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040"/>
  </bookViews>
  <sheets>
    <sheet name="Hoja 1" sheetId="1" r:id="rId1"/>
  </sheets>
  <definedNames>
    <definedName name="_xlnm._FilterDatabase" localSheetId="0" hidden="1">'Hoja 1'!$A$3:$Q$3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" l="1"/>
  <c r="R19" i="1"/>
  <c r="T5" i="1"/>
  <c r="T6" i="1"/>
  <c r="T8" i="1"/>
  <c r="T10" i="1"/>
  <c r="T15" i="1"/>
  <c r="T20" i="1"/>
  <c r="T21" i="1"/>
  <c r="T22" i="1"/>
  <c r="T23" i="1"/>
  <c r="T25" i="1"/>
  <c r="T26" i="1"/>
  <c r="T30" i="1"/>
  <c r="T32" i="1"/>
  <c r="T33" i="1"/>
  <c r="T36" i="1"/>
  <c r="T41" i="1"/>
  <c r="T42" i="1"/>
  <c r="T43" i="1"/>
  <c r="T45" i="1"/>
  <c r="T4" i="1"/>
  <c r="S44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4" i="1"/>
  <c r="S18" i="1"/>
  <c r="S17" i="1"/>
  <c r="S16" i="1"/>
  <c r="S15" i="1"/>
  <c r="S14" i="1"/>
  <c r="S13" i="1"/>
  <c r="S12" i="1"/>
  <c r="S11" i="1"/>
  <c r="S9" i="1"/>
  <c r="S7" i="1"/>
  <c r="J45" i="1" l="1"/>
  <c r="N45" i="1" s="1"/>
  <c r="P45" i="1" s="1"/>
  <c r="Q45" i="1" s="1"/>
  <c r="S45" i="1" s="1"/>
  <c r="J44" i="1"/>
  <c r="N44" i="1" s="1"/>
  <c r="P44" i="1" s="1"/>
  <c r="J43" i="1"/>
  <c r="J42" i="1"/>
  <c r="N42" i="1" s="1"/>
  <c r="P42" i="1" s="1"/>
  <c r="Q42" i="1" s="1"/>
  <c r="S42" i="1" s="1"/>
  <c r="J41" i="1"/>
  <c r="J40" i="1"/>
  <c r="N40" i="1" s="1"/>
  <c r="P40" i="1" s="1"/>
  <c r="J39" i="1"/>
  <c r="N39" i="1" s="1"/>
  <c r="P39" i="1" s="1"/>
  <c r="J38" i="1"/>
  <c r="N38" i="1" s="1"/>
  <c r="P38" i="1" s="1"/>
  <c r="J37" i="1"/>
  <c r="N37" i="1" s="1"/>
  <c r="P37" i="1" s="1"/>
  <c r="J36" i="1"/>
  <c r="N36" i="1" s="1"/>
  <c r="P36" i="1" s="1"/>
  <c r="Q36" i="1" s="1"/>
  <c r="J35" i="1"/>
  <c r="N35" i="1" s="1"/>
  <c r="P35" i="1" s="1"/>
  <c r="J34" i="1"/>
  <c r="J31" i="1"/>
  <c r="J30" i="1"/>
  <c r="N30" i="1" s="1"/>
  <c r="P30" i="1" s="1"/>
  <c r="Q30" i="1" s="1"/>
  <c r="J29" i="1"/>
  <c r="N29" i="1" s="1"/>
  <c r="P29" i="1" s="1"/>
  <c r="J28" i="1"/>
  <c r="J27" i="1"/>
  <c r="N27" i="1" s="1"/>
  <c r="P27" i="1" s="1"/>
  <c r="J24" i="1"/>
  <c r="N24" i="1" s="1"/>
  <c r="P24" i="1" s="1"/>
  <c r="J22" i="1"/>
  <c r="N22" i="1" s="1"/>
  <c r="P22" i="1" s="1"/>
  <c r="Q22" i="1" s="1"/>
  <c r="S22" i="1" s="1"/>
  <c r="J21" i="1"/>
  <c r="N21" i="1" s="1"/>
  <c r="P21" i="1" s="1"/>
  <c r="Q21" i="1" s="1"/>
  <c r="S21" i="1" s="1"/>
  <c r="J20" i="1"/>
  <c r="N20" i="1" s="1"/>
  <c r="P20" i="1" s="1"/>
  <c r="Q20" i="1" s="1"/>
  <c r="S20" i="1" s="1"/>
  <c r="J19" i="1"/>
  <c r="N19" i="1" s="1"/>
  <c r="J18" i="1"/>
  <c r="N18" i="1" s="1"/>
  <c r="P18" i="1" s="1"/>
  <c r="J17" i="1"/>
  <c r="J16" i="1"/>
  <c r="N16" i="1" s="1"/>
  <c r="P16" i="1" s="1"/>
  <c r="J14" i="1"/>
  <c r="N14" i="1" s="1"/>
  <c r="P14" i="1" s="1"/>
  <c r="J13" i="1"/>
  <c r="N13" i="1" s="1"/>
  <c r="P13" i="1" s="1"/>
  <c r="J12" i="1"/>
  <c r="N12" i="1" s="1"/>
  <c r="P12" i="1" s="1"/>
  <c r="J11" i="1"/>
  <c r="N11" i="1" s="1"/>
  <c r="P11" i="1" s="1"/>
  <c r="J10" i="1"/>
  <c r="J9" i="1"/>
  <c r="N9" i="1" s="1"/>
  <c r="P9" i="1" s="1"/>
  <c r="J8" i="1"/>
  <c r="N8" i="1" s="1"/>
  <c r="P8" i="1" s="1"/>
  <c r="Q8" i="1" s="1"/>
  <c r="S8" i="1" s="1"/>
  <c r="J7" i="1"/>
  <c r="N7" i="1" s="1"/>
  <c r="P7" i="1" s="1"/>
  <c r="O19" i="1"/>
  <c r="N5" i="1"/>
  <c r="P5" i="1" s="1"/>
  <c r="Q5" i="1" s="1"/>
  <c r="S5" i="1" s="1"/>
  <c r="N6" i="1"/>
  <c r="P6" i="1" s="1"/>
  <c r="Q6" i="1" s="1"/>
  <c r="S6" i="1" s="1"/>
  <c r="N10" i="1"/>
  <c r="P10" i="1" s="1"/>
  <c r="Q10" i="1" s="1"/>
  <c r="S10" i="1" s="1"/>
  <c r="N15" i="1"/>
  <c r="P15" i="1" s="1"/>
  <c r="Q15" i="1" s="1"/>
  <c r="N17" i="1"/>
  <c r="P17" i="1" s="1"/>
  <c r="N23" i="1"/>
  <c r="P23" i="1" s="1"/>
  <c r="Q23" i="1" s="1"/>
  <c r="S23" i="1" s="1"/>
  <c r="N25" i="1"/>
  <c r="P25" i="1" s="1"/>
  <c r="Q25" i="1" s="1"/>
  <c r="S25" i="1" s="1"/>
  <c r="N26" i="1"/>
  <c r="P26" i="1" s="1"/>
  <c r="Q26" i="1" s="1"/>
  <c r="S26" i="1" s="1"/>
  <c r="N28" i="1"/>
  <c r="P28" i="1" s="1"/>
  <c r="N31" i="1"/>
  <c r="P31" i="1" s="1"/>
  <c r="N32" i="1"/>
  <c r="P32" i="1" s="1"/>
  <c r="Q32" i="1" s="1"/>
  <c r="N33" i="1"/>
  <c r="P33" i="1" s="1"/>
  <c r="Q33" i="1" s="1"/>
  <c r="N34" i="1"/>
  <c r="P34" i="1" s="1"/>
  <c r="N41" i="1"/>
  <c r="P41" i="1" s="1"/>
  <c r="Q41" i="1" s="1"/>
  <c r="S41" i="1" s="1"/>
  <c r="N43" i="1"/>
  <c r="P43" i="1" s="1"/>
  <c r="Q43" i="1" s="1"/>
  <c r="S43" i="1" s="1"/>
  <c r="N4" i="1"/>
  <c r="P4" i="1" s="1"/>
  <c r="Q4" i="1" l="1"/>
  <c r="S4" i="1" s="1"/>
  <c r="P19" i="1"/>
  <c r="P46" i="1" s="1"/>
  <c r="Q46" i="1"/>
  <c r="Q48" i="1" s="1"/>
  <c r="P48" i="1" l="1"/>
</calcChain>
</file>

<file path=xl/sharedStrings.xml><?xml version="1.0" encoding="utf-8"?>
<sst xmlns="http://schemas.openxmlformats.org/spreadsheetml/2006/main" count="122" uniqueCount="86">
  <si>
    <t>DOC</t>
  </si>
  <si>
    <t>APENOM</t>
  </si>
  <si>
    <t>REPDESC</t>
  </si>
  <si>
    <t>ANTIG</t>
  </si>
  <si>
    <t>FERNANDEZ DE BEKMANN</t>
  </si>
  <si>
    <t>SECR.DE EST.DE COORD.CON MUN.Y COMUNAS R.</t>
  </si>
  <si>
    <t>BUSTOS GRACIELA</t>
  </si>
  <si>
    <t>SEC. DE EST. DE OBRAS Y SERVICIOS PUBLICOS</t>
  </si>
  <si>
    <t>SANCHEZ CRISTINA DEL</t>
  </si>
  <si>
    <t>TESORERIA GENERAL</t>
  </si>
  <si>
    <t>CORBALAN MIGUEL ROLAN</t>
  </si>
  <si>
    <t>DEFONSI ALBERTO LUIS</t>
  </si>
  <si>
    <t>D'ELIA, HUMBERTO A.</t>
  </si>
  <si>
    <t>CONTADURIA GENERAL</t>
  </si>
  <si>
    <t>TOLEDO IMELDA DEL R</t>
  </si>
  <si>
    <t>SALVATIERRA CARLOS A</t>
  </si>
  <si>
    <t>OJEDA PATRICIA MONICA</t>
  </si>
  <si>
    <t>YÑIGO PEDRO MIGUEL</t>
  </si>
  <si>
    <t>MINISTERIO DE ECONOMIA</t>
  </si>
  <si>
    <t>FIGUEROA VICTOR LUIS</t>
  </si>
  <si>
    <t>MINISTERIO DE DESARROLLO PRODUCTIVO</t>
  </si>
  <si>
    <t>CAMARDA OSCAR LEO</t>
  </si>
  <si>
    <t>SECRETARIA DE ESTADO DE HACIENDA</t>
  </si>
  <si>
    <t>MENDEZ EMILIO</t>
  </si>
  <si>
    <t>DIRECCION GENERAL DE RENTAS</t>
  </si>
  <si>
    <t>O DE CARRIZO AMELIA E</t>
  </si>
  <si>
    <t>NIEVA HECTOR MARINO</t>
  </si>
  <si>
    <t>FISCALIA DE ESTADO</t>
  </si>
  <si>
    <t>CRUZ DOLORES DEL T</t>
  </si>
  <si>
    <t>MEDINA JOSE MARIO</t>
  </si>
  <si>
    <t>CAPDEVILA GUILLERMO R</t>
  </si>
  <si>
    <t>DCCION GENERAL DE CATASTRO</t>
  </si>
  <si>
    <t>CHAR DILASCIO DE CENA</t>
  </si>
  <si>
    <t>GUTIERREZ MARTA NOEMI</t>
  </si>
  <si>
    <t>C DE GARCIA SONIA</t>
  </si>
  <si>
    <t>AVELLANEDA TERESA J</t>
  </si>
  <si>
    <t>NIEVA RICARDO HECTOR</t>
  </si>
  <si>
    <t>DCCION GENERAL DE PRESUPUESTO</t>
  </si>
  <si>
    <t>RODRIGUEZ SILVIA</t>
  </si>
  <si>
    <t>PONCE DE LEAS NORMA I</t>
  </si>
  <si>
    <t>IBAÑEZ DORA ROSA</t>
  </si>
  <si>
    <t>RODRIGUEZ DOMINGO A</t>
  </si>
  <si>
    <t>MOLINA FELICIDAD RAMO</t>
  </si>
  <si>
    <t>DIRECCION GRAL DE RECURSOS HUMANOS</t>
  </si>
  <si>
    <t>BARROS, DANIEL MIGUEL</t>
  </si>
  <si>
    <t>L DE DELGADO ESTELA</t>
  </si>
  <si>
    <t>SIERRA ELISA AIDA</t>
  </si>
  <si>
    <t>CARRERAS ENRIQUE ALFR</t>
  </si>
  <si>
    <t>ARIAS JOSE JAVIER</t>
  </si>
  <si>
    <t>AVELLANEDA MYRIAM S</t>
  </si>
  <si>
    <t>DOMINGUEZ MAURO G</t>
  </si>
  <si>
    <t>CARRIZO OSCAR HUGO</t>
  </si>
  <si>
    <t>TULA WALTER ROQUE</t>
  </si>
  <si>
    <t>LEVI SERGIO CARLOS</t>
  </si>
  <si>
    <t>PARAJON FERULLO C A</t>
  </si>
  <si>
    <t>TULA JUAN CARLOS</t>
  </si>
  <si>
    <t>NOBLEGA MIGUEL ANGEL</t>
  </si>
  <si>
    <t>GALILEA FLAVIO M</t>
  </si>
  <si>
    <t>EX BANCARIOS GRUPO 2 FEBRERO 2025 COMPENSACION LEY 9499 DTO 771/3</t>
  </si>
  <si>
    <t>BRUTO MENS.</t>
  </si>
  <si>
    <t xml:space="preserve">HABERES </t>
  </si>
  <si>
    <t>GANC.</t>
  </si>
  <si>
    <t>DEV .</t>
  </si>
  <si>
    <t>DISP.</t>
  </si>
  <si>
    <t xml:space="preserve">LIBRE </t>
  </si>
  <si>
    <t>HORAR.</t>
  </si>
  <si>
    <t>EXTENS.</t>
  </si>
  <si>
    <t>LEY 5636</t>
  </si>
  <si>
    <t xml:space="preserve">BRUTO </t>
  </si>
  <si>
    <t xml:space="preserve"> LEY 5636 </t>
  </si>
  <si>
    <t>AJUST. 10 %</t>
  </si>
  <si>
    <t>IMPORT.</t>
  </si>
  <si>
    <t>INASIST.</t>
  </si>
  <si>
    <t>DIAS</t>
  </si>
  <si>
    <t>MES. ANT.</t>
  </si>
  <si>
    <t>COMPENSAC.</t>
  </si>
  <si>
    <t>TOTAL</t>
  </si>
  <si>
    <t>HAB. BRUTO</t>
  </si>
  <si>
    <t>ESCALA</t>
  </si>
  <si>
    <t>BANCARIA</t>
  </si>
  <si>
    <t>DIFERENC.</t>
  </si>
  <si>
    <t>COMP. NETA</t>
  </si>
  <si>
    <t>ESC. 29 DIAS</t>
  </si>
  <si>
    <t>DIF COMP</t>
  </si>
  <si>
    <t>NUEV ESC.</t>
  </si>
  <si>
    <t>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</si>
</sst>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4" fontId="6" fillId="0" borderId="0" xfId="0" applyNumberFormat="1" applyFont="1" applyAlignment="1"/>
    <xf numFmtId="4" fontId="2" fillId="0" borderId="0" xfId="0" applyNumberFormat="1" applyFont="1" applyAlignment="1"/>
    <xf numFmtId="4" fontId="0" fillId="0" borderId="0" xfId="0" applyNumberFormat="1" applyFont="1" applyAlignment="1"/>
    <xf numFmtId="3" fontId="2" fillId="0" borderId="0" xfId="0" applyNumberFormat="1" applyFont="1" applyAlignment="1"/>
    <xf numFmtId="3" fontId="0" fillId="0" borderId="0" xfId="0" applyNumberFormat="1" applyFont="1" applyAlignment="1"/>
    <xf numFmtId="3" fontId="2" fillId="2" borderId="0" xfId="0" applyNumberFormat="1" applyFont="1" applyFill="1" applyAlignment="1"/>
    <xf numFmtId="0" fontId="2" fillId="2" borderId="0" xfId="0" applyFont="1" applyFill="1" applyAlignment="1"/>
    <xf numFmtId="4" fontId="2" fillId="2" borderId="0" xfId="0" applyNumberFormat="1" applyFont="1" applyFill="1" applyAlignment="1"/>
    <xf numFmtId="4" fontId="0" fillId="2" borderId="0" xfId="0" applyNumberFormat="1" applyFont="1" applyFill="1" applyAlignment="1"/>
    <xf numFmtId="0" fontId="0" fillId="2" borderId="0" xfId="0" applyFont="1" applyFill="1" applyAlignment="1"/>
    <xf numFmtId="4" fontId="0" fillId="0" borderId="0" xfId="0" applyNumberFormat="1" applyFont="1" applyFill="1" applyAlignment="1"/>
    <xf numFmtId="0" fontId="0" fillId="0" borderId="0" xfId="0" applyFont="1" applyFill="1" applyAlignment="1"/>
    <xf numFmtId="4" fontId="6" fillId="0" borderId="0" xfId="0" applyNumberFormat="1" applyFont="1" applyFill="1" applyAlignment="1"/>
    <xf numFmtId="4" fontId="7" fillId="0" borderId="0" xfId="0" applyNumberFormat="1" applyFont="1" applyFill="1" applyAlignment="1"/>
    <xf numFmtId="4" fontId="7" fillId="2" borderId="0" xfId="0" applyNumberFormat="1" applyFont="1" applyFill="1" applyAlignment="1"/>
    <xf numFmtId="3" fontId="2" fillId="3" borderId="0" xfId="0" applyNumberFormat="1" applyFont="1" applyFill="1" applyAlignment="1"/>
    <xf numFmtId="0" fontId="2" fillId="3" borderId="0" xfId="0" applyFont="1" applyFill="1" applyAlignment="1"/>
    <xf numFmtId="4" fontId="2" fillId="3" borderId="0" xfId="0" applyNumberFormat="1" applyFont="1" applyFill="1" applyAlignment="1"/>
    <xf numFmtId="4" fontId="0" fillId="3" borderId="0" xfId="0" applyNumberFormat="1" applyFont="1" applyFill="1" applyAlignment="1"/>
    <xf numFmtId="0" fontId="0" fillId="3" borderId="0" xfId="0" applyFont="1" applyFill="1" applyAlignment="1"/>
    <xf numFmtId="4" fontId="7" fillId="3" borderId="0" xfId="0" applyNumberFormat="1" applyFont="1" applyFill="1" applyAlignment="1"/>
    <xf numFmtId="0" fontId="7" fillId="0" borderId="0" xfId="0" applyFont="1" applyFill="1" applyAlignment="1"/>
    <xf numFmtId="0" fontId="4" fillId="0" borderId="0" xfId="2" applyFont="1" applyFill="1" applyAlignment="1">
      <alignment horizontal="center"/>
    </xf>
    <xf numFmtId="4" fontId="5" fillId="0" borderId="0" xfId="0" applyNumberFormat="1" applyFont="1" applyFill="1" applyAlignment="1"/>
  </cellXfs>
  <cellStyles count="5">
    <cellStyle name="Normal" xfId="0" builtinId="0"/>
    <cellStyle name="Normal 2" xfId="2"/>
    <cellStyle name="Normal 2 2" xfId="3"/>
    <cellStyle name="Normal 3" xfId="1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A48"/>
  <sheetViews>
    <sheetView tabSelected="1" topLeftCell="N22" workbookViewId="0">
      <selection activeCell="W43" sqref="W43"/>
    </sheetView>
  </sheetViews>
  <sheetFormatPr baseColWidth="10" defaultRowHeight="15.75" customHeight="1" x14ac:dyDescent="0.2"/>
  <cols>
    <col min="1" max="1" width="11.5703125" style="6" customWidth="1"/>
    <col min="2" max="2" width="23.28515625" customWidth="1"/>
    <col min="3" max="3" width="31.5703125" customWidth="1"/>
    <col min="4" max="4" width="6.140625" customWidth="1"/>
    <col min="5" max="5" width="13.5703125" style="4" customWidth="1"/>
    <col min="6" max="9" width="12.5703125" style="4" customWidth="1"/>
    <col min="10" max="10" width="12.5703125" style="12" customWidth="1"/>
    <col min="11" max="14" width="12.5703125" style="4" customWidth="1"/>
    <col min="15" max="15" width="14.42578125" style="4" customWidth="1"/>
    <col min="16" max="16" width="15.28515625" style="12" customWidth="1"/>
    <col min="17" max="17" width="14" style="12" customWidth="1"/>
    <col min="18" max="18" width="12" style="12" customWidth="1"/>
    <col min="19" max="19" width="13" style="12" customWidth="1"/>
    <col min="20" max="20" width="14.5703125" style="12" customWidth="1"/>
    <col min="21" max="53" width="11.42578125" style="13"/>
  </cols>
  <sheetData>
    <row r="1" spans="1:53" ht="15.75" customHeight="1" x14ac:dyDescent="0.25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53" ht="12.75" x14ac:dyDescent="0.2">
      <c r="A2" s="5" t="s">
        <v>0</v>
      </c>
      <c r="B2" s="1" t="s">
        <v>1</v>
      </c>
      <c r="C2" s="1" t="s">
        <v>2</v>
      </c>
      <c r="D2" s="1" t="s">
        <v>3</v>
      </c>
      <c r="E2" s="2" t="s">
        <v>60</v>
      </c>
      <c r="F2" s="2" t="s">
        <v>62</v>
      </c>
      <c r="G2" s="2" t="s">
        <v>64</v>
      </c>
      <c r="H2" s="2" t="s">
        <v>66</v>
      </c>
      <c r="I2" s="2" t="s">
        <v>68</v>
      </c>
      <c r="J2" s="14" t="s">
        <v>69</v>
      </c>
      <c r="K2" s="2" t="s">
        <v>72</v>
      </c>
      <c r="L2" s="2" t="s">
        <v>72</v>
      </c>
      <c r="M2" s="2" t="s">
        <v>75</v>
      </c>
      <c r="N2" s="2" t="s">
        <v>76</v>
      </c>
      <c r="O2" s="2" t="s">
        <v>78</v>
      </c>
      <c r="P2" s="14" t="s">
        <v>80</v>
      </c>
      <c r="Q2" s="14" t="s">
        <v>80</v>
      </c>
      <c r="R2" s="25" t="s">
        <v>84</v>
      </c>
      <c r="S2" s="14" t="s">
        <v>83</v>
      </c>
      <c r="T2" s="14" t="s">
        <v>83</v>
      </c>
    </row>
    <row r="3" spans="1:53" ht="12.75" x14ac:dyDescent="0.2">
      <c r="A3" s="5"/>
      <c r="B3" s="1"/>
      <c r="C3" s="1"/>
      <c r="D3" s="1"/>
      <c r="E3" s="2" t="s">
        <v>59</v>
      </c>
      <c r="F3" s="2" t="s">
        <v>61</v>
      </c>
      <c r="G3" s="2" t="s">
        <v>63</v>
      </c>
      <c r="H3" s="2" t="s">
        <v>65</v>
      </c>
      <c r="I3" s="2" t="s">
        <v>67</v>
      </c>
      <c r="J3" s="14" t="s">
        <v>70</v>
      </c>
      <c r="K3" s="2" t="s">
        <v>71</v>
      </c>
      <c r="L3" s="2" t="s">
        <v>73</v>
      </c>
      <c r="M3" s="2" t="s">
        <v>74</v>
      </c>
      <c r="N3" s="2" t="s">
        <v>77</v>
      </c>
      <c r="O3" s="2" t="s">
        <v>79</v>
      </c>
      <c r="P3" s="14" t="s">
        <v>75</v>
      </c>
      <c r="Q3" s="14" t="s">
        <v>81</v>
      </c>
      <c r="R3" s="12" t="s">
        <v>79</v>
      </c>
      <c r="T3" s="25" t="s">
        <v>85</v>
      </c>
    </row>
    <row r="4" spans="1:53" s="11" customFormat="1" ht="12.75" x14ac:dyDescent="0.2">
      <c r="A4" s="7">
        <v>5000273</v>
      </c>
      <c r="B4" s="8" t="s">
        <v>4</v>
      </c>
      <c r="C4" s="8" t="s">
        <v>5</v>
      </c>
      <c r="D4" s="8">
        <v>28</v>
      </c>
      <c r="E4" s="9">
        <v>3243428.27</v>
      </c>
      <c r="F4" s="9">
        <v>0</v>
      </c>
      <c r="G4" s="9">
        <v>0</v>
      </c>
      <c r="H4" s="9">
        <v>0</v>
      </c>
      <c r="I4" s="10"/>
      <c r="J4" s="10"/>
      <c r="K4" s="9">
        <v>0</v>
      </c>
      <c r="L4" s="9">
        <v>0</v>
      </c>
      <c r="M4" s="9">
        <v>2361460.44</v>
      </c>
      <c r="N4" s="10">
        <f>E4-F4-G4-H4+I4+J4-K4-M4</f>
        <v>881967.83000000007</v>
      </c>
      <c r="O4" s="10">
        <v>3243428.27</v>
      </c>
      <c r="P4" s="10">
        <f>O4-N4</f>
        <v>2361460.44</v>
      </c>
      <c r="Q4" s="10">
        <f>P4</f>
        <v>2361460.44</v>
      </c>
      <c r="R4" s="10">
        <v>3410944.85</v>
      </c>
      <c r="S4" s="10">
        <f>+R4-Q4-N4</f>
        <v>167516.58000000007</v>
      </c>
      <c r="T4" s="10">
        <f>S4</f>
        <v>167516.58000000007</v>
      </c>
      <c r="U4" s="12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 spans="1:53" s="21" customFormat="1" ht="12.75" x14ac:dyDescent="0.2">
      <c r="A5" s="17">
        <v>21336653</v>
      </c>
      <c r="B5" s="18" t="s">
        <v>56</v>
      </c>
      <c r="C5" s="18" t="s">
        <v>20</v>
      </c>
      <c r="D5" s="18">
        <v>29</v>
      </c>
      <c r="E5" s="19">
        <v>2821479.07</v>
      </c>
      <c r="F5" s="19">
        <v>0</v>
      </c>
      <c r="G5" s="19">
        <v>0</v>
      </c>
      <c r="H5" s="19">
        <v>118693.47</v>
      </c>
      <c r="I5" s="20"/>
      <c r="J5" s="20"/>
      <c r="K5" s="19">
        <v>0</v>
      </c>
      <c r="L5" s="19">
        <v>0</v>
      </c>
      <c r="M5" s="19">
        <v>1983534.53</v>
      </c>
      <c r="N5" s="20">
        <f t="shared" ref="N5:N45" si="0">E5-F5-G5-H5+I5+J5-K5-M5</f>
        <v>719251.0699999996</v>
      </c>
      <c r="O5" s="20">
        <v>2702785.6</v>
      </c>
      <c r="P5" s="20">
        <f t="shared" ref="P5:P45" si="1">O5-N5</f>
        <v>1983534.5300000005</v>
      </c>
      <c r="Q5" s="20">
        <f t="shared" ref="Q5:Q45" si="2">P5</f>
        <v>1983534.5300000005</v>
      </c>
      <c r="R5" s="20">
        <v>2842379.07</v>
      </c>
      <c r="S5" s="20">
        <f>+R5-Q5-N5</f>
        <v>139593.46999999974</v>
      </c>
      <c r="T5" s="20">
        <f t="shared" ref="T5:T45" si="3">S5</f>
        <v>139593.46999999974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</row>
    <row r="6" spans="1:53" s="21" customFormat="1" ht="12.75" x14ac:dyDescent="0.2">
      <c r="A6" s="17">
        <v>17696138</v>
      </c>
      <c r="B6" s="18" t="s">
        <v>53</v>
      </c>
      <c r="C6" s="18" t="s">
        <v>20</v>
      </c>
      <c r="D6" s="18">
        <v>31</v>
      </c>
      <c r="E6" s="19">
        <v>3008675.54</v>
      </c>
      <c r="F6" s="19">
        <v>0</v>
      </c>
      <c r="G6" s="19">
        <v>0</v>
      </c>
      <c r="H6" s="19">
        <v>0</v>
      </c>
      <c r="I6" s="20"/>
      <c r="J6" s="20"/>
      <c r="K6" s="19">
        <v>0</v>
      </c>
      <c r="L6" s="19">
        <v>0</v>
      </c>
      <c r="M6" s="19">
        <v>2233042.96</v>
      </c>
      <c r="N6" s="20">
        <f t="shared" si="0"/>
        <v>775632.58000000007</v>
      </c>
      <c r="O6" s="20">
        <v>3008675.54</v>
      </c>
      <c r="P6" s="20">
        <f t="shared" si="1"/>
        <v>2233042.96</v>
      </c>
      <c r="Q6" s="20">
        <f t="shared" si="2"/>
        <v>2233042.96</v>
      </c>
      <c r="R6" s="20">
        <v>3164067.61</v>
      </c>
      <c r="S6" s="20">
        <f>+R6-Q6-N6</f>
        <v>155392.06999999983</v>
      </c>
      <c r="T6" s="20">
        <f t="shared" si="3"/>
        <v>155392.06999999983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</row>
    <row r="7" spans="1:53" ht="12.75" x14ac:dyDescent="0.2">
      <c r="A7" s="5">
        <v>22264910</v>
      </c>
      <c r="B7" s="1" t="s">
        <v>57</v>
      </c>
      <c r="C7" s="1" t="s">
        <v>24</v>
      </c>
      <c r="D7" s="1">
        <v>31</v>
      </c>
      <c r="E7" s="3">
        <v>707742.52</v>
      </c>
      <c r="F7" s="3">
        <v>0</v>
      </c>
      <c r="G7" s="3">
        <v>1816</v>
      </c>
      <c r="H7" s="3">
        <v>0</v>
      </c>
      <c r="I7" s="3">
        <v>2545207.16</v>
      </c>
      <c r="J7" s="12">
        <f t="shared" ref="J7:J14" si="4">I7*0.1</f>
        <v>254520.71600000001</v>
      </c>
      <c r="K7" s="3">
        <v>0</v>
      </c>
      <c r="L7" s="3">
        <v>0</v>
      </c>
      <c r="M7" s="3">
        <v>0</v>
      </c>
      <c r="N7" s="4">
        <f t="shared" si="0"/>
        <v>3505654.3960000002</v>
      </c>
      <c r="O7" s="4">
        <v>3243428.26</v>
      </c>
      <c r="P7" s="15">
        <f t="shared" si="1"/>
        <v>-262226.13600000041</v>
      </c>
      <c r="R7" s="12">
        <v>3410944.85</v>
      </c>
      <c r="S7" s="15">
        <f>+R7-Q7-N7</f>
        <v>-94709.546000000089</v>
      </c>
    </row>
    <row r="8" spans="1:53" s="11" customFormat="1" ht="12.75" x14ac:dyDescent="0.2">
      <c r="A8" s="7">
        <v>18185371</v>
      </c>
      <c r="B8" s="8" t="s">
        <v>54</v>
      </c>
      <c r="C8" s="8" t="s">
        <v>27</v>
      </c>
      <c r="D8" s="8">
        <v>32</v>
      </c>
      <c r="E8" s="9">
        <v>1044349.81</v>
      </c>
      <c r="F8" s="9">
        <v>0</v>
      </c>
      <c r="G8" s="9">
        <v>0</v>
      </c>
      <c r="H8" s="9">
        <v>0</v>
      </c>
      <c r="I8" s="9">
        <v>1977945.96</v>
      </c>
      <c r="J8" s="10">
        <f t="shared" si="4"/>
        <v>197794.59600000002</v>
      </c>
      <c r="K8" s="9">
        <v>0</v>
      </c>
      <c r="L8" s="9">
        <v>0</v>
      </c>
      <c r="M8" s="9">
        <v>156354.96</v>
      </c>
      <c r="N8" s="10">
        <f t="shared" si="0"/>
        <v>3063735.406</v>
      </c>
      <c r="O8" s="10">
        <v>3357247.79</v>
      </c>
      <c r="P8" s="10">
        <f t="shared" si="1"/>
        <v>293512.38400000008</v>
      </c>
      <c r="Q8" s="10">
        <f t="shared" si="2"/>
        <v>293512.38400000008</v>
      </c>
      <c r="R8" s="10">
        <v>3530642.92</v>
      </c>
      <c r="S8" s="10">
        <f>+R8-Q8-N8</f>
        <v>173395.12999999989</v>
      </c>
      <c r="T8" s="10">
        <f t="shared" si="3"/>
        <v>173395.12999999989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</row>
    <row r="9" spans="1:53" s="11" customFormat="1" ht="12.75" x14ac:dyDescent="0.2">
      <c r="A9" s="7">
        <v>16039424</v>
      </c>
      <c r="B9" s="8" t="s">
        <v>47</v>
      </c>
      <c r="C9" s="8" t="s">
        <v>27</v>
      </c>
      <c r="D9" s="8">
        <v>33</v>
      </c>
      <c r="E9" s="9">
        <v>1039193.48</v>
      </c>
      <c r="F9" s="9">
        <v>0</v>
      </c>
      <c r="G9" s="9">
        <v>0</v>
      </c>
      <c r="H9" s="9">
        <v>149342.07999999999</v>
      </c>
      <c r="I9" s="9">
        <v>2930171.42</v>
      </c>
      <c r="J9" s="10">
        <f t="shared" si="4"/>
        <v>293017.14199999999</v>
      </c>
      <c r="K9" s="9">
        <v>0</v>
      </c>
      <c r="L9" s="9">
        <v>0</v>
      </c>
      <c r="M9" s="9">
        <v>0</v>
      </c>
      <c r="N9" s="10">
        <f t="shared" si="0"/>
        <v>4113039.9619999998</v>
      </c>
      <c r="O9" s="10">
        <v>3357247.79</v>
      </c>
      <c r="P9" s="16">
        <f t="shared" si="1"/>
        <v>-755792.17199999979</v>
      </c>
      <c r="Q9" s="10"/>
      <c r="R9" s="10">
        <v>3530642.92</v>
      </c>
      <c r="S9" s="16">
        <f>+R9-Q9-N9</f>
        <v>-582397.0419999999</v>
      </c>
      <c r="T9" s="10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</row>
    <row r="10" spans="1:53" s="21" customFormat="1" ht="12.75" x14ac:dyDescent="0.2">
      <c r="A10" s="17">
        <v>16540475</v>
      </c>
      <c r="B10" s="18" t="s">
        <v>48</v>
      </c>
      <c r="C10" s="18" t="s">
        <v>18</v>
      </c>
      <c r="D10" s="18">
        <v>35</v>
      </c>
      <c r="E10" s="19">
        <v>1173858.0900000001</v>
      </c>
      <c r="F10" s="19">
        <v>0</v>
      </c>
      <c r="G10" s="19">
        <v>0</v>
      </c>
      <c r="H10" s="19">
        <v>48786.25</v>
      </c>
      <c r="I10" s="19">
        <v>1608320.92</v>
      </c>
      <c r="J10" s="20">
        <f t="shared" si="4"/>
        <v>160832.092</v>
      </c>
      <c r="K10" s="19">
        <v>0</v>
      </c>
      <c r="L10" s="19">
        <v>0</v>
      </c>
      <c r="M10" s="19">
        <v>332425.57</v>
      </c>
      <c r="N10" s="20">
        <f t="shared" si="0"/>
        <v>2561799.2820000001</v>
      </c>
      <c r="O10" s="20">
        <v>3008675.54</v>
      </c>
      <c r="P10" s="20">
        <f t="shared" si="1"/>
        <v>446876.25799999991</v>
      </c>
      <c r="Q10" s="20">
        <f t="shared" si="2"/>
        <v>446876.25799999991</v>
      </c>
      <c r="R10" s="20">
        <v>3164067.61</v>
      </c>
      <c r="S10" s="20">
        <f>+R10-Q10-N10</f>
        <v>155392.06999999983</v>
      </c>
      <c r="T10" s="20">
        <f t="shared" si="3"/>
        <v>155392.06999999983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:53" ht="12.75" x14ac:dyDescent="0.2">
      <c r="A11" s="5">
        <v>16663418</v>
      </c>
      <c r="B11" s="1" t="s">
        <v>50</v>
      </c>
      <c r="C11" s="1" t="s">
        <v>27</v>
      </c>
      <c r="D11" s="1">
        <v>35</v>
      </c>
      <c r="E11" s="3">
        <v>1051151.93</v>
      </c>
      <c r="F11" s="3">
        <v>1067.8699999999999</v>
      </c>
      <c r="G11" s="3">
        <v>0</v>
      </c>
      <c r="H11" s="3">
        <v>152107.67000000001</v>
      </c>
      <c r="I11" s="3">
        <v>2854749.35</v>
      </c>
      <c r="J11" s="12">
        <f t="shared" si="4"/>
        <v>285474.935</v>
      </c>
      <c r="K11" s="3">
        <v>0</v>
      </c>
      <c r="L11" s="3">
        <v>0</v>
      </c>
      <c r="M11" s="3">
        <v>0</v>
      </c>
      <c r="N11" s="4">
        <f t="shared" si="0"/>
        <v>4038200.6749999998</v>
      </c>
      <c r="O11" s="4">
        <v>3357247.79</v>
      </c>
      <c r="P11" s="15">
        <f t="shared" si="1"/>
        <v>-680952.88499999978</v>
      </c>
      <c r="R11" s="12">
        <v>3530642.92</v>
      </c>
      <c r="S11" s="15">
        <f t="shared" ref="S11:S19" si="5">+R11-Q11-N11</f>
        <v>-507557.75499999989</v>
      </c>
    </row>
    <row r="12" spans="1:53" ht="12.75" x14ac:dyDescent="0.2">
      <c r="A12" s="5">
        <v>16685151</v>
      </c>
      <c r="B12" s="1" t="s">
        <v>51</v>
      </c>
      <c r="C12" s="1" t="s">
        <v>24</v>
      </c>
      <c r="D12" s="1">
        <v>35</v>
      </c>
      <c r="E12" s="3">
        <v>870989.77</v>
      </c>
      <c r="F12" s="3">
        <v>0</v>
      </c>
      <c r="G12" s="3">
        <v>1716</v>
      </c>
      <c r="H12" s="3">
        <v>0</v>
      </c>
      <c r="I12" s="3">
        <v>4199807.79</v>
      </c>
      <c r="J12" s="12">
        <f t="shared" si="4"/>
        <v>419980.77900000004</v>
      </c>
      <c r="K12" s="3">
        <v>0</v>
      </c>
      <c r="L12" s="3">
        <v>0</v>
      </c>
      <c r="M12" s="3">
        <v>0</v>
      </c>
      <c r="N12" s="4">
        <f t="shared" si="0"/>
        <v>5489062.3390000006</v>
      </c>
      <c r="O12" s="4">
        <v>3357247.79</v>
      </c>
      <c r="P12" s="15">
        <f t="shared" si="1"/>
        <v>-2131814.5490000006</v>
      </c>
      <c r="R12" s="12">
        <v>3530642.92</v>
      </c>
      <c r="S12" s="15">
        <f t="shared" si="5"/>
        <v>-1958419.4190000007</v>
      </c>
    </row>
    <row r="13" spans="1:53" s="21" customFormat="1" ht="12.75" x14ac:dyDescent="0.2">
      <c r="A13" s="17">
        <v>20159002</v>
      </c>
      <c r="B13" s="18" t="s">
        <v>55</v>
      </c>
      <c r="C13" s="18" t="s">
        <v>18</v>
      </c>
      <c r="D13" s="18">
        <v>35</v>
      </c>
      <c r="E13" s="19">
        <v>1110335.29</v>
      </c>
      <c r="F13" s="19">
        <v>87733.45</v>
      </c>
      <c r="G13" s="19">
        <v>0</v>
      </c>
      <c r="H13" s="19">
        <v>156717</v>
      </c>
      <c r="I13" s="19">
        <v>2863772.99</v>
      </c>
      <c r="J13" s="20">
        <f t="shared" si="4"/>
        <v>286377.29900000006</v>
      </c>
      <c r="K13" s="19">
        <v>0</v>
      </c>
      <c r="L13" s="19">
        <v>0</v>
      </c>
      <c r="M13" s="19">
        <v>0</v>
      </c>
      <c r="N13" s="20">
        <f t="shared" si="0"/>
        <v>4016035.1290000002</v>
      </c>
      <c r="O13" s="20">
        <v>3008675.54</v>
      </c>
      <c r="P13" s="22">
        <f t="shared" si="1"/>
        <v>-1007359.5890000002</v>
      </c>
      <c r="Q13" s="20"/>
      <c r="R13" s="20">
        <v>3164067.61</v>
      </c>
      <c r="S13" s="22">
        <f t="shared" si="5"/>
        <v>-851967.51900000032</v>
      </c>
      <c r="T13" s="20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  <row r="14" spans="1:53" ht="12.75" x14ac:dyDescent="0.2">
      <c r="A14" s="5">
        <v>14351481</v>
      </c>
      <c r="B14" s="1" t="s">
        <v>38</v>
      </c>
      <c r="C14" s="1" t="s">
        <v>24</v>
      </c>
      <c r="D14" s="1">
        <v>36</v>
      </c>
      <c r="E14" s="3">
        <v>909537.44</v>
      </c>
      <c r="F14" s="3">
        <v>0</v>
      </c>
      <c r="G14" s="3">
        <v>1716</v>
      </c>
      <c r="H14" s="3">
        <v>0</v>
      </c>
      <c r="I14" s="3">
        <v>5259966.66</v>
      </c>
      <c r="J14" s="12">
        <f t="shared" si="4"/>
        <v>525996.66600000008</v>
      </c>
      <c r="K14" s="3">
        <v>0</v>
      </c>
      <c r="L14" s="3">
        <v>0</v>
      </c>
      <c r="M14" s="3">
        <v>0</v>
      </c>
      <c r="N14" s="4">
        <f t="shared" si="0"/>
        <v>6693784.7659999998</v>
      </c>
      <c r="O14" s="4">
        <v>3357247.79</v>
      </c>
      <c r="P14" s="15">
        <f t="shared" si="1"/>
        <v>-3336536.9759999998</v>
      </c>
      <c r="R14" s="12">
        <v>3530642.92</v>
      </c>
      <c r="S14" s="15">
        <f t="shared" si="5"/>
        <v>-3163141.8459999999</v>
      </c>
    </row>
    <row r="15" spans="1:53" ht="12.75" x14ac:dyDescent="0.2">
      <c r="A15" s="5">
        <v>12607765</v>
      </c>
      <c r="B15" s="1" t="s">
        <v>10</v>
      </c>
      <c r="C15" s="1" t="s">
        <v>7</v>
      </c>
      <c r="D15" s="1">
        <v>39</v>
      </c>
      <c r="E15" s="3">
        <v>3357247.79</v>
      </c>
      <c r="F15" s="3">
        <v>0</v>
      </c>
      <c r="G15" s="3">
        <v>0</v>
      </c>
      <c r="H15" s="3">
        <v>0</v>
      </c>
      <c r="K15" s="3">
        <v>0</v>
      </c>
      <c r="L15" s="3">
        <v>0</v>
      </c>
      <c r="M15" s="3">
        <v>2401989.23</v>
      </c>
      <c r="N15" s="4">
        <f t="shared" si="0"/>
        <v>955258.56</v>
      </c>
      <c r="O15" s="4">
        <v>3357247.79</v>
      </c>
      <c r="P15" s="12">
        <f t="shared" si="1"/>
        <v>2401989.23</v>
      </c>
      <c r="Q15" s="12">
        <f t="shared" si="2"/>
        <v>2401989.23</v>
      </c>
      <c r="R15" s="12">
        <v>3530642.92</v>
      </c>
      <c r="S15" s="12">
        <f t="shared" si="5"/>
        <v>173395.12999999989</v>
      </c>
      <c r="T15" s="12">
        <f t="shared" si="3"/>
        <v>173395.12999999989</v>
      </c>
    </row>
    <row r="16" spans="1:53" ht="12.75" x14ac:dyDescent="0.2">
      <c r="A16" s="5">
        <v>13317892</v>
      </c>
      <c r="B16" s="1" t="s">
        <v>23</v>
      </c>
      <c r="C16" s="1" t="s">
        <v>24</v>
      </c>
      <c r="D16" s="1">
        <v>39</v>
      </c>
      <c r="E16" s="3">
        <v>811203.3</v>
      </c>
      <c r="F16" s="3">
        <v>0</v>
      </c>
      <c r="G16" s="3">
        <v>2133</v>
      </c>
      <c r="H16" s="3">
        <v>0</v>
      </c>
      <c r="I16" s="3">
        <v>3109409.07</v>
      </c>
      <c r="J16" s="12">
        <f t="shared" ref="J16:J22" si="6">I16*0.1</f>
        <v>310940.90700000001</v>
      </c>
      <c r="K16" s="3">
        <v>0</v>
      </c>
      <c r="L16" s="3">
        <v>0</v>
      </c>
      <c r="M16" s="3">
        <v>0</v>
      </c>
      <c r="N16" s="4">
        <f t="shared" si="0"/>
        <v>4229420.2769999998</v>
      </c>
      <c r="O16" s="4">
        <v>3357247.79</v>
      </c>
      <c r="P16" s="15">
        <f t="shared" si="1"/>
        <v>-872172.48699999973</v>
      </c>
      <c r="R16" s="12">
        <v>3530642.92</v>
      </c>
      <c r="S16" s="15">
        <f t="shared" si="5"/>
        <v>-698777.35699999984</v>
      </c>
    </row>
    <row r="17" spans="1:53" ht="12.75" x14ac:dyDescent="0.2">
      <c r="A17" s="5">
        <v>13338950</v>
      </c>
      <c r="B17" s="1" t="s">
        <v>25</v>
      </c>
      <c r="C17" s="1" t="s">
        <v>24</v>
      </c>
      <c r="D17" s="1">
        <v>39</v>
      </c>
      <c r="E17" s="3">
        <v>879786.79</v>
      </c>
      <c r="F17" s="3">
        <v>34160.089999999997</v>
      </c>
      <c r="G17" s="3">
        <v>1616</v>
      </c>
      <c r="H17" s="3">
        <v>0</v>
      </c>
      <c r="I17" s="3">
        <v>4062218.55</v>
      </c>
      <c r="J17" s="12">
        <f t="shared" si="6"/>
        <v>406221.85499999998</v>
      </c>
      <c r="K17" s="3">
        <v>0</v>
      </c>
      <c r="L17" s="3">
        <v>0</v>
      </c>
      <c r="M17" s="3">
        <v>0</v>
      </c>
      <c r="N17" s="4">
        <f t="shared" si="0"/>
        <v>5312451.1050000004</v>
      </c>
      <c r="O17" s="4">
        <v>3357247.79</v>
      </c>
      <c r="P17" s="15">
        <f t="shared" si="1"/>
        <v>-1955203.3150000004</v>
      </c>
      <c r="R17" s="12">
        <v>3530642.92</v>
      </c>
      <c r="S17" s="15">
        <f t="shared" si="5"/>
        <v>-1781808.1850000005</v>
      </c>
    </row>
    <row r="18" spans="1:53" ht="12.75" x14ac:dyDescent="0.2">
      <c r="A18" s="5">
        <v>14053006</v>
      </c>
      <c r="B18" s="1" t="s">
        <v>34</v>
      </c>
      <c r="C18" s="1" t="s">
        <v>18</v>
      </c>
      <c r="D18" s="1">
        <v>39</v>
      </c>
      <c r="E18" s="3">
        <v>1108978.48</v>
      </c>
      <c r="F18" s="3">
        <v>6916.59</v>
      </c>
      <c r="G18" s="3">
        <v>0</v>
      </c>
      <c r="H18" s="3">
        <v>157638.87</v>
      </c>
      <c r="I18" s="3">
        <v>3499324.57</v>
      </c>
      <c r="J18" s="12">
        <f t="shared" si="6"/>
        <v>349932.45699999999</v>
      </c>
      <c r="K18" s="3">
        <v>0</v>
      </c>
      <c r="L18" s="3">
        <v>0</v>
      </c>
      <c r="M18" s="3">
        <v>0</v>
      </c>
      <c r="N18" s="4">
        <f t="shared" si="0"/>
        <v>4793680.0470000003</v>
      </c>
      <c r="O18" s="4">
        <v>3357247.79</v>
      </c>
      <c r="P18" s="15">
        <f t="shared" si="1"/>
        <v>-1436432.2570000002</v>
      </c>
      <c r="R18" s="12">
        <v>3530642.92</v>
      </c>
      <c r="S18" s="15">
        <f t="shared" si="5"/>
        <v>-1263037.1270000003</v>
      </c>
    </row>
    <row r="19" spans="1:53" ht="12.75" x14ac:dyDescent="0.2">
      <c r="A19" s="5">
        <v>14134942</v>
      </c>
      <c r="B19" s="1" t="s">
        <v>35</v>
      </c>
      <c r="C19" s="1" t="s">
        <v>24</v>
      </c>
      <c r="D19" s="1">
        <v>39</v>
      </c>
      <c r="E19" s="3">
        <v>906647.97</v>
      </c>
      <c r="F19" s="3">
        <v>0</v>
      </c>
      <c r="G19" s="3">
        <v>1966</v>
      </c>
      <c r="H19" s="3">
        <v>0</v>
      </c>
      <c r="I19" s="3">
        <v>5090808.6399999997</v>
      </c>
      <c r="J19" s="12">
        <f t="shared" si="6"/>
        <v>509080.864</v>
      </c>
      <c r="K19" s="3">
        <v>30156.07</v>
      </c>
      <c r="L19" s="3">
        <v>1</v>
      </c>
      <c r="M19" s="3">
        <v>0</v>
      </c>
      <c r="N19" s="4">
        <f t="shared" si="0"/>
        <v>6474415.4039999992</v>
      </c>
      <c r="O19" s="4">
        <f>3357247.79/30*29</f>
        <v>3245339.5303333332</v>
      </c>
      <c r="P19" s="15">
        <f t="shared" si="1"/>
        <v>-3229075.873666666</v>
      </c>
      <c r="Q19" s="23" t="s">
        <v>82</v>
      </c>
      <c r="R19" s="12">
        <f>3530642.92/30*29</f>
        <v>3412954.8226666665</v>
      </c>
      <c r="S19" s="15">
        <f>R19-N19</f>
        <v>-3061460.5813333327</v>
      </c>
      <c r="T19" s="23" t="s">
        <v>82</v>
      </c>
    </row>
    <row r="20" spans="1:53" ht="12.75" x14ac:dyDescent="0.2">
      <c r="A20" s="5">
        <v>14353320</v>
      </c>
      <c r="B20" s="1" t="s">
        <v>39</v>
      </c>
      <c r="C20" s="1" t="s">
        <v>22</v>
      </c>
      <c r="D20" s="1">
        <v>39</v>
      </c>
      <c r="E20" s="3">
        <v>1203652.51</v>
      </c>
      <c r="F20" s="3">
        <v>0</v>
      </c>
      <c r="G20" s="3">
        <v>0</v>
      </c>
      <c r="H20" s="3">
        <v>0</v>
      </c>
      <c r="I20" s="3">
        <v>1851920.77</v>
      </c>
      <c r="J20" s="12">
        <f t="shared" si="6"/>
        <v>185192.07700000002</v>
      </c>
      <c r="K20" s="3">
        <v>0</v>
      </c>
      <c r="L20" s="3">
        <v>0</v>
      </c>
      <c r="M20" s="3">
        <v>327609.42</v>
      </c>
      <c r="N20" s="4">
        <f t="shared" si="0"/>
        <v>2913155.9370000004</v>
      </c>
      <c r="O20" s="4">
        <v>3357247.79</v>
      </c>
      <c r="P20" s="12">
        <f t="shared" si="1"/>
        <v>444091.85299999965</v>
      </c>
      <c r="Q20" s="12">
        <f t="shared" si="2"/>
        <v>444091.85299999965</v>
      </c>
      <c r="R20" s="12">
        <v>3530642.92</v>
      </c>
      <c r="S20" s="12">
        <f>+R20-Q20-N20</f>
        <v>173395.12999999989</v>
      </c>
      <c r="T20" s="12">
        <f t="shared" si="3"/>
        <v>173395.12999999989</v>
      </c>
    </row>
    <row r="21" spans="1:53" ht="12.75" x14ac:dyDescent="0.2">
      <c r="A21" s="5">
        <v>14481372</v>
      </c>
      <c r="B21" s="1" t="s">
        <v>40</v>
      </c>
      <c r="C21" s="1" t="s">
        <v>24</v>
      </c>
      <c r="D21" s="1">
        <v>39</v>
      </c>
      <c r="E21" s="3">
        <v>1058833.1000000001</v>
      </c>
      <c r="F21" s="3">
        <v>7557.33</v>
      </c>
      <c r="G21" s="3">
        <v>0</v>
      </c>
      <c r="H21" s="3">
        <v>0</v>
      </c>
      <c r="I21" s="3">
        <v>1980349.95</v>
      </c>
      <c r="J21" s="12">
        <f t="shared" si="6"/>
        <v>198034.995</v>
      </c>
      <c r="K21" s="3">
        <v>0</v>
      </c>
      <c r="L21" s="3">
        <v>0</v>
      </c>
      <c r="M21" s="3">
        <v>243715.51</v>
      </c>
      <c r="N21" s="4">
        <f t="shared" si="0"/>
        <v>2985945.2050000001</v>
      </c>
      <c r="O21" s="4">
        <v>3357247.79</v>
      </c>
      <c r="P21" s="12">
        <f t="shared" si="1"/>
        <v>371302.58499999996</v>
      </c>
      <c r="Q21" s="12">
        <f t="shared" si="2"/>
        <v>371302.58499999996</v>
      </c>
      <c r="R21" s="12">
        <v>3530642.92</v>
      </c>
      <c r="S21" s="12">
        <f>+R21-Q21-N21</f>
        <v>173395.12999999989</v>
      </c>
      <c r="T21" s="12">
        <f t="shared" si="3"/>
        <v>173395.12999999989</v>
      </c>
    </row>
    <row r="22" spans="1:53" ht="12.75" x14ac:dyDescent="0.2">
      <c r="A22" s="5">
        <v>14561951</v>
      </c>
      <c r="B22" s="1" t="s">
        <v>41</v>
      </c>
      <c r="C22" s="1" t="s">
        <v>22</v>
      </c>
      <c r="D22" s="1">
        <v>39</v>
      </c>
      <c r="E22" s="3">
        <v>1326654.3600000001</v>
      </c>
      <c r="F22" s="3">
        <v>0</v>
      </c>
      <c r="G22" s="3">
        <v>0</v>
      </c>
      <c r="H22" s="3">
        <v>0</v>
      </c>
      <c r="I22" s="3">
        <v>1838559.93</v>
      </c>
      <c r="J22" s="12">
        <f t="shared" si="6"/>
        <v>183855.99300000002</v>
      </c>
      <c r="K22" s="3">
        <v>0</v>
      </c>
      <c r="L22" s="3">
        <v>0</v>
      </c>
      <c r="M22" s="3">
        <v>449934.44</v>
      </c>
      <c r="N22" s="4">
        <f t="shared" si="0"/>
        <v>2899135.8429999999</v>
      </c>
      <c r="O22" s="4">
        <v>3357247.79</v>
      </c>
      <c r="P22" s="12">
        <f t="shared" si="1"/>
        <v>458111.94700000016</v>
      </c>
      <c r="Q22" s="12">
        <f t="shared" si="2"/>
        <v>458111.94700000016</v>
      </c>
      <c r="R22" s="12">
        <v>3530642.92</v>
      </c>
      <c r="S22" s="12">
        <f>+R22-Q22-N22</f>
        <v>173395.12999999989</v>
      </c>
      <c r="T22" s="12">
        <f t="shared" si="3"/>
        <v>173395.12999999989</v>
      </c>
    </row>
    <row r="23" spans="1:53" ht="12.75" x14ac:dyDescent="0.2">
      <c r="A23" s="5">
        <v>14896550</v>
      </c>
      <c r="B23" s="1" t="s">
        <v>42</v>
      </c>
      <c r="C23" s="1" t="s">
        <v>43</v>
      </c>
      <c r="D23" s="1">
        <v>39</v>
      </c>
      <c r="E23" s="3">
        <v>3356114.61</v>
      </c>
      <c r="F23" s="3">
        <v>0</v>
      </c>
      <c r="G23" s="3">
        <v>0</v>
      </c>
      <c r="H23" s="3">
        <v>0</v>
      </c>
      <c r="K23" s="3">
        <v>0</v>
      </c>
      <c r="L23" s="3">
        <v>0</v>
      </c>
      <c r="M23" s="3">
        <v>2480927.8199999998</v>
      </c>
      <c r="N23" s="4">
        <f t="shared" si="0"/>
        <v>875186.79</v>
      </c>
      <c r="O23" s="4">
        <v>3357247.79</v>
      </c>
      <c r="P23" s="12">
        <f t="shared" si="1"/>
        <v>2482061</v>
      </c>
      <c r="Q23" s="12">
        <f t="shared" si="2"/>
        <v>2482061</v>
      </c>
      <c r="R23" s="12">
        <v>3530642.92</v>
      </c>
      <c r="S23" s="12">
        <f>+R23-Q23-N23</f>
        <v>173395.12999999989</v>
      </c>
      <c r="T23" s="12">
        <f t="shared" si="3"/>
        <v>173395.12999999989</v>
      </c>
    </row>
    <row r="24" spans="1:53" s="21" customFormat="1" ht="12.75" x14ac:dyDescent="0.2">
      <c r="A24" s="17">
        <v>17019376</v>
      </c>
      <c r="B24" s="18" t="s">
        <v>52</v>
      </c>
      <c r="C24" s="18" t="s">
        <v>22</v>
      </c>
      <c r="D24" s="18">
        <v>39</v>
      </c>
      <c r="E24" s="19">
        <v>907516.19</v>
      </c>
      <c r="F24" s="19">
        <v>0</v>
      </c>
      <c r="G24" s="19">
        <v>15000</v>
      </c>
      <c r="H24" s="19">
        <v>0</v>
      </c>
      <c r="I24" s="19">
        <v>2174871.5099999998</v>
      </c>
      <c r="J24" s="20">
        <f>I24*0.1</f>
        <v>217487.15099999998</v>
      </c>
      <c r="K24" s="19">
        <v>0</v>
      </c>
      <c r="L24" s="19">
        <v>0</v>
      </c>
      <c r="M24" s="19">
        <v>0</v>
      </c>
      <c r="N24" s="20">
        <f t="shared" si="0"/>
        <v>3284874.8509999998</v>
      </c>
      <c r="O24" s="20">
        <v>3008675.54</v>
      </c>
      <c r="P24" s="22">
        <f t="shared" si="1"/>
        <v>-276199.31099999975</v>
      </c>
      <c r="Q24" s="20"/>
      <c r="R24" s="20">
        <v>3164067.61</v>
      </c>
      <c r="S24" s="22">
        <f>+R24-Q24-N24</f>
        <v>-120807.24099999992</v>
      </c>
      <c r="T24" s="20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</row>
    <row r="25" spans="1:53" ht="12.75" x14ac:dyDescent="0.2">
      <c r="A25" s="5">
        <v>11261977</v>
      </c>
      <c r="B25" s="1" t="s">
        <v>6</v>
      </c>
      <c r="C25" s="1" t="s">
        <v>7</v>
      </c>
      <c r="D25" s="1">
        <v>40</v>
      </c>
      <c r="E25" s="3">
        <v>3844316.95</v>
      </c>
      <c r="F25" s="3">
        <v>0</v>
      </c>
      <c r="G25" s="3">
        <v>0</v>
      </c>
      <c r="H25" s="3">
        <v>487069.16</v>
      </c>
      <c r="K25" s="3">
        <v>0</v>
      </c>
      <c r="L25" s="3">
        <v>0</v>
      </c>
      <c r="M25" s="3">
        <v>2205268.91</v>
      </c>
      <c r="N25" s="4">
        <f t="shared" si="0"/>
        <v>1151978.8799999999</v>
      </c>
      <c r="O25" s="4">
        <v>3357247.79</v>
      </c>
      <c r="P25" s="12">
        <f t="shared" si="1"/>
        <v>2205268.91</v>
      </c>
      <c r="Q25" s="12">
        <f t="shared" si="2"/>
        <v>2205268.91</v>
      </c>
      <c r="R25" s="12">
        <v>3530642.92</v>
      </c>
      <c r="S25" s="12">
        <f>+R25-Q25-N25</f>
        <v>173395.12999999989</v>
      </c>
      <c r="T25" s="12">
        <f t="shared" si="3"/>
        <v>173395.12999999989</v>
      </c>
    </row>
    <row r="26" spans="1:53" ht="12.75" x14ac:dyDescent="0.2">
      <c r="A26" s="5">
        <v>13067644</v>
      </c>
      <c r="B26" s="1" t="s">
        <v>15</v>
      </c>
      <c r="C26" s="1" t="s">
        <v>7</v>
      </c>
      <c r="D26" s="1">
        <v>40</v>
      </c>
      <c r="E26" s="3">
        <v>3571120.4</v>
      </c>
      <c r="F26" s="3">
        <v>0</v>
      </c>
      <c r="G26" s="3">
        <v>0</v>
      </c>
      <c r="H26" s="3">
        <v>212028.88</v>
      </c>
      <c r="K26" s="3">
        <v>0</v>
      </c>
      <c r="L26" s="3">
        <v>0</v>
      </c>
      <c r="M26" s="3">
        <v>2374296.3199999998</v>
      </c>
      <c r="N26" s="4">
        <f t="shared" si="0"/>
        <v>984795.20000000019</v>
      </c>
      <c r="O26" s="4">
        <v>3357247.79</v>
      </c>
      <c r="P26" s="12">
        <f t="shared" si="1"/>
        <v>2372452.59</v>
      </c>
      <c r="Q26" s="12">
        <f t="shared" si="2"/>
        <v>2372452.59</v>
      </c>
      <c r="R26" s="12">
        <v>3530642.92</v>
      </c>
      <c r="S26" s="12">
        <f>+R26-Q26-N26</f>
        <v>173395.12999999989</v>
      </c>
      <c r="T26" s="12">
        <f t="shared" si="3"/>
        <v>173395.12999999989</v>
      </c>
    </row>
    <row r="27" spans="1:53" ht="12.75" x14ac:dyDescent="0.2">
      <c r="A27" s="5">
        <v>13710465</v>
      </c>
      <c r="B27" s="1" t="s">
        <v>29</v>
      </c>
      <c r="C27" s="1" t="s">
        <v>18</v>
      </c>
      <c r="D27" s="1">
        <v>40</v>
      </c>
      <c r="E27" s="3">
        <v>1032439.19</v>
      </c>
      <c r="F27" s="3">
        <v>0</v>
      </c>
      <c r="G27" s="3">
        <v>0</v>
      </c>
      <c r="H27" s="3">
        <v>136551.21</v>
      </c>
      <c r="I27" s="3">
        <v>2886327.87</v>
      </c>
      <c r="J27" s="12">
        <f t="shared" ref="J27:J31" si="7">I27*0.1</f>
        <v>288632.78700000001</v>
      </c>
      <c r="K27" s="3">
        <v>0</v>
      </c>
      <c r="L27" s="3">
        <v>0</v>
      </c>
      <c r="M27" s="3">
        <v>0</v>
      </c>
      <c r="N27" s="4">
        <f t="shared" si="0"/>
        <v>4070848.6370000001</v>
      </c>
      <c r="O27" s="4">
        <v>3357247.79</v>
      </c>
      <c r="P27" s="15">
        <f t="shared" si="1"/>
        <v>-713600.84700000007</v>
      </c>
      <c r="R27" s="12">
        <v>3530642.92</v>
      </c>
      <c r="S27" s="15">
        <f t="shared" ref="S27:S40" si="8">+R27-Q27-N27</f>
        <v>-540205.71700000018</v>
      </c>
    </row>
    <row r="28" spans="1:53" ht="12.75" x14ac:dyDescent="0.2">
      <c r="A28" s="5">
        <v>14039057</v>
      </c>
      <c r="B28" s="1" t="s">
        <v>33</v>
      </c>
      <c r="C28" s="1" t="s">
        <v>13</v>
      </c>
      <c r="D28" s="1">
        <v>40</v>
      </c>
      <c r="E28" s="3">
        <v>1073053.79</v>
      </c>
      <c r="F28" s="3">
        <v>0</v>
      </c>
      <c r="G28" s="3">
        <v>0</v>
      </c>
      <c r="H28" s="3">
        <v>159021.66</v>
      </c>
      <c r="I28" s="3">
        <v>3273185.57</v>
      </c>
      <c r="J28" s="12">
        <f t="shared" si="7"/>
        <v>327318.55700000003</v>
      </c>
      <c r="K28" s="3">
        <v>0</v>
      </c>
      <c r="L28" s="3">
        <v>0</v>
      </c>
      <c r="M28" s="3">
        <v>0</v>
      </c>
      <c r="N28" s="4">
        <f t="shared" si="0"/>
        <v>4514536.2569999993</v>
      </c>
      <c r="O28" s="4">
        <v>3357247.79</v>
      </c>
      <c r="P28" s="15">
        <f t="shared" si="1"/>
        <v>-1157288.4669999992</v>
      </c>
      <c r="R28" s="12">
        <v>3530642.92</v>
      </c>
      <c r="S28" s="15">
        <f t="shared" si="8"/>
        <v>-983893.33699999936</v>
      </c>
    </row>
    <row r="29" spans="1:53" ht="12.75" x14ac:dyDescent="0.2">
      <c r="A29" s="5">
        <v>14190727</v>
      </c>
      <c r="B29" s="1" t="s">
        <v>36</v>
      </c>
      <c r="C29" s="1" t="s">
        <v>37</v>
      </c>
      <c r="D29" s="1">
        <v>40</v>
      </c>
      <c r="E29" s="3">
        <v>1105172.4099999999</v>
      </c>
      <c r="F29" s="3">
        <v>0</v>
      </c>
      <c r="G29" s="3">
        <v>0</v>
      </c>
      <c r="H29" s="3">
        <v>159021.66</v>
      </c>
      <c r="I29" s="3">
        <v>3516623.32</v>
      </c>
      <c r="J29" s="12">
        <f t="shared" si="7"/>
        <v>351662.33199999999</v>
      </c>
      <c r="K29" s="3">
        <v>0</v>
      </c>
      <c r="L29" s="3">
        <v>0</v>
      </c>
      <c r="M29" s="3">
        <v>0</v>
      </c>
      <c r="N29" s="4">
        <f t="shared" si="0"/>
        <v>4814436.4019999998</v>
      </c>
      <c r="O29" s="4">
        <v>3357247.79</v>
      </c>
      <c r="P29" s="15">
        <f t="shared" si="1"/>
        <v>-1457188.6119999997</v>
      </c>
      <c r="R29" s="12">
        <v>3530642.92</v>
      </c>
      <c r="S29" s="15">
        <f t="shared" si="8"/>
        <v>-1283793.4819999998</v>
      </c>
    </row>
    <row r="30" spans="1:53" s="21" customFormat="1" ht="12.75" x14ac:dyDescent="0.2">
      <c r="A30" s="17">
        <v>14896577</v>
      </c>
      <c r="B30" s="18" t="s">
        <v>44</v>
      </c>
      <c r="C30" s="18" t="s">
        <v>13</v>
      </c>
      <c r="D30" s="18">
        <v>40</v>
      </c>
      <c r="E30" s="19">
        <v>2279986.9900000002</v>
      </c>
      <c r="F30" s="19">
        <v>0</v>
      </c>
      <c r="G30" s="19">
        <v>0</v>
      </c>
      <c r="H30" s="19">
        <v>0</v>
      </c>
      <c r="I30" s="19">
        <v>631730.52</v>
      </c>
      <c r="J30" s="20">
        <f t="shared" si="7"/>
        <v>63173.052000000003</v>
      </c>
      <c r="K30" s="19">
        <v>0</v>
      </c>
      <c r="L30" s="19">
        <v>0</v>
      </c>
      <c r="M30" s="19">
        <v>1473851.24</v>
      </c>
      <c r="N30" s="20">
        <f t="shared" si="0"/>
        <v>1501039.3220000004</v>
      </c>
      <c r="O30" s="20">
        <v>3008675.54</v>
      </c>
      <c r="P30" s="20">
        <f t="shared" si="1"/>
        <v>1507636.2179999996</v>
      </c>
      <c r="Q30" s="20">
        <f t="shared" si="2"/>
        <v>1507636.2179999996</v>
      </c>
      <c r="R30" s="20">
        <v>3164067.61</v>
      </c>
      <c r="S30" s="20">
        <f t="shared" si="8"/>
        <v>155392.06999999983</v>
      </c>
      <c r="T30" s="20">
        <f t="shared" si="3"/>
        <v>155392.06999999983</v>
      </c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 spans="1:53" ht="12.75" x14ac:dyDescent="0.2">
      <c r="A31" s="5">
        <v>16588445</v>
      </c>
      <c r="B31" s="1" t="s">
        <v>49</v>
      </c>
      <c r="C31" s="1" t="s">
        <v>13</v>
      </c>
      <c r="D31" s="1">
        <v>40</v>
      </c>
      <c r="E31" s="3">
        <v>1487842.94</v>
      </c>
      <c r="F31" s="3">
        <v>0</v>
      </c>
      <c r="G31" s="3">
        <v>0</v>
      </c>
      <c r="H31" s="3">
        <v>487069.17</v>
      </c>
      <c r="I31" s="3">
        <v>5632001.4299999997</v>
      </c>
      <c r="J31" s="12">
        <f t="shared" si="7"/>
        <v>563200.14300000004</v>
      </c>
      <c r="K31" s="3">
        <v>0</v>
      </c>
      <c r="L31" s="3">
        <v>0</v>
      </c>
      <c r="M31" s="3">
        <v>0</v>
      </c>
      <c r="N31" s="4">
        <f t="shared" si="0"/>
        <v>7195975.3429999994</v>
      </c>
      <c r="O31" s="4">
        <v>3357247.79</v>
      </c>
      <c r="P31" s="15">
        <f t="shared" si="1"/>
        <v>-3838727.5529999994</v>
      </c>
      <c r="R31" s="12">
        <v>3530642.92</v>
      </c>
      <c r="S31" s="15">
        <f t="shared" si="8"/>
        <v>-3665332.4229999995</v>
      </c>
    </row>
    <row r="32" spans="1:53" s="21" customFormat="1" ht="12.75" x14ac:dyDescent="0.2">
      <c r="A32" s="17">
        <v>13301804</v>
      </c>
      <c r="B32" s="18" t="s">
        <v>19</v>
      </c>
      <c r="C32" s="18" t="s">
        <v>20</v>
      </c>
      <c r="D32" s="18">
        <v>41</v>
      </c>
      <c r="E32" s="19">
        <v>3008675.54</v>
      </c>
      <c r="F32" s="19">
        <v>0</v>
      </c>
      <c r="G32" s="19">
        <v>0</v>
      </c>
      <c r="H32" s="19">
        <v>0</v>
      </c>
      <c r="I32" s="20"/>
      <c r="J32" s="20"/>
      <c r="K32" s="19">
        <v>0</v>
      </c>
      <c r="L32" s="19">
        <v>0</v>
      </c>
      <c r="M32" s="19">
        <v>2209083.63</v>
      </c>
      <c r="N32" s="20">
        <f t="shared" si="0"/>
        <v>799591.91000000015</v>
      </c>
      <c r="O32" s="20">
        <v>3008675.54</v>
      </c>
      <c r="P32" s="20">
        <f t="shared" si="1"/>
        <v>2209083.63</v>
      </c>
      <c r="Q32" s="20">
        <f t="shared" si="2"/>
        <v>2209083.63</v>
      </c>
      <c r="R32" s="20">
        <v>3164067.61</v>
      </c>
      <c r="S32" s="20">
        <f t="shared" si="8"/>
        <v>155392.06999999983</v>
      </c>
      <c r="T32" s="20">
        <f t="shared" si="3"/>
        <v>155392.06999999983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</row>
    <row r="33" spans="1:53" ht="12.75" x14ac:dyDescent="0.2">
      <c r="A33" s="5">
        <v>13485457</v>
      </c>
      <c r="B33" s="1" t="s">
        <v>26</v>
      </c>
      <c r="C33" s="1" t="s">
        <v>27</v>
      </c>
      <c r="D33" s="1">
        <v>41</v>
      </c>
      <c r="E33" s="3">
        <v>1144881.3799999999</v>
      </c>
      <c r="F33" s="3">
        <v>0</v>
      </c>
      <c r="G33" s="3">
        <v>0</v>
      </c>
      <c r="H33" s="3">
        <v>0</v>
      </c>
      <c r="I33" s="3">
        <v>1891973.47</v>
      </c>
      <c r="K33" s="3">
        <v>0</v>
      </c>
      <c r="L33" s="3">
        <v>0</v>
      </c>
      <c r="M33" s="3">
        <v>265204.05</v>
      </c>
      <c r="N33" s="4">
        <f t="shared" si="0"/>
        <v>2771650.8</v>
      </c>
      <c r="O33" s="4">
        <v>3357247.79</v>
      </c>
      <c r="P33" s="12">
        <f t="shared" si="1"/>
        <v>585596.99000000022</v>
      </c>
      <c r="Q33" s="12">
        <f t="shared" si="2"/>
        <v>585596.99000000022</v>
      </c>
      <c r="R33" s="12">
        <v>3530642.92</v>
      </c>
      <c r="S33" s="12">
        <f t="shared" si="8"/>
        <v>173395.12999999989</v>
      </c>
      <c r="T33" s="12">
        <f t="shared" si="3"/>
        <v>173395.12999999989</v>
      </c>
    </row>
    <row r="34" spans="1:53" s="21" customFormat="1" ht="12.75" x14ac:dyDescent="0.2">
      <c r="A34" s="17">
        <v>13950413</v>
      </c>
      <c r="B34" s="18" t="s">
        <v>30</v>
      </c>
      <c r="C34" s="18" t="s">
        <v>31</v>
      </c>
      <c r="D34" s="18">
        <v>41</v>
      </c>
      <c r="E34" s="19">
        <v>1371687.28</v>
      </c>
      <c r="F34" s="19">
        <v>426447.87</v>
      </c>
      <c r="G34" s="19">
        <v>0</v>
      </c>
      <c r="H34" s="19">
        <v>113947.55</v>
      </c>
      <c r="I34" s="19">
        <v>2273066.8199999998</v>
      </c>
      <c r="J34" s="20">
        <f t="shared" ref="J34:J45" si="9">I34*0.1</f>
        <v>227306.682</v>
      </c>
      <c r="K34" s="19">
        <v>0</v>
      </c>
      <c r="L34" s="19">
        <v>0</v>
      </c>
      <c r="M34" s="19">
        <v>0</v>
      </c>
      <c r="N34" s="20">
        <f t="shared" si="0"/>
        <v>3331665.3619999997</v>
      </c>
      <c r="O34" s="20">
        <v>3008675.54</v>
      </c>
      <c r="P34" s="22">
        <f t="shared" si="1"/>
        <v>-322989.82199999969</v>
      </c>
      <c r="Q34" s="20"/>
      <c r="R34" s="20">
        <v>3164067.61</v>
      </c>
      <c r="S34" s="22">
        <f t="shared" si="8"/>
        <v>-167597.75199999986</v>
      </c>
      <c r="T34" s="20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</row>
    <row r="35" spans="1:53" ht="12.75" x14ac:dyDescent="0.2">
      <c r="A35" s="5">
        <v>14023753</v>
      </c>
      <c r="B35" s="1" t="s">
        <v>32</v>
      </c>
      <c r="C35" s="1" t="s">
        <v>18</v>
      </c>
      <c r="D35" s="1">
        <v>41</v>
      </c>
      <c r="E35" s="3">
        <v>1567485.58</v>
      </c>
      <c r="F35" s="3">
        <v>0</v>
      </c>
      <c r="G35" s="3">
        <v>0</v>
      </c>
      <c r="H35" s="3">
        <v>532588.48</v>
      </c>
      <c r="I35" s="3">
        <v>6033656.3600000003</v>
      </c>
      <c r="J35" s="12">
        <f t="shared" si="9"/>
        <v>603365.63600000006</v>
      </c>
      <c r="K35" s="3">
        <v>0</v>
      </c>
      <c r="L35" s="3">
        <v>0</v>
      </c>
      <c r="M35" s="3">
        <v>0</v>
      </c>
      <c r="N35" s="4">
        <f t="shared" si="0"/>
        <v>7671919.0960000008</v>
      </c>
      <c r="O35" s="4">
        <v>3357247.79</v>
      </c>
      <c r="P35" s="15">
        <f t="shared" si="1"/>
        <v>-4314671.3060000008</v>
      </c>
      <c r="R35" s="12">
        <v>3530642.92</v>
      </c>
      <c r="S35" s="15">
        <f t="shared" si="8"/>
        <v>-4141276.1760000009</v>
      </c>
    </row>
    <row r="36" spans="1:53" ht="12.75" x14ac:dyDescent="0.2">
      <c r="A36" s="5">
        <v>14984114</v>
      </c>
      <c r="B36" s="1" t="s">
        <v>45</v>
      </c>
      <c r="C36" s="1" t="s">
        <v>37</v>
      </c>
      <c r="D36" s="1">
        <v>41</v>
      </c>
      <c r="E36" s="3">
        <v>1204552.3899999999</v>
      </c>
      <c r="F36" s="3">
        <v>0</v>
      </c>
      <c r="G36" s="3">
        <v>0</v>
      </c>
      <c r="H36" s="3">
        <v>0</v>
      </c>
      <c r="I36" s="3">
        <v>1871343.46</v>
      </c>
      <c r="J36" s="12">
        <f t="shared" si="9"/>
        <v>187134.34600000002</v>
      </c>
      <c r="K36" s="3">
        <v>0</v>
      </c>
      <c r="L36" s="3">
        <v>0</v>
      </c>
      <c r="M36" s="3">
        <v>324695.46999999997</v>
      </c>
      <c r="N36" s="4">
        <f t="shared" si="0"/>
        <v>2938334.7259999998</v>
      </c>
      <c r="O36" s="4">
        <v>3357247.79</v>
      </c>
      <c r="P36" s="12">
        <f t="shared" si="1"/>
        <v>418913.06400000025</v>
      </c>
      <c r="Q36" s="12">
        <f t="shared" si="2"/>
        <v>418913.06400000025</v>
      </c>
      <c r="R36" s="12">
        <v>3530642.92</v>
      </c>
      <c r="S36" s="12">
        <f t="shared" si="8"/>
        <v>173395.12999999989</v>
      </c>
      <c r="T36" s="12">
        <f t="shared" si="3"/>
        <v>173395.12999999989</v>
      </c>
    </row>
    <row r="37" spans="1:53" ht="12.75" x14ac:dyDescent="0.2">
      <c r="A37" s="5">
        <v>12918875</v>
      </c>
      <c r="B37" s="1" t="s">
        <v>12</v>
      </c>
      <c r="C37" s="1" t="s">
        <v>13</v>
      </c>
      <c r="D37" s="1">
        <v>42</v>
      </c>
      <c r="E37" s="3">
        <v>1019463.75</v>
      </c>
      <c r="F37" s="3">
        <v>102059.01</v>
      </c>
      <c r="G37" s="3">
        <v>0</v>
      </c>
      <c r="H37" s="3"/>
      <c r="I37" s="3">
        <v>3877035.68</v>
      </c>
      <c r="J37" s="12">
        <f t="shared" si="9"/>
        <v>387703.56800000003</v>
      </c>
      <c r="K37" s="3">
        <v>0</v>
      </c>
      <c r="L37" s="3">
        <v>0</v>
      </c>
      <c r="M37" s="3">
        <v>0</v>
      </c>
      <c r="N37" s="4">
        <f t="shared" si="0"/>
        <v>5182143.9879999999</v>
      </c>
      <c r="O37" s="4">
        <v>3357247.79</v>
      </c>
      <c r="P37" s="15">
        <f t="shared" si="1"/>
        <v>-1824896.1979999999</v>
      </c>
      <c r="R37" s="12">
        <v>3530642.92</v>
      </c>
      <c r="S37" s="15">
        <f t="shared" si="8"/>
        <v>-1651501.068</v>
      </c>
    </row>
    <row r="38" spans="1:53" ht="12.75" x14ac:dyDescent="0.2">
      <c r="A38" s="5">
        <v>13189904</v>
      </c>
      <c r="B38" s="1" t="s">
        <v>16</v>
      </c>
      <c r="C38" s="1" t="s">
        <v>13</v>
      </c>
      <c r="D38" s="1">
        <v>42</v>
      </c>
      <c r="E38" s="3">
        <v>1138186.03</v>
      </c>
      <c r="F38" s="3">
        <v>0</v>
      </c>
      <c r="G38" s="3">
        <v>0</v>
      </c>
      <c r="H38" s="3">
        <v>215716.34</v>
      </c>
      <c r="I38" s="3">
        <v>3928509.86</v>
      </c>
      <c r="J38" s="12">
        <f t="shared" si="9"/>
        <v>392850.98600000003</v>
      </c>
      <c r="K38" s="3">
        <v>0</v>
      </c>
      <c r="L38" s="3">
        <v>0</v>
      </c>
      <c r="M38" s="3">
        <v>0</v>
      </c>
      <c r="N38" s="4">
        <f t="shared" si="0"/>
        <v>5243830.5360000003</v>
      </c>
      <c r="O38" s="4">
        <v>3357247.79</v>
      </c>
      <c r="P38" s="15">
        <f t="shared" si="1"/>
        <v>-1886582.7460000003</v>
      </c>
      <c r="R38" s="12">
        <v>3530642.92</v>
      </c>
      <c r="S38" s="15">
        <f t="shared" si="8"/>
        <v>-1713187.6160000004</v>
      </c>
    </row>
    <row r="39" spans="1:53" ht="12.75" x14ac:dyDescent="0.2">
      <c r="A39" s="5">
        <v>13189912</v>
      </c>
      <c r="B39" s="1" t="s">
        <v>17</v>
      </c>
      <c r="C39" s="1" t="s">
        <v>18</v>
      </c>
      <c r="D39" s="1">
        <v>42</v>
      </c>
      <c r="E39" s="3">
        <v>1068291.4099999999</v>
      </c>
      <c r="F39" s="3">
        <v>0</v>
      </c>
      <c r="G39" s="3">
        <v>0</v>
      </c>
      <c r="H39" s="3">
        <v>161787.25</v>
      </c>
      <c r="I39" s="3">
        <v>3144280.98</v>
      </c>
      <c r="J39" s="12">
        <f t="shared" si="9"/>
        <v>314428.098</v>
      </c>
      <c r="K39" s="3">
        <v>0</v>
      </c>
      <c r="L39" s="3">
        <v>0</v>
      </c>
      <c r="M39" s="3">
        <v>0</v>
      </c>
      <c r="N39" s="4">
        <f t="shared" si="0"/>
        <v>4365213.2379999999</v>
      </c>
      <c r="O39" s="4">
        <v>3357247.79</v>
      </c>
      <c r="P39" s="15">
        <f t="shared" si="1"/>
        <v>-1007965.4479999999</v>
      </c>
      <c r="R39" s="12">
        <v>3530642.92</v>
      </c>
      <c r="S39" s="15">
        <f t="shared" si="8"/>
        <v>-834570.31799999997</v>
      </c>
    </row>
    <row r="40" spans="1:53" ht="12.75" x14ac:dyDescent="0.2">
      <c r="A40" s="5">
        <v>14984716</v>
      </c>
      <c r="B40" s="1" t="s">
        <v>46</v>
      </c>
      <c r="C40" s="1" t="s">
        <v>18</v>
      </c>
      <c r="D40" s="1">
        <v>42</v>
      </c>
      <c r="E40" s="3">
        <v>1136834.6299999999</v>
      </c>
      <c r="F40" s="3">
        <v>0</v>
      </c>
      <c r="G40" s="3">
        <v>0</v>
      </c>
      <c r="H40" s="3">
        <v>235075.5</v>
      </c>
      <c r="I40" s="3">
        <v>3914048.61</v>
      </c>
      <c r="J40" s="12">
        <f t="shared" si="9"/>
        <v>391404.86100000003</v>
      </c>
      <c r="K40" s="3">
        <v>0</v>
      </c>
      <c r="L40" s="3">
        <v>0</v>
      </c>
      <c r="M40" s="3">
        <v>0</v>
      </c>
      <c r="N40" s="4">
        <f t="shared" si="0"/>
        <v>5207212.6009999998</v>
      </c>
      <c r="O40" s="4">
        <v>3357247.79</v>
      </c>
      <c r="P40" s="15">
        <f t="shared" si="1"/>
        <v>-1849964.8109999998</v>
      </c>
      <c r="R40" s="12">
        <v>3530642.92</v>
      </c>
      <c r="S40" s="15">
        <f t="shared" si="8"/>
        <v>-1676569.6809999999</v>
      </c>
    </row>
    <row r="41" spans="1:53" ht="12.75" x14ac:dyDescent="0.2">
      <c r="A41" s="5">
        <v>13627152</v>
      </c>
      <c r="B41" s="1" t="s">
        <v>28</v>
      </c>
      <c r="C41" s="1" t="s">
        <v>9</v>
      </c>
      <c r="D41" s="1">
        <v>43</v>
      </c>
      <c r="E41" s="3">
        <v>1337283.2</v>
      </c>
      <c r="F41" s="3">
        <v>0</v>
      </c>
      <c r="G41" s="3">
        <v>0</v>
      </c>
      <c r="H41" s="3">
        <v>0</v>
      </c>
      <c r="I41" s="3">
        <v>1732248.36</v>
      </c>
      <c r="J41" s="12">
        <f t="shared" si="9"/>
        <v>173224.83600000001</v>
      </c>
      <c r="K41" s="3">
        <v>0</v>
      </c>
      <c r="L41" s="3">
        <v>0</v>
      </c>
      <c r="M41" s="3">
        <v>488940.93</v>
      </c>
      <c r="N41" s="4">
        <f t="shared" si="0"/>
        <v>2753815.466</v>
      </c>
      <c r="O41" s="4">
        <v>3357247.79</v>
      </c>
      <c r="P41" s="12">
        <f t="shared" si="1"/>
        <v>603432.32400000002</v>
      </c>
      <c r="Q41" s="12">
        <f t="shared" si="2"/>
        <v>603432.32400000002</v>
      </c>
      <c r="R41" s="12">
        <v>3530642.92</v>
      </c>
      <c r="S41" s="12">
        <f>+R41-Q41-N41</f>
        <v>173395.12999999989</v>
      </c>
      <c r="T41" s="12">
        <f t="shared" si="3"/>
        <v>173395.12999999989</v>
      </c>
    </row>
    <row r="42" spans="1:53" ht="12.75" x14ac:dyDescent="0.2">
      <c r="A42" s="5">
        <v>12918213</v>
      </c>
      <c r="B42" s="1" t="s">
        <v>11</v>
      </c>
      <c r="C42" s="1" t="s">
        <v>9</v>
      </c>
      <c r="D42" s="1">
        <v>44</v>
      </c>
      <c r="E42" s="3">
        <v>1186859.43</v>
      </c>
      <c r="F42" s="3">
        <v>40794.660000000003</v>
      </c>
      <c r="G42" s="3">
        <v>15000</v>
      </c>
      <c r="H42" s="3">
        <v>0</v>
      </c>
      <c r="I42" s="3">
        <v>2074847.23</v>
      </c>
      <c r="J42" s="12">
        <f t="shared" si="9"/>
        <v>207484.723</v>
      </c>
      <c r="K42" s="3">
        <v>0</v>
      </c>
      <c r="L42" s="3">
        <v>0</v>
      </c>
      <c r="M42" s="3">
        <v>246340.88</v>
      </c>
      <c r="N42" s="4">
        <f t="shared" si="0"/>
        <v>3167055.8430000003</v>
      </c>
      <c r="O42" s="4">
        <v>3357247.79</v>
      </c>
      <c r="P42" s="12">
        <f t="shared" si="1"/>
        <v>190191.94699999969</v>
      </c>
      <c r="Q42" s="12">
        <f t="shared" si="2"/>
        <v>190191.94699999969</v>
      </c>
      <c r="R42" s="12">
        <v>3530642.92</v>
      </c>
      <c r="S42" s="12">
        <f>+R42-Q42-N42</f>
        <v>173395.12999999989</v>
      </c>
      <c r="T42" s="12">
        <f t="shared" si="3"/>
        <v>173395.12999999989</v>
      </c>
    </row>
    <row r="43" spans="1:53" ht="12.75" x14ac:dyDescent="0.2">
      <c r="A43" s="5">
        <v>12121147</v>
      </c>
      <c r="B43" s="1" t="s">
        <v>8</v>
      </c>
      <c r="C43" s="1" t="s">
        <v>9</v>
      </c>
      <c r="D43" s="1">
        <v>45</v>
      </c>
      <c r="E43" s="3">
        <v>1295521.3700000001</v>
      </c>
      <c r="F43" s="3">
        <v>0</v>
      </c>
      <c r="G43" s="3">
        <v>0</v>
      </c>
      <c r="H43" s="3">
        <v>0</v>
      </c>
      <c r="I43" s="3">
        <v>1737308.93</v>
      </c>
      <c r="J43" s="12">
        <f t="shared" si="9"/>
        <v>173730.89300000001</v>
      </c>
      <c r="K43" s="3">
        <v>0</v>
      </c>
      <c r="L43" s="3">
        <v>0</v>
      </c>
      <c r="M43" s="3">
        <v>446861.83</v>
      </c>
      <c r="N43" s="4">
        <f t="shared" si="0"/>
        <v>2759699.3629999999</v>
      </c>
      <c r="O43" s="4">
        <v>3357247.79</v>
      </c>
      <c r="P43" s="12">
        <f t="shared" si="1"/>
        <v>597548.42700000014</v>
      </c>
      <c r="Q43" s="12">
        <f t="shared" si="2"/>
        <v>597548.42700000014</v>
      </c>
      <c r="R43" s="12">
        <v>3530642.92</v>
      </c>
      <c r="S43" s="12">
        <f>+R43-Q43-N43</f>
        <v>173395.12999999989</v>
      </c>
      <c r="T43" s="12">
        <f t="shared" si="3"/>
        <v>173395.12999999989</v>
      </c>
    </row>
    <row r="44" spans="1:53" ht="12.75" x14ac:dyDescent="0.2">
      <c r="A44" s="5">
        <v>13317683</v>
      </c>
      <c r="B44" s="1" t="s">
        <v>21</v>
      </c>
      <c r="C44" s="1" t="s">
        <v>22</v>
      </c>
      <c r="D44" s="1">
        <v>45</v>
      </c>
      <c r="E44" s="3">
        <v>1027564.39</v>
      </c>
      <c r="F44" s="3">
        <v>0</v>
      </c>
      <c r="G44" s="3">
        <v>0</v>
      </c>
      <c r="H44" s="3">
        <v>143465.20000000001</v>
      </c>
      <c r="I44" s="3">
        <v>2852136.28</v>
      </c>
      <c r="J44" s="12">
        <f t="shared" si="9"/>
        <v>285213.62799999997</v>
      </c>
      <c r="K44" s="3">
        <v>0</v>
      </c>
      <c r="L44" s="3">
        <v>0</v>
      </c>
      <c r="M44" s="3">
        <v>0</v>
      </c>
      <c r="N44" s="4">
        <f t="shared" si="0"/>
        <v>4021449.0979999998</v>
      </c>
      <c r="O44" s="4">
        <v>3357247.79</v>
      </c>
      <c r="P44" s="15">
        <f t="shared" si="1"/>
        <v>-664201.30799999973</v>
      </c>
      <c r="R44" s="12">
        <v>3530642.92</v>
      </c>
      <c r="S44" s="15">
        <f>+R44-Q44-N44</f>
        <v>-490806.17799999984</v>
      </c>
    </row>
    <row r="45" spans="1:53" ht="12.75" x14ac:dyDescent="0.2">
      <c r="A45" s="5">
        <v>12919230</v>
      </c>
      <c r="B45" s="1" t="s">
        <v>14</v>
      </c>
      <c r="C45" s="1" t="s">
        <v>9</v>
      </c>
      <c r="D45" s="1">
        <v>47</v>
      </c>
      <c r="E45" s="3">
        <v>1259425.44</v>
      </c>
      <c r="F45" s="3">
        <v>0</v>
      </c>
      <c r="G45" s="3">
        <v>0</v>
      </c>
      <c r="H45" s="3">
        <v>0</v>
      </c>
      <c r="I45" s="3">
        <v>1799016.23</v>
      </c>
      <c r="J45" s="12">
        <f t="shared" si="9"/>
        <v>179901.62300000002</v>
      </c>
      <c r="K45" s="3">
        <v>0</v>
      </c>
      <c r="L45" s="3">
        <v>0</v>
      </c>
      <c r="M45" s="3">
        <v>404782.73</v>
      </c>
      <c r="N45" s="4">
        <f t="shared" si="0"/>
        <v>2833560.5630000001</v>
      </c>
      <c r="O45" s="4">
        <v>3357247.79</v>
      </c>
      <c r="P45" s="12">
        <f t="shared" si="1"/>
        <v>523687.22699999996</v>
      </c>
      <c r="Q45" s="12">
        <f t="shared" si="2"/>
        <v>523687.22699999996</v>
      </c>
      <c r="R45" s="12">
        <v>3530642.92</v>
      </c>
      <c r="S45" s="12">
        <f>+R45-Q45-N45</f>
        <v>173395.12999999989</v>
      </c>
      <c r="T45" s="12">
        <f t="shared" si="3"/>
        <v>173395.12999999989</v>
      </c>
    </row>
    <row r="46" spans="1:53" ht="15.75" customHeight="1" x14ac:dyDescent="0.2">
      <c r="P46" s="12">
        <f>SUM(P4:P45)</f>
        <v>-10292048.154666666</v>
      </c>
      <c r="Q46" s="12">
        <f>SUM(Q4:Q45)</f>
        <v>24689794.513999999</v>
      </c>
    </row>
    <row r="47" spans="1:53" ht="15.75" customHeight="1" x14ac:dyDescent="0.2">
      <c r="Q47" s="12">
        <v>10292048.154666699</v>
      </c>
    </row>
    <row r="48" spans="1:53" ht="15.75" customHeight="1" x14ac:dyDescent="0.2">
      <c r="P48" s="15">
        <f>SUM(P7,P9,P11,P12,P13,P14,P16,P17,P18,P19,P24,P27,P28,P29,P31,P34,P35,P37,P39,P40,P44,P38)</f>
        <v>-34981842.668666668</v>
      </c>
      <c r="Q48" s="12">
        <f>SUM(Q46:Q47)</f>
        <v>34981842.668666698</v>
      </c>
    </row>
  </sheetData>
  <autoFilter ref="A3:Q3">
    <sortState ref="A4:Q54">
      <sortCondition ref="D3"/>
    </sortState>
  </autoFilter>
  <mergeCells count="1">
    <mergeCell ref="A1:L1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pkairuz</dc:creator>
  <cp:lastModifiedBy>Hector Alfredo Bollea</cp:lastModifiedBy>
  <cp:lastPrinted>2025-03-14T12:15:52Z</cp:lastPrinted>
  <dcterms:created xsi:type="dcterms:W3CDTF">2025-06-13T15:41:12Z</dcterms:created>
  <dcterms:modified xsi:type="dcterms:W3CDTF">2025-06-17T13:44:16Z</dcterms:modified>
</cp:coreProperties>
</file>