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45" windowWidth="11475" windowHeight="7650"/>
  </bookViews>
  <sheets>
    <sheet name="MIXEDsamples_libraries" sheetId="1" r:id="rId1"/>
    <sheet name="qPCR1" sheetId="2" r:id="rId2"/>
    <sheet name="plate layout" sheetId="3" r:id="rId3"/>
  </sheets>
  <definedNames>
    <definedName name="_xlnm._FilterDatabase" localSheetId="0" hidden="1">MIXEDsamples_libraries!$A$1:$L$17</definedName>
    <definedName name="_xlnm._FilterDatabase" localSheetId="1" hidden="1">qPCR1!$A$1:$B$49</definedName>
    <definedName name="_xlnm.Print_Area" localSheetId="0">MIXEDsamples_libraries!$A$1:$O$17</definedName>
  </definedNames>
  <calcPr calcId="145621"/>
</workbook>
</file>

<file path=xl/calcChain.xml><?xml version="1.0" encoding="utf-8"?>
<calcChain xmlns="http://schemas.openxmlformats.org/spreadsheetml/2006/main">
  <c r="M16" i="1" l="1"/>
  <c r="M15" i="1"/>
  <c r="M14" i="1"/>
  <c r="M3" i="1"/>
  <c r="M12" i="1"/>
  <c r="M11" i="1"/>
  <c r="M10" i="1"/>
  <c r="N10" i="1" s="1"/>
  <c r="O10" i="1" s="1"/>
  <c r="M8" i="1"/>
  <c r="M7" i="1"/>
  <c r="M6" i="1"/>
  <c r="N6" i="1" s="1"/>
  <c r="O6" i="1" s="1"/>
  <c r="M4" i="1"/>
  <c r="M2" i="1"/>
  <c r="N2" i="1" s="1"/>
  <c r="O2" i="1" s="1"/>
  <c r="N14" i="1" l="1"/>
  <c r="O14" i="1" s="1"/>
  <c r="C10" i="2"/>
  <c r="C2" i="2"/>
  <c r="C32" i="2"/>
  <c r="C30" i="2"/>
  <c r="C28" i="2"/>
  <c r="C26" i="2"/>
  <c r="C24" i="2"/>
  <c r="C22" i="2"/>
  <c r="C20" i="2"/>
  <c r="C18" i="2"/>
  <c r="C16" i="2"/>
  <c r="C14" i="2"/>
  <c r="C12" i="2"/>
  <c r="C8" i="2"/>
  <c r="C6" i="2"/>
  <c r="C4" i="2"/>
  <c r="H6" i="1" l="1"/>
  <c r="I6" i="1"/>
  <c r="H3" i="1"/>
  <c r="I3" i="1" s="1"/>
  <c r="H14" i="1"/>
  <c r="H4" i="1"/>
  <c r="I4" i="1"/>
  <c r="H9" i="1"/>
  <c r="I9" i="1" s="1"/>
  <c r="H5" i="1"/>
  <c r="I5" i="1"/>
  <c r="H11" i="1"/>
  <c r="I11" i="1" s="1"/>
  <c r="H13" i="1"/>
  <c r="I13" i="1" s="1"/>
  <c r="H16" i="1"/>
  <c r="I16" i="1" s="1"/>
  <c r="I14" i="1"/>
  <c r="H10" i="1"/>
  <c r="I10" i="1" s="1"/>
  <c r="H7" i="1"/>
  <c r="I7" i="1" s="1"/>
  <c r="H17" i="1"/>
  <c r="H2" i="1"/>
  <c r="I2" i="1" s="1"/>
  <c r="H15" i="1"/>
  <c r="I15" i="1" s="1"/>
  <c r="H12" i="1"/>
  <c r="I12" i="1" s="1"/>
  <c r="I17" i="1"/>
  <c r="H8" i="1"/>
  <c r="I8" i="1" s="1"/>
</calcChain>
</file>

<file path=xl/sharedStrings.xml><?xml version="1.0" encoding="utf-8"?>
<sst xmlns="http://schemas.openxmlformats.org/spreadsheetml/2006/main" count="129" uniqueCount="95">
  <si>
    <t>A</t>
  </si>
  <si>
    <t>B</t>
  </si>
  <si>
    <t>C</t>
  </si>
  <si>
    <t>D</t>
  </si>
  <si>
    <t>E</t>
  </si>
  <si>
    <t>F</t>
  </si>
  <si>
    <t>G</t>
  </si>
  <si>
    <t>H</t>
  </si>
  <si>
    <t>Plate layout</t>
  </si>
  <si>
    <t>Sample</t>
  </si>
  <si>
    <t>Well</t>
  </si>
  <si>
    <t>vol 100ng</t>
  </si>
  <si>
    <t xml:space="preserve">vol to 26ul </t>
  </si>
  <si>
    <t>Original ID</t>
  </si>
  <si>
    <t>Conc qubit (ng/ul)</t>
  </si>
  <si>
    <t>Adapter ID</t>
  </si>
  <si>
    <t>Index seq</t>
  </si>
  <si>
    <t>Order</t>
  </si>
  <si>
    <t>Sample Name</t>
  </si>
  <si>
    <t>Cт</t>
  </si>
  <si>
    <t>Average Ct</t>
  </si>
  <si>
    <t>Volume in pool</t>
  </si>
  <si>
    <t>Total volume pool</t>
  </si>
  <si>
    <t>Volume water</t>
  </si>
  <si>
    <t>Pool no</t>
  </si>
  <si>
    <t>CTT04HC</t>
  </si>
  <si>
    <t>CTT14HC</t>
  </si>
  <si>
    <t>21'L</t>
  </si>
  <si>
    <t>14H</t>
  </si>
  <si>
    <t>CTT14HPT</t>
  </si>
  <si>
    <t>CTT04HPT</t>
  </si>
  <si>
    <t>CTT14PFC</t>
  </si>
  <si>
    <t>CTT04PFC</t>
  </si>
  <si>
    <t>BLB06ACC</t>
  </si>
  <si>
    <t>BLB06MCC</t>
  </si>
  <si>
    <t>BLB06VMH</t>
  </si>
  <si>
    <t>BLB05ACC</t>
  </si>
  <si>
    <t>BLB05MCC</t>
  </si>
  <si>
    <t>BLB05VMH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</si>
  <si>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</si>
  <si>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</si>
  <si>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</si>
  <si>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</si>
  <si>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</si>
  <si>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</si>
  <si>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</si>
  <si>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</si>
  <si>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</si>
  <si>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</si>
  <si>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</si>
  <si>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</si>
  <si>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After speed vac</t>
  </si>
  <si>
    <t>-</t>
  </si>
  <si>
    <t>BLB11MCC</t>
  </si>
  <si>
    <t>E2</t>
  </si>
  <si>
    <t>F2</t>
  </si>
  <si>
    <t>BLB11VMH</t>
  </si>
  <si>
    <t>31h</t>
  </si>
  <si>
    <t>C34</t>
  </si>
  <si>
    <t>CATGGC</t>
  </si>
  <si>
    <t>C35</t>
  </si>
  <si>
    <t>CATTTT</t>
  </si>
  <si>
    <t>A26</t>
  </si>
  <si>
    <t>ATGAGC</t>
  </si>
  <si>
    <t>A28</t>
  </si>
  <si>
    <t>CAAAAG</t>
  </si>
  <si>
    <t>B29</t>
  </si>
  <si>
    <t>CAACTA</t>
  </si>
  <si>
    <t>D39</t>
  </si>
  <si>
    <t>CTATAC</t>
  </si>
  <si>
    <t>D38</t>
  </si>
  <si>
    <t>CTAGCT</t>
  </si>
  <si>
    <t>B30</t>
  </si>
  <si>
    <t>CACCGG</t>
  </si>
  <si>
    <t>D40</t>
  </si>
  <si>
    <t>CTCAGA</t>
  </si>
  <si>
    <t>A17</t>
  </si>
  <si>
    <t>GTAGAG</t>
  </si>
  <si>
    <t>A24</t>
  </si>
  <si>
    <t>GGTAGC</t>
  </si>
  <si>
    <t>B31</t>
  </si>
  <si>
    <t>CACGAT</t>
  </si>
  <si>
    <t>C33</t>
  </si>
  <si>
    <t>CAGGCG</t>
  </si>
  <si>
    <t>B32</t>
  </si>
  <si>
    <t>CACTCA</t>
  </si>
  <si>
    <t>22b</t>
  </si>
  <si>
    <t>D37</t>
  </si>
  <si>
    <t>CGGAAT</t>
  </si>
  <si>
    <t>G2</t>
  </si>
  <si>
    <t>H2</t>
  </si>
  <si>
    <t>CTR_N19HCrepeat</t>
  </si>
  <si>
    <t>CTR_N02HCrepeat</t>
  </si>
  <si>
    <t>C36</t>
  </si>
  <si>
    <t>CCAACA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</si>
</sst>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9">
    <xf numFmtId="0" fontId="0" fillId="0" borderId="0" xfId="0"/>
    <xf numFmtId="0" fontId="16" fillId="0" borderId="0" xfId="0" applyFont="1"/>
    <xf numFmtId="0" fontId="0" fillId="0" borderId="0" xfId="0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0" fillId="0" borderId="13" xfId="0" applyBorder="1"/>
    <xf numFmtId="0" fontId="16" fillId="0" borderId="12" xfId="0" applyFont="1" applyBorder="1" applyAlignment="1">
      <alignment horizontal="right"/>
    </xf>
    <xf numFmtId="0" fontId="16" fillId="0" borderId="10" xfId="0" applyFont="1" applyBorder="1" applyAlignment="1">
      <alignment horizontal="right"/>
    </xf>
    <xf numFmtId="0" fontId="16" fillId="0" borderId="0" xfId="0" applyFont="1" applyFill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2" fontId="0" fillId="0" borderId="17" xfId="0" applyNumberFormat="1" applyFill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0" xfId="0" applyBorder="1"/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4" xfId="0" applyFill="1" applyBorder="1" applyAlignment="1">
      <alignment horizontal="center"/>
    </xf>
    <xf numFmtId="0" fontId="0" fillId="0" borderId="14" xfId="0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0" fontId="0" fillId="0" borderId="14" xfId="0" applyBorder="1"/>
    <xf numFmtId="0" fontId="0" fillId="0" borderId="17" xfId="0" applyFill="1" applyBorder="1" applyAlignment="1">
      <alignment horizontal="center"/>
    </xf>
    <xf numFmtId="0" fontId="0" fillId="0" borderId="17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7" xfId="0" applyBorder="1"/>
    <xf numFmtId="0" fontId="16" fillId="0" borderId="21" xfId="0" applyFont="1" applyFill="1" applyBorder="1" applyAlignment="1">
      <alignment horizontal="center" vertical="center" wrapText="1"/>
    </xf>
    <xf numFmtId="0" fontId="16" fillId="0" borderId="22" xfId="0" applyFont="1" applyFill="1" applyBorder="1" applyAlignment="1">
      <alignment horizontal="center" vertical="center" wrapText="1"/>
    </xf>
    <xf numFmtId="0" fontId="16" fillId="0" borderId="22" xfId="0" applyFont="1" applyFill="1" applyBorder="1" applyAlignment="1">
      <alignment horizontal="center" vertical="center"/>
    </xf>
    <xf numFmtId="0" fontId="16" fillId="0" borderId="11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8"/>
  <sheetViews>
    <sheetView tabSelected="1" workbookViewId="0">
      <selection activeCell="E24" sqref="E24"/>
    </sheetView>
  </sheetViews>
  <sheetFormatPr defaultRowHeight="15" x14ac:dyDescent="0.25"/>
  <cols>
    <col min="1" max="2" width="9.140625" style="11"/>
    <col min="3" max="3" width="18.42578125" style="11" customWidth="1"/>
    <col min="4" max="4" width="12.28515625" style="11" customWidth="1"/>
    <col min="5" max="8" width="10.85546875" style="11" customWidth="1"/>
    <col min="9" max="14" width="11" style="11" customWidth="1"/>
    <col min="15" max="17" width="12.140625" style="11" customWidth="1"/>
    <col min="18" max="16384" width="9.140625" style="11"/>
  </cols>
  <sheetData>
    <row r="1" spans="1:15" s="9" customFormat="1" ht="45" x14ac:dyDescent="0.25">
      <c r="A1" s="35" t="s">
        <v>24</v>
      </c>
      <c r="B1" s="36" t="s">
        <v>17</v>
      </c>
      <c r="C1" s="36" t="s">
        <v>9</v>
      </c>
      <c r="D1" s="36" t="s">
        <v>13</v>
      </c>
      <c r="E1" s="36" t="s">
        <v>10</v>
      </c>
      <c r="F1" s="36" t="s">
        <v>14</v>
      </c>
      <c r="G1" s="36" t="s">
        <v>51</v>
      </c>
      <c r="H1" s="36" t="s">
        <v>11</v>
      </c>
      <c r="I1" s="36" t="s">
        <v>12</v>
      </c>
      <c r="J1" s="36" t="s">
        <v>15</v>
      </c>
      <c r="K1" s="36" t="s">
        <v>16</v>
      </c>
      <c r="L1" s="37" t="s">
        <v>20</v>
      </c>
      <c r="M1" s="36" t="s">
        <v>21</v>
      </c>
      <c r="N1" s="36" t="s">
        <v>22</v>
      </c>
      <c r="O1" s="38" t="s">
        <v>23</v>
      </c>
    </row>
    <row r="2" spans="1:15" x14ac:dyDescent="0.25">
      <c r="A2" s="23">
        <v>1</v>
      </c>
      <c r="B2" s="26">
        <v>2</v>
      </c>
      <c r="C2" s="27" t="s">
        <v>25</v>
      </c>
      <c r="D2" s="27" t="s">
        <v>27</v>
      </c>
      <c r="E2" s="28" t="s">
        <v>40</v>
      </c>
      <c r="F2" s="27">
        <v>17.5</v>
      </c>
      <c r="G2" s="27" t="s">
        <v>52</v>
      </c>
      <c r="H2" s="29">
        <f>100/F2</f>
        <v>5.7142857142857144</v>
      </c>
      <c r="I2" s="29">
        <f>26-H2</f>
        <v>20.285714285714285</v>
      </c>
      <c r="J2" s="27" t="s">
        <v>78</v>
      </c>
      <c r="K2" s="27" t="s">
        <v>79</v>
      </c>
      <c r="L2" s="30">
        <v>7.4726450443267822</v>
      </c>
      <c r="M2" s="29">
        <f t="shared" ref="M2:M3" si="0">17*2^(L2-$L$5)</f>
        <v>14.489868867962857</v>
      </c>
      <c r="N2" s="15">
        <f>SUM(M2:M5)</f>
        <v>63.726110198904756</v>
      </c>
      <c r="O2" s="16">
        <f>120-N2</f>
        <v>56.273889801095244</v>
      </c>
    </row>
    <row r="3" spans="1:15" x14ac:dyDescent="0.25">
      <c r="A3" s="24"/>
      <c r="B3" s="13">
        <v>16</v>
      </c>
      <c r="C3" s="10" t="s">
        <v>92</v>
      </c>
      <c r="D3" s="10" t="s">
        <v>86</v>
      </c>
      <c r="E3" s="13" t="s">
        <v>90</v>
      </c>
      <c r="F3" s="13">
        <v>69.8</v>
      </c>
      <c r="G3" s="13" t="s">
        <v>52</v>
      </c>
      <c r="H3" s="14">
        <f>100/F3</f>
        <v>1.4326647564469914</v>
      </c>
      <c r="I3" s="14">
        <f>26-H3</f>
        <v>24.567335243553007</v>
      </c>
      <c r="J3" s="13" t="s">
        <v>74</v>
      </c>
      <c r="K3" s="13" t="s">
        <v>75</v>
      </c>
      <c r="L3" s="22">
        <v>7.5860075950622559</v>
      </c>
      <c r="M3" s="14">
        <f>17*2^(L3-$L$5)</f>
        <v>15.674365996159167</v>
      </c>
      <c r="N3" s="17"/>
      <c r="O3" s="18"/>
    </row>
    <row r="4" spans="1:15" x14ac:dyDescent="0.25">
      <c r="A4" s="24"/>
      <c r="B4" s="12">
        <v>7</v>
      </c>
      <c r="C4" s="12" t="s">
        <v>36</v>
      </c>
      <c r="D4" s="12">
        <v>6</v>
      </c>
      <c r="E4" s="10" t="s">
        <v>45</v>
      </c>
      <c r="F4" s="13">
        <v>9.1199999999999992</v>
      </c>
      <c r="G4" s="13" t="s">
        <v>52</v>
      </c>
      <c r="H4" s="14">
        <f>100/F4</f>
        <v>10.964912280701755</v>
      </c>
      <c r="I4" s="14">
        <f>26-H4</f>
        <v>15.035087719298245</v>
      </c>
      <c r="J4" s="13" t="s">
        <v>80</v>
      </c>
      <c r="K4" s="13" t="s">
        <v>81</v>
      </c>
      <c r="L4" s="22">
        <v>7.6654665470123291</v>
      </c>
      <c r="M4" s="14">
        <f>17*2^(L4-$L$5)</f>
        <v>16.561875334782734</v>
      </c>
      <c r="N4" s="17"/>
      <c r="O4" s="18"/>
    </row>
    <row r="5" spans="1:15" x14ac:dyDescent="0.25">
      <c r="A5" s="25"/>
      <c r="B5" s="31">
        <v>9</v>
      </c>
      <c r="C5" s="31" t="s">
        <v>37</v>
      </c>
      <c r="D5" s="31">
        <v>6</v>
      </c>
      <c r="E5" s="32" t="s">
        <v>47</v>
      </c>
      <c r="F5" s="33">
        <v>4.5</v>
      </c>
      <c r="G5" s="33" t="s">
        <v>52</v>
      </c>
      <c r="H5" s="19">
        <f>100/F5</f>
        <v>22.222222222222221</v>
      </c>
      <c r="I5" s="19">
        <f>26-H5</f>
        <v>3.7777777777777786</v>
      </c>
      <c r="J5" s="33" t="s">
        <v>82</v>
      </c>
      <c r="K5" s="33" t="s">
        <v>83</v>
      </c>
      <c r="L5" s="34">
        <v>7.7031352519989014</v>
      </c>
      <c r="M5" s="19">
        <v>17</v>
      </c>
      <c r="N5" s="20"/>
      <c r="O5" s="21"/>
    </row>
    <row r="6" spans="1:15" x14ac:dyDescent="0.25">
      <c r="A6" s="23">
        <v>2</v>
      </c>
      <c r="B6" s="27">
        <v>15</v>
      </c>
      <c r="C6" s="28" t="s">
        <v>91</v>
      </c>
      <c r="D6" s="28" t="s">
        <v>57</v>
      </c>
      <c r="E6" s="27" t="s">
        <v>89</v>
      </c>
      <c r="F6" s="27">
        <v>63.2</v>
      </c>
      <c r="G6" s="27" t="s">
        <v>52</v>
      </c>
      <c r="H6" s="29">
        <f>100/F6</f>
        <v>1.5822784810126582</v>
      </c>
      <c r="I6" s="29">
        <f>26-H6</f>
        <v>24.417721518987342</v>
      </c>
      <c r="J6" s="27" t="s">
        <v>68</v>
      </c>
      <c r="K6" s="27" t="s">
        <v>69</v>
      </c>
      <c r="L6" s="30">
        <v>8.3756837844848633</v>
      </c>
      <c r="M6" s="29">
        <f t="shared" ref="M6:M7" si="1">17*2^(L6-$L$9)</f>
        <v>10.560625728090471</v>
      </c>
      <c r="N6" s="15">
        <f>SUM(M6:M9)</f>
        <v>56.684098702813735</v>
      </c>
      <c r="O6" s="16">
        <f t="shared" ref="O6" si="2">120-N6</f>
        <v>63.315901297186265</v>
      </c>
    </row>
    <row r="7" spans="1:15" x14ac:dyDescent="0.25">
      <c r="A7" s="24"/>
      <c r="B7" s="12">
        <v>5</v>
      </c>
      <c r="C7" s="13" t="s">
        <v>31</v>
      </c>
      <c r="D7" s="13" t="s">
        <v>28</v>
      </c>
      <c r="E7" s="10" t="s">
        <v>43</v>
      </c>
      <c r="F7" s="13">
        <v>6.42</v>
      </c>
      <c r="G7" s="13" t="s">
        <v>52</v>
      </c>
      <c r="H7" s="14">
        <f>100/F7</f>
        <v>15.576323987538942</v>
      </c>
      <c r="I7" s="14">
        <f>26-H7</f>
        <v>10.423676012461058</v>
      </c>
      <c r="J7" s="13" t="s">
        <v>66</v>
      </c>
      <c r="K7" s="13" t="s">
        <v>67</v>
      </c>
      <c r="L7" s="22">
        <v>8.811671257019043</v>
      </c>
      <c r="M7" s="14">
        <f t="shared" si="1"/>
        <v>14.286799776815249</v>
      </c>
      <c r="N7" s="17"/>
      <c r="O7" s="18"/>
    </row>
    <row r="8" spans="1:15" x14ac:dyDescent="0.25">
      <c r="A8" s="24"/>
      <c r="B8" s="12">
        <v>1</v>
      </c>
      <c r="C8" s="13" t="s">
        <v>26</v>
      </c>
      <c r="D8" s="13" t="s">
        <v>28</v>
      </c>
      <c r="E8" s="10" t="s">
        <v>39</v>
      </c>
      <c r="F8" s="13">
        <v>24.6</v>
      </c>
      <c r="G8" s="13" t="s">
        <v>52</v>
      </c>
      <c r="H8" s="14">
        <f>100/F8</f>
        <v>4.0650406504065035</v>
      </c>
      <c r="I8" s="14">
        <f>26-H8</f>
        <v>21.934959349593498</v>
      </c>
      <c r="J8" s="13" t="s">
        <v>76</v>
      </c>
      <c r="K8" s="13" t="s">
        <v>77</v>
      </c>
      <c r="L8" s="22">
        <v>8.8661561012268066</v>
      </c>
      <c r="M8" s="14">
        <f>17*2^(L8-$L$9)</f>
        <v>14.836673197908011</v>
      </c>
      <c r="N8" s="17"/>
      <c r="O8" s="18"/>
    </row>
    <row r="9" spans="1:15" x14ac:dyDescent="0.25">
      <c r="A9" s="25"/>
      <c r="B9" s="31">
        <v>8</v>
      </c>
      <c r="C9" s="31" t="s">
        <v>33</v>
      </c>
      <c r="D9" s="31">
        <v>9</v>
      </c>
      <c r="E9" s="32" t="s">
        <v>46</v>
      </c>
      <c r="F9" s="33">
        <v>6.98</v>
      </c>
      <c r="G9" s="33" t="s">
        <v>52</v>
      </c>
      <c r="H9" s="19">
        <f>100/F9</f>
        <v>14.326647564469914</v>
      </c>
      <c r="I9" s="19">
        <f>26-H9</f>
        <v>11.673352435530086</v>
      </c>
      <c r="J9" s="33" t="s">
        <v>84</v>
      </c>
      <c r="K9" s="33" t="s">
        <v>85</v>
      </c>
      <c r="L9" s="34">
        <v>9.0625232124328612</v>
      </c>
      <c r="M9" s="19">
        <v>17</v>
      </c>
      <c r="N9" s="20"/>
      <c r="O9" s="21"/>
    </row>
    <row r="10" spans="1:15" x14ac:dyDescent="0.25">
      <c r="A10" s="23">
        <v>3</v>
      </c>
      <c r="B10" s="26">
        <v>14</v>
      </c>
      <c r="C10" s="27" t="s">
        <v>56</v>
      </c>
      <c r="D10" s="27">
        <v>14</v>
      </c>
      <c r="E10" s="27" t="s">
        <v>55</v>
      </c>
      <c r="F10" s="27">
        <v>15.9</v>
      </c>
      <c r="G10" s="27" t="s">
        <v>52</v>
      </c>
      <c r="H10" s="29">
        <f>100/F10</f>
        <v>6.2893081761006284</v>
      </c>
      <c r="I10" s="29">
        <f>26-H10</f>
        <v>19.710691823899371</v>
      </c>
      <c r="J10" s="27" t="s">
        <v>70</v>
      </c>
      <c r="K10" s="27" t="s">
        <v>71</v>
      </c>
      <c r="L10" s="30">
        <v>9.0879173278808594</v>
      </c>
      <c r="M10" s="29">
        <f t="shared" ref="M10:M11" si="3">17*2^(L10-$L$13)</f>
        <v>14.555350202554358</v>
      </c>
      <c r="N10" s="15">
        <f>SUM(M10:M13)</f>
        <v>64.125475494145221</v>
      </c>
      <c r="O10" s="16">
        <f t="shared" ref="O10" si="4">120-N10</f>
        <v>55.874524505854779</v>
      </c>
    </row>
    <row r="11" spans="1:15" x14ac:dyDescent="0.25">
      <c r="A11" s="24"/>
      <c r="B11" s="12">
        <v>10</v>
      </c>
      <c r="C11" s="12" t="s">
        <v>34</v>
      </c>
      <c r="D11" s="12">
        <v>9</v>
      </c>
      <c r="E11" s="10" t="s">
        <v>48</v>
      </c>
      <c r="F11" s="13">
        <v>9.6999999999999993</v>
      </c>
      <c r="G11" s="13" t="s">
        <v>52</v>
      </c>
      <c r="H11" s="14">
        <f>100/F11</f>
        <v>10.309278350515465</v>
      </c>
      <c r="I11" s="14">
        <f>26-H11</f>
        <v>15.690721649484535</v>
      </c>
      <c r="J11" s="13" t="s">
        <v>58</v>
      </c>
      <c r="K11" s="13" t="s">
        <v>59</v>
      </c>
      <c r="L11" s="22">
        <v>9.2269301414489746</v>
      </c>
      <c r="M11" s="14">
        <f t="shared" si="3"/>
        <v>16.027643934826671</v>
      </c>
      <c r="N11" s="17"/>
      <c r="O11" s="18"/>
    </row>
    <row r="12" spans="1:15" x14ac:dyDescent="0.25">
      <c r="A12" s="24"/>
      <c r="B12" s="12">
        <v>4</v>
      </c>
      <c r="C12" s="13" t="s">
        <v>30</v>
      </c>
      <c r="D12" s="13" t="s">
        <v>27</v>
      </c>
      <c r="E12" s="10" t="s">
        <v>42</v>
      </c>
      <c r="F12" s="13">
        <v>15.2</v>
      </c>
      <c r="G12" s="13" t="s">
        <v>52</v>
      </c>
      <c r="H12" s="14">
        <f>100/F12</f>
        <v>6.5789473684210531</v>
      </c>
      <c r="I12" s="14">
        <f>26-H12</f>
        <v>19.421052631578945</v>
      </c>
      <c r="J12" s="13" t="s">
        <v>64</v>
      </c>
      <c r="K12" s="13" t="s">
        <v>65</v>
      </c>
      <c r="L12" s="22">
        <v>9.2725434303283691</v>
      </c>
      <c r="M12" s="14">
        <f>17*2^(L12-$L$13)</f>
        <v>16.542481356764192</v>
      </c>
      <c r="N12" s="17"/>
      <c r="O12" s="18"/>
    </row>
    <row r="13" spans="1:15" x14ac:dyDescent="0.25">
      <c r="A13" s="25"/>
      <c r="B13" s="31">
        <v>11</v>
      </c>
      <c r="C13" s="31" t="s">
        <v>38</v>
      </c>
      <c r="D13" s="31">
        <v>6</v>
      </c>
      <c r="E13" s="32" t="s">
        <v>49</v>
      </c>
      <c r="F13" s="33">
        <v>9.4</v>
      </c>
      <c r="G13" s="33" t="s">
        <v>52</v>
      </c>
      <c r="H13" s="19">
        <f>100/F13</f>
        <v>10.638297872340425</v>
      </c>
      <c r="I13" s="19">
        <f>26-H13</f>
        <v>15.361702127659575</v>
      </c>
      <c r="J13" s="33" t="s">
        <v>60</v>
      </c>
      <c r="K13" s="33" t="s">
        <v>61</v>
      </c>
      <c r="L13" s="34">
        <v>9.3119025230407715</v>
      </c>
      <c r="M13" s="19">
        <v>17</v>
      </c>
      <c r="N13" s="20"/>
      <c r="O13" s="21"/>
    </row>
    <row r="14" spans="1:15" x14ac:dyDescent="0.25">
      <c r="A14" s="23">
        <v>4</v>
      </c>
      <c r="B14" s="26">
        <v>13</v>
      </c>
      <c r="C14" s="26" t="s">
        <v>53</v>
      </c>
      <c r="D14" s="27">
        <v>14</v>
      </c>
      <c r="E14" s="27" t="s">
        <v>54</v>
      </c>
      <c r="F14" s="27">
        <v>2.8</v>
      </c>
      <c r="G14" s="27">
        <v>6.46</v>
      </c>
      <c r="H14" s="29">
        <f>100/G14</f>
        <v>15.479876160990711</v>
      </c>
      <c r="I14" s="29">
        <f>26-H14</f>
        <v>10.520123839009289</v>
      </c>
      <c r="J14" s="27" t="s">
        <v>87</v>
      </c>
      <c r="K14" s="27" t="s">
        <v>88</v>
      </c>
      <c r="L14" s="30">
        <v>9.4762721061706543</v>
      </c>
      <c r="M14" s="29">
        <f>17*2^(L14-$L$17)+3</f>
        <v>6.8635249976353778</v>
      </c>
      <c r="N14" s="15">
        <f>SUM(M14:M17)</f>
        <v>40.423478258536115</v>
      </c>
      <c r="O14" s="16">
        <f t="shared" ref="O14" si="5">120-N14</f>
        <v>79.576521741463893</v>
      </c>
    </row>
    <row r="15" spans="1:15" x14ac:dyDescent="0.25">
      <c r="A15" s="24"/>
      <c r="B15" s="12">
        <v>3</v>
      </c>
      <c r="C15" s="13" t="s">
        <v>29</v>
      </c>
      <c r="D15" s="13" t="s">
        <v>28</v>
      </c>
      <c r="E15" s="10" t="s">
        <v>41</v>
      </c>
      <c r="F15" s="13">
        <v>40.6</v>
      </c>
      <c r="G15" s="13" t="s">
        <v>52</v>
      </c>
      <c r="H15" s="14">
        <f>100/F15</f>
        <v>2.4630541871921183</v>
      </c>
      <c r="I15" s="14">
        <f>26-H15</f>
        <v>23.536945812807883</v>
      </c>
      <c r="J15" s="13" t="s">
        <v>62</v>
      </c>
      <c r="K15" s="13" t="s">
        <v>63</v>
      </c>
      <c r="L15" s="22">
        <v>9.501924991607666</v>
      </c>
      <c r="M15" s="14">
        <f>17*2^(L15-$L$17)+3</f>
        <v>6.9328376111172361</v>
      </c>
      <c r="N15" s="17"/>
      <c r="O15" s="18"/>
    </row>
    <row r="16" spans="1:15" x14ac:dyDescent="0.25">
      <c r="A16" s="24"/>
      <c r="B16" s="12">
        <v>12</v>
      </c>
      <c r="C16" s="12" t="s">
        <v>35</v>
      </c>
      <c r="D16" s="12">
        <v>9</v>
      </c>
      <c r="E16" s="10" t="s">
        <v>50</v>
      </c>
      <c r="F16" s="13">
        <v>4.5999999999999996</v>
      </c>
      <c r="G16" s="13" t="s">
        <v>52</v>
      </c>
      <c r="H16" s="14">
        <f>100/F16</f>
        <v>21.739130434782609</v>
      </c>
      <c r="I16" s="14">
        <f>26-H16</f>
        <v>4.2608695652173907</v>
      </c>
      <c r="J16" s="13" t="s">
        <v>93</v>
      </c>
      <c r="K16" s="13" t="s">
        <v>94</v>
      </c>
      <c r="L16" s="22">
        <v>10.254735469818115</v>
      </c>
      <c r="M16" s="14">
        <f>17*2^(L16-$L$17)+3</f>
        <v>9.6271156497835015</v>
      </c>
      <c r="N16" s="17"/>
      <c r="O16" s="18"/>
    </row>
    <row r="17" spans="1:15" x14ac:dyDescent="0.25">
      <c r="A17" s="25"/>
      <c r="B17" s="31">
        <v>6</v>
      </c>
      <c r="C17" s="33" t="s">
        <v>32</v>
      </c>
      <c r="D17" s="33" t="s">
        <v>27</v>
      </c>
      <c r="E17" s="32" t="s">
        <v>44</v>
      </c>
      <c r="F17" s="33">
        <v>2.82</v>
      </c>
      <c r="G17" s="33">
        <v>9.14</v>
      </c>
      <c r="H17" s="19">
        <f>100/G17</f>
        <v>10.940919037199125</v>
      </c>
      <c r="I17" s="19">
        <f>26-H17</f>
        <v>15.059080962800875</v>
      </c>
      <c r="J17" s="33" t="s">
        <v>72</v>
      </c>
      <c r="K17" s="33" t="s">
        <v>73</v>
      </c>
      <c r="L17" s="34">
        <v>11.61381721496582</v>
      </c>
      <c r="M17" s="19">
        <v>17</v>
      </c>
      <c r="N17" s="20"/>
      <c r="O17" s="21"/>
    </row>
    <row r="18" spans="1:15" s="13" customFormat="1" x14ac:dyDescent="0.25">
      <c r="C18" s="12"/>
      <c r="D18" s="12"/>
      <c r="M18" s="14"/>
      <c r="N18" s="17"/>
      <c r="O18" s="17"/>
    </row>
    <row r="19" spans="1:15" s="13" customFormat="1" x14ac:dyDescent="0.25">
      <c r="M19" s="14"/>
      <c r="N19" s="17"/>
      <c r="O19" s="17"/>
    </row>
    <row r="20" spans="1:15" s="13" customFormat="1" x14ac:dyDescent="0.25">
      <c r="M20" s="14"/>
      <c r="N20" s="17"/>
      <c r="O20" s="17"/>
    </row>
    <row r="21" spans="1:15" s="13" customFormat="1" x14ac:dyDescent="0.25">
      <c r="M21" s="14"/>
      <c r="N21" s="17"/>
      <c r="O21" s="17"/>
    </row>
    <row r="22" spans="1:15" s="13" customFormat="1" x14ac:dyDescent="0.25">
      <c r="B22" s="22"/>
      <c r="C22" s="22"/>
      <c r="D22" s="22"/>
      <c r="M22" s="14"/>
      <c r="N22" s="17"/>
      <c r="O22" s="17"/>
    </row>
    <row r="23" spans="1:15" s="13" customFormat="1" x14ac:dyDescent="0.25">
      <c r="B23" s="22"/>
      <c r="C23" s="22"/>
      <c r="D23" s="22"/>
      <c r="M23" s="14"/>
      <c r="N23" s="17"/>
      <c r="O23" s="17"/>
    </row>
    <row r="24" spans="1:15" s="13" customFormat="1" x14ac:dyDescent="0.25">
      <c r="B24" s="22"/>
      <c r="C24" s="22"/>
      <c r="D24" s="22"/>
      <c r="M24" s="14"/>
      <c r="N24" s="17"/>
      <c r="O24" s="17"/>
    </row>
    <row r="25" spans="1:15" s="13" customFormat="1" x14ac:dyDescent="0.25">
      <c r="B25" s="22"/>
      <c r="C25" s="22"/>
      <c r="D25" s="22"/>
      <c r="M25" s="14"/>
      <c r="N25" s="17"/>
      <c r="O25" s="17"/>
    </row>
    <row r="26" spans="1:15" s="13" customFormat="1" x14ac:dyDescent="0.25">
      <c r="B26" s="22"/>
      <c r="C26" s="22"/>
      <c r="D26" s="22"/>
    </row>
    <row r="27" spans="1:15" s="13" customFormat="1" x14ac:dyDescent="0.25">
      <c r="B27" s="22"/>
      <c r="C27" s="22"/>
      <c r="D27" s="22"/>
    </row>
    <row r="28" spans="1:15" x14ac:dyDescent="0.25">
      <c r="B28"/>
      <c r="C28"/>
      <c r="D28"/>
    </row>
    <row r="29" spans="1:15" x14ac:dyDescent="0.25">
      <c r="B29"/>
      <c r="C29"/>
      <c r="D29"/>
    </row>
    <row r="30" spans="1:15" x14ac:dyDescent="0.25">
      <c r="B30"/>
      <c r="C30"/>
      <c r="D30"/>
    </row>
    <row r="31" spans="1:15" x14ac:dyDescent="0.25">
      <c r="B31"/>
      <c r="C31"/>
      <c r="D31"/>
    </row>
    <row r="32" spans="1:15" x14ac:dyDescent="0.25">
      <c r="B32"/>
      <c r="C32"/>
      <c r="D32"/>
    </row>
    <row r="33" spans="2:4" x14ac:dyDescent="0.25">
      <c r="B33"/>
      <c r="C33"/>
      <c r="D33"/>
    </row>
    <row r="34" spans="2:4" x14ac:dyDescent="0.25">
      <c r="B34"/>
      <c r="C34"/>
      <c r="D34"/>
    </row>
    <row r="35" spans="2:4" x14ac:dyDescent="0.25">
      <c r="B35"/>
      <c r="C35"/>
      <c r="D35"/>
    </row>
    <row r="36" spans="2:4" x14ac:dyDescent="0.25">
      <c r="B36"/>
      <c r="C36"/>
      <c r="D36"/>
    </row>
    <row r="37" spans="2:4" x14ac:dyDescent="0.25">
      <c r="B37"/>
      <c r="C37"/>
      <c r="D37"/>
    </row>
    <row r="38" spans="2:4" x14ac:dyDescent="0.25">
      <c r="B38"/>
      <c r="C38"/>
      <c r="D38"/>
    </row>
  </sheetData>
  <autoFilter ref="A1:L17">
    <sortState ref="A2:L17">
      <sortCondition ref="L1:L17"/>
    </sortState>
  </autoFilter>
  <mergeCells count="16">
    <mergeCell ref="A2:A5"/>
    <mergeCell ref="A6:A9"/>
    <mergeCell ref="A10:A13"/>
    <mergeCell ref="A14:A17"/>
    <mergeCell ref="N14:N17"/>
    <mergeCell ref="O14:O17"/>
    <mergeCell ref="N18:N21"/>
    <mergeCell ref="O18:O21"/>
    <mergeCell ref="N22:N25"/>
    <mergeCell ref="O22:O25"/>
    <mergeCell ref="N2:N5"/>
    <mergeCell ref="O2:O5"/>
    <mergeCell ref="N6:N9"/>
    <mergeCell ref="O6:O9"/>
    <mergeCell ref="N10:N13"/>
    <mergeCell ref="O10:O13"/>
  </mergeCells>
  <pageMargins left="0.23622047244094491" right="0.23622047244094491" top="0.74803149606299213" bottom="0.74803149606299213" header="0.31496062992125984" footer="0.31496062992125984"/>
  <pageSetup paperSize="9" scale="8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>
      <selection activeCell="D29" sqref="D29"/>
    </sheetView>
  </sheetViews>
  <sheetFormatPr defaultRowHeight="15" x14ac:dyDescent="0.25"/>
  <cols>
    <col min="1" max="1" width="14.42578125" customWidth="1"/>
    <col min="2" max="2" width="10.42578125" customWidth="1"/>
    <col min="3" max="3" width="11.28515625" customWidth="1"/>
  </cols>
  <sheetData>
    <row r="1" spans="1:3" x14ac:dyDescent="0.25">
      <c r="A1" t="s">
        <v>18</v>
      </c>
      <c r="B1" t="s">
        <v>19</v>
      </c>
      <c r="C1" t="s">
        <v>20</v>
      </c>
    </row>
    <row r="2" spans="1:3" x14ac:dyDescent="0.25">
      <c r="A2">
        <v>1</v>
      </c>
      <c r="B2">
        <v>8.8805446624755859</v>
      </c>
      <c r="C2">
        <f>AVERAGE(B2:B3)</f>
        <v>8.8661561012268066</v>
      </c>
    </row>
    <row r="3" spans="1:3" x14ac:dyDescent="0.25">
      <c r="A3">
        <v>1</v>
      </c>
      <c r="B3">
        <v>8.8517675399780273</v>
      </c>
    </row>
    <row r="4" spans="1:3" x14ac:dyDescent="0.25">
      <c r="A4">
        <v>2</v>
      </c>
      <c r="B4">
        <v>7.4691715240478516</v>
      </c>
      <c r="C4">
        <f>AVERAGE(B4:B5)</f>
        <v>7.4726450443267822</v>
      </c>
    </row>
    <row r="5" spans="1:3" x14ac:dyDescent="0.25">
      <c r="A5">
        <v>2</v>
      </c>
      <c r="B5">
        <v>7.4761185646057129</v>
      </c>
    </row>
    <row r="6" spans="1:3" x14ac:dyDescent="0.25">
      <c r="A6">
        <v>3</v>
      </c>
      <c r="B6">
        <v>9.4342985153198242</v>
      </c>
      <c r="C6">
        <f>AVERAGE(B6:B7)</f>
        <v>9.501924991607666</v>
      </c>
    </row>
    <row r="7" spans="1:3" x14ac:dyDescent="0.25">
      <c r="A7">
        <v>3</v>
      </c>
      <c r="B7">
        <v>9.5695514678955078</v>
      </c>
    </row>
    <row r="8" spans="1:3" x14ac:dyDescent="0.25">
      <c r="A8">
        <v>4</v>
      </c>
      <c r="B8">
        <v>9.298039436340332</v>
      </c>
      <c r="C8">
        <f>AVERAGE(B8:B9)</f>
        <v>9.2725434303283691</v>
      </c>
    </row>
    <row r="9" spans="1:3" x14ac:dyDescent="0.25">
      <c r="A9">
        <v>4</v>
      </c>
      <c r="B9">
        <v>9.2470474243164062</v>
      </c>
    </row>
    <row r="10" spans="1:3" x14ac:dyDescent="0.25">
      <c r="A10">
        <v>5</v>
      </c>
      <c r="B10">
        <v>8.8666677474975586</v>
      </c>
      <c r="C10">
        <f>AVERAGE(B10:B11)</f>
        <v>8.811671257019043</v>
      </c>
    </row>
    <row r="11" spans="1:3" x14ac:dyDescent="0.25">
      <c r="A11">
        <v>5</v>
      </c>
      <c r="B11">
        <v>8.7566747665405273</v>
      </c>
    </row>
    <row r="12" spans="1:3" x14ac:dyDescent="0.25">
      <c r="A12">
        <v>6</v>
      </c>
      <c r="B12">
        <v>11.617321014404297</v>
      </c>
      <c r="C12">
        <f t="shared" ref="C10:C49" si="0">AVERAGE(B12:B13)</f>
        <v>11.61381721496582</v>
      </c>
    </row>
    <row r="13" spans="1:3" x14ac:dyDescent="0.25">
      <c r="A13">
        <v>6</v>
      </c>
      <c r="B13">
        <v>11.610313415527344</v>
      </c>
    </row>
    <row r="14" spans="1:3" x14ac:dyDescent="0.25">
      <c r="A14">
        <v>7</v>
      </c>
      <c r="B14">
        <v>7.6443543434143066</v>
      </c>
      <c r="C14">
        <f t="shared" si="0"/>
        <v>7.6654665470123291</v>
      </c>
    </row>
    <row r="15" spans="1:3" x14ac:dyDescent="0.25">
      <c r="A15">
        <v>7</v>
      </c>
      <c r="B15">
        <v>7.6865787506103516</v>
      </c>
    </row>
    <row r="16" spans="1:3" x14ac:dyDescent="0.25">
      <c r="A16">
        <v>8</v>
      </c>
      <c r="B16">
        <v>8.18</v>
      </c>
      <c r="C16">
        <f t="shared" si="0"/>
        <v>9.0625232124328612</v>
      </c>
    </row>
    <row r="17" spans="1:3" x14ac:dyDescent="0.25">
      <c r="A17">
        <v>8</v>
      </c>
      <c r="B17">
        <v>9.9450464248657227</v>
      </c>
    </row>
    <row r="18" spans="1:3" x14ac:dyDescent="0.25">
      <c r="A18">
        <v>9</v>
      </c>
      <c r="B18">
        <v>7.8941035270690918</v>
      </c>
      <c r="C18">
        <f t="shared" si="0"/>
        <v>7.7031352519989014</v>
      </c>
    </row>
    <row r="19" spans="1:3" x14ac:dyDescent="0.25">
      <c r="A19">
        <v>9</v>
      </c>
      <c r="B19">
        <v>7.5121669769287109</v>
      </c>
    </row>
    <row r="20" spans="1:3" x14ac:dyDescent="0.25">
      <c r="A20">
        <v>10</v>
      </c>
      <c r="B20">
        <v>9.2681140899658203</v>
      </c>
      <c r="C20">
        <f t="shared" si="0"/>
        <v>9.2269301414489746</v>
      </c>
    </row>
    <row r="21" spans="1:3" x14ac:dyDescent="0.25">
      <c r="A21">
        <v>10</v>
      </c>
      <c r="B21">
        <v>9.1857461929321289</v>
      </c>
    </row>
    <row r="22" spans="1:3" x14ac:dyDescent="0.25">
      <c r="A22">
        <v>11</v>
      </c>
      <c r="B22">
        <v>9.3496761322021484</v>
      </c>
      <c r="C22">
        <f t="shared" si="0"/>
        <v>9.3119025230407715</v>
      </c>
    </row>
    <row r="23" spans="1:3" x14ac:dyDescent="0.25">
      <c r="A23">
        <v>11</v>
      </c>
      <c r="B23">
        <v>9.2741289138793945</v>
      </c>
    </row>
    <row r="24" spans="1:3" x14ac:dyDescent="0.25">
      <c r="A24">
        <v>12</v>
      </c>
      <c r="B24">
        <v>10.222221374511719</v>
      </c>
      <c r="C24">
        <f t="shared" si="0"/>
        <v>10.254735469818115</v>
      </c>
    </row>
    <row r="25" spans="1:3" x14ac:dyDescent="0.25">
      <c r="A25">
        <v>12</v>
      </c>
      <c r="B25">
        <v>10.287249565124512</v>
      </c>
    </row>
    <row r="26" spans="1:3" x14ac:dyDescent="0.25">
      <c r="A26">
        <v>13</v>
      </c>
      <c r="B26">
        <v>9.5121355056762695</v>
      </c>
      <c r="C26">
        <f t="shared" si="0"/>
        <v>9.4762721061706543</v>
      </c>
    </row>
    <row r="27" spans="1:3" x14ac:dyDescent="0.25">
      <c r="A27">
        <v>13</v>
      </c>
      <c r="B27">
        <v>9.4404087066650391</v>
      </c>
    </row>
    <row r="28" spans="1:3" x14ac:dyDescent="0.25">
      <c r="A28">
        <v>14</v>
      </c>
      <c r="B28">
        <v>9.2276830673217773</v>
      </c>
      <c r="C28">
        <f t="shared" si="0"/>
        <v>9.0879173278808594</v>
      </c>
    </row>
    <row r="29" spans="1:3" x14ac:dyDescent="0.25">
      <c r="A29">
        <v>14</v>
      </c>
      <c r="B29">
        <v>8.9481515884399414</v>
      </c>
    </row>
    <row r="30" spans="1:3" x14ac:dyDescent="0.25">
      <c r="A30">
        <v>15</v>
      </c>
      <c r="B30">
        <v>8.5532255172729492</v>
      </c>
      <c r="C30">
        <f t="shared" si="0"/>
        <v>8.3756837844848633</v>
      </c>
    </row>
    <row r="31" spans="1:3" x14ac:dyDescent="0.25">
      <c r="A31">
        <v>15</v>
      </c>
      <c r="B31">
        <v>8.1981420516967773</v>
      </c>
    </row>
    <row r="32" spans="1:3" x14ac:dyDescent="0.25">
      <c r="A32">
        <v>16</v>
      </c>
      <c r="B32">
        <v>7.7777714729309082</v>
      </c>
      <c r="C32">
        <f>AVERAGE(B32:B33)</f>
        <v>7.5860075950622559</v>
      </c>
    </row>
    <row r="33" spans="1:2" x14ac:dyDescent="0.25">
      <c r="A33">
        <v>16</v>
      </c>
      <c r="B33">
        <v>7.3942437171936035</v>
      </c>
    </row>
    <row r="43" spans="1:2" ht="13.5" customHeight="1" x14ac:dyDescent="0.25"/>
  </sheetData>
  <autoFilter ref="A1:B49">
    <sortState ref="A2:B49">
      <sortCondition ref="A1:A4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2"/>
  <sheetViews>
    <sheetView workbookViewId="0">
      <selection activeCell="E23" sqref="E23"/>
    </sheetView>
  </sheetViews>
  <sheetFormatPr defaultRowHeight="15" x14ac:dyDescent="0.25"/>
  <cols>
    <col min="3" max="3" width="13.7109375" customWidth="1"/>
    <col min="4" max="4" width="18" customWidth="1"/>
    <col min="5" max="5" width="13.7109375" customWidth="1"/>
  </cols>
  <sheetData>
    <row r="1" spans="2:18" x14ac:dyDescent="0.25"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2:18" ht="9.75" customHeight="1" x14ac:dyDescent="0.25"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2:18" x14ac:dyDescent="0.25">
      <c r="B3" s="1" t="s">
        <v>8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2:18" x14ac:dyDescent="0.25">
      <c r="B4" s="6"/>
      <c r="C4" s="5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  <c r="L4" s="3">
        <v>10</v>
      </c>
      <c r="M4" s="3">
        <v>11</v>
      </c>
      <c r="N4" s="3">
        <v>12</v>
      </c>
      <c r="O4" s="2"/>
      <c r="P4" s="2"/>
      <c r="Q4" s="2"/>
      <c r="R4" s="2"/>
    </row>
    <row r="5" spans="2:18" x14ac:dyDescent="0.25">
      <c r="B5" s="7" t="s">
        <v>0</v>
      </c>
      <c r="C5" s="4" t="s">
        <v>26</v>
      </c>
      <c r="D5" s="4" t="s">
        <v>37</v>
      </c>
      <c r="E5" s="4"/>
      <c r="F5" s="4"/>
      <c r="G5" s="4"/>
      <c r="H5" s="4"/>
      <c r="I5" s="4"/>
      <c r="J5" s="4"/>
      <c r="K5" s="4"/>
      <c r="L5" s="4"/>
      <c r="M5" s="4"/>
      <c r="N5" s="4"/>
      <c r="O5" s="2"/>
      <c r="P5" s="2"/>
      <c r="Q5" s="2"/>
      <c r="R5" s="2"/>
    </row>
    <row r="6" spans="2:18" x14ac:dyDescent="0.25">
      <c r="B6" s="8" t="s">
        <v>1</v>
      </c>
      <c r="C6" s="4" t="s">
        <v>25</v>
      </c>
      <c r="D6" s="4" t="s">
        <v>34</v>
      </c>
      <c r="E6" s="4"/>
      <c r="F6" s="4"/>
      <c r="G6" s="4"/>
      <c r="H6" s="4"/>
      <c r="I6" s="4"/>
      <c r="J6" s="4"/>
      <c r="K6" s="4"/>
      <c r="L6" s="4"/>
      <c r="M6" s="4"/>
      <c r="N6" s="4"/>
      <c r="O6" s="2"/>
      <c r="P6" s="2"/>
      <c r="Q6" s="2"/>
      <c r="R6" s="2"/>
    </row>
    <row r="7" spans="2:18" x14ac:dyDescent="0.25">
      <c r="B7" s="8" t="s">
        <v>2</v>
      </c>
      <c r="C7" s="4" t="s">
        <v>29</v>
      </c>
      <c r="D7" s="4" t="s">
        <v>38</v>
      </c>
      <c r="E7" s="4"/>
      <c r="F7" s="4"/>
      <c r="G7" s="4"/>
      <c r="H7" s="4"/>
      <c r="I7" s="4"/>
      <c r="J7" s="4"/>
      <c r="K7" s="4"/>
      <c r="L7" s="4"/>
      <c r="M7" s="4"/>
      <c r="N7" s="4"/>
      <c r="O7" s="2"/>
      <c r="P7" s="2"/>
      <c r="Q7" s="2"/>
      <c r="R7" s="2"/>
    </row>
    <row r="8" spans="2:18" x14ac:dyDescent="0.25">
      <c r="B8" s="8" t="s">
        <v>3</v>
      </c>
      <c r="C8" s="4" t="s">
        <v>30</v>
      </c>
      <c r="D8" s="4" t="s">
        <v>35</v>
      </c>
      <c r="E8" s="4"/>
      <c r="F8" s="4"/>
      <c r="G8" s="4"/>
      <c r="H8" s="4"/>
      <c r="I8" s="4"/>
      <c r="J8" s="4"/>
      <c r="K8" s="4"/>
      <c r="L8" s="4"/>
      <c r="M8" s="4"/>
      <c r="N8" s="4"/>
      <c r="O8" s="2"/>
      <c r="P8" s="2"/>
      <c r="Q8" s="2"/>
      <c r="R8" s="2"/>
    </row>
    <row r="9" spans="2:18" x14ac:dyDescent="0.25">
      <c r="B9" s="8" t="s">
        <v>4</v>
      </c>
      <c r="C9" s="4" t="s">
        <v>31</v>
      </c>
      <c r="D9" s="4" t="s">
        <v>53</v>
      </c>
      <c r="E9" s="4"/>
      <c r="F9" s="4"/>
      <c r="G9" s="4"/>
      <c r="H9" s="4"/>
      <c r="I9" s="4"/>
      <c r="J9" s="4"/>
      <c r="K9" s="4"/>
      <c r="L9" s="4"/>
      <c r="M9" s="4"/>
      <c r="N9" s="4"/>
      <c r="O9" s="2"/>
      <c r="P9" s="2"/>
      <c r="Q9" s="2"/>
      <c r="R9" s="2"/>
    </row>
    <row r="10" spans="2:18" x14ac:dyDescent="0.25">
      <c r="B10" s="8" t="s">
        <v>5</v>
      </c>
      <c r="C10" s="4" t="s">
        <v>32</v>
      </c>
      <c r="D10" s="4" t="s">
        <v>56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2"/>
      <c r="P10" s="2"/>
      <c r="Q10" s="2"/>
      <c r="R10" s="2"/>
    </row>
    <row r="11" spans="2:18" x14ac:dyDescent="0.25">
      <c r="B11" s="8" t="s">
        <v>6</v>
      </c>
      <c r="C11" s="4" t="s">
        <v>36</v>
      </c>
      <c r="D11" s="4" t="s">
        <v>91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2"/>
      <c r="P11" s="2"/>
      <c r="Q11" s="2"/>
      <c r="R11" s="2"/>
    </row>
    <row r="12" spans="2:18" x14ac:dyDescent="0.25">
      <c r="B12" s="8" t="s">
        <v>7</v>
      </c>
      <c r="C12" s="4" t="s">
        <v>33</v>
      </c>
      <c r="D12" s="4" t="s">
        <v>92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2"/>
      <c r="P12" s="2"/>
      <c r="Q12" s="2"/>
      <c r="R1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MIXEDsamples_libraries</vt:lpstr>
      <vt:lpstr>qPCR1</vt:lpstr>
      <vt:lpstr>plate layout</vt:lpstr>
      <vt:lpstr>MIXEDsamples_libraries!Print_Area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Viana, Joana</dc:creator>
  <cp:lastModifiedBy>Viana, Joana</cp:lastModifiedBy>
  <cp:lastPrinted>2017-07-11T15:04:48Z</cp:lastPrinted>
  <dcterms:created xsi:type="dcterms:W3CDTF">2017-04-11T10:13:35Z</dcterms:created>
  <dcterms:modified xsi:type="dcterms:W3CDTF">2017-07-11T18:29:29Z</dcterms:modified>
</cp:coreProperties>
</file>