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05" windowWidth="11475" windowHeight="7890"/>
  </bookViews>
  <sheets>
    <sheet name="HCsamples_libraries" sheetId="1" r:id="rId1"/>
    <sheet name="qPCR1" sheetId="2" r:id="rId2"/>
    <sheet name="plate layout" sheetId="3" r:id="rId3"/>
  </sheets>
  <definedNames>
    <definedName name="_xlnm._FilterDatabase" localSheetId="0" hidden="1">HCsamples_libraries!$B$1:$M$25</definedName>
    <definedName name="_xlnm.Print_Area" localSheetId="0">HCsamples_libraries!$A$1:$P$25</definedName>
  </definedNames>
  <calcPr calcId="145621" concurrentCalc="0"/>
</workbook>
</file>

<file path=xl/calcChain.xml><?xml version="1.0" encoding="utf-8"?>
<calcChain xmlns="http://schemas.openxmlformats.org/spreadsheetml/2006/main">
  <c r="O14" i="1" l="1"/>
  <c r="O10" i="1"/>
  <c r="O6" i="1"/>
  <c r="O2" i="1"/>
  <c r="O22" i="1"/>
  <c r="P22" i="1"/>
  <c r="O18" i="1"/>
  <c r="P18" i="1"/>
  <c r="P14" i="1"/>
  <c r="P10" i="1"/>
  <c r="P6" i="1"/>
  <c r="P2" i="1"/>
  <c r="N22" i="1"/>
  <c r="N23" i="1"/>
  <c r="N24" i="1"/>
  <c r="N19" i="1"/>
  <c r="N15" i="1"/>
  <c r="N11" i="1"/>
  <c r="N8" i="1"/>
  <c r="N6" i="1"/>
  <c r="N4" i="1"/>
  <c r="N3" i="1"/>
  <c r="N20" i="1"/>
  <c r="N18" i="1"/>
  <c r="N17" i="1"/>
  <c r="N16" i="1"/>
  <c r="N14" i="1"/>
  <c r="N12" i="1"/>
  <c r="N10" i="1"/>
  <c r="N7" i="1"/>
  <c r="N2" i="1"/>
  <c r="C2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I21" i="1"/>
  <c r="I25" i="1"/>
  <c r="I11" i="1"/>
  <c r="I18" i="1"/>
  <c r="I3" i="1"/>
  <c r="J3" i="1"/>
  <c r="I5" i="1"/>
  <c r="J5" i="1"/>
  <c r="I8" i="1"/>
  <c r="J8" i="1"/>
  <c r="I7" i="1"/>
  <c r="J7" i="1"/>
  <c r="J25" i="1"/>
  <c r="I4" i="1"/>
  <c r="J4" i="1"/>
  <c r="I12" i="1"/>
  <c r="J12" i="1"/>
  <c r="I6" i="1"/>
  <c r="J6" i="1"/>
  <c r="I22" i="1"/>
  <c r="J22" i="1"/>
  <c r="I19" i="1"/>
  <c r="J19" i="1"/>
  <c r="I24" i="1"/>
  <c r="J24" i="1"/>
  <c r="I15" i="1"/>
  <c r="J15" i="1"/>
  <c r="I20" i="1"/>
  <c r="J20" i="1"/>
  <c r="I23" i="1"/>
  <c r="J23" i="1"/>
  <c r="I13" i="1"/>
  <c r="J13" i="1"/>
  <c r="I10" i="1"/>
  <c r="J10" i="1"/>
  <c r="I14" i="1"/>
  <c r="J14" i="1"/>
  <c r="J18" i="1"/>
  <c r="I9" i="1"/>
  <c r="J9" i="1"/>
  <c r="I16" i="1"/>
  <c r="J16" i="1"/>
  <c r="J11" i="1"/>
  <c r="I17" i="1"/>
  <c r="J17" i="1"/>
  <c r="I2" i="1"/>
  <c r="J2" i="1"/>
  <c r="J21" i="1"/>
</calcChain>
</file>

<file path=xl/sharedStrings.xml><?xml version="1.0" encoding="utf-8"?>
<sst xmlns="http://schemas.openxmlformats.org/spreadsheetml/2006/main" count="218" uniqueCount="152">
  <si>
    <t>A</t>
  </si>
  <si>
    <t>B</t>
  </si>
  <si>
    <t>C</t>
  </si>
  <si>
    <t>D</t>
  </si>
  <si>
    <t>E</t>
  </si>
  <si>
    <t>F</t>
  </si>
  <si>
    <t>G</t>
  </si>
  <si>
    <t>H</t>
  </si>
  <si>
    <t>Plate layout</t>
  </si>
  <si>
    <t>Sample</t>
  </si>
  <si>
    <t>Well</t>
  </si>
  <si>
    <t>vol 100ng</t>
  </si>
  <si>
    <t xml:space="preserve">vol to 26ul </t>
  </si>
  <si>
    <t>Original ID</t>
  </si>
  <si>
    <t>Conc qubit (ng/ul)</t>
  </si>
  <si>
    <t>Adapter ID</t>
  </si>
  <si>
    <t>Index seq</t>
  </si>
  <si>
    <t>Order</t>
  </si>
  <si>
    <t>Sample Name</t>
  </si>
  <si>
    <t>Cт</t>
  </si>
  <si>
    <t>Average Ct</t>
  </si>
  <si>
    <t>Volume in pool</t>
  </si>
  <si>
    <t>Total volume pool</t>
  </si>
  <si>
    <t>Volume water</t>
  </si>
  <si>
    <t>Pool no</t>
  </si>
  <si>
    <t>A1</t>
  </si>
  <si>
    <t>B1</t>
  </si>
  <si>
    <t>C2</t>
  </si>
  <si>
    <t>C1</t>
  </si>
  <si>
    <t>D1</t>
  </si>
  <si>
    <t>E1</t>
  </si>
  <si>
    <t>F1</t>
  </si>
  <si>
    <t>H1</t>
  </si>
  <si>
    <t>A2</t>
  </si>
  <si>
    <t>B2</t>
  </si>
  <si>
    <t>D2</t>
  </si>
  <si>
    <t>E2</t>
  </si>
  <si>
    <t>F2</t>
  </si>
  <si>
    <t>H2</t>
  </si>
  <si>
    <t>A3</t>
  </si>
  <si>
    <t>B3</t>
  </si>
  <si>
    <t>C3</t>
  </si>
  <si>
    <t>D3</t>
  </si>
  <si>
    <t>E3</t>
  </si>
  <si>
    <t>F3</t>
  </si>
  <si>
    <t>H3</t>
  </si>
  <si>
    <t>G1</t>
  </si>
  <si>
    <t>G2</t>
  </si>
  <si>
    <t>G3</t>
  </si>
  <si>
    <t>3L</t>
  </si>
  <si>
    <t>3C</t>
  </si>
  <si>
    <t>4C</t>
  </si>
  <si>
    <t>6.C</t>
  </si>
  <si>
    <t>9H</t>
  </si>
  <si>
    <t>9C</t>
  </si>
  <si>
    <t>10H</t>
  </si>
  <si>
    <t>10H:</t>
  </si>
  <si>
    <t>12C</t>
  </si>
  <si>
    <t>13H</t>
  </si>
  <si>
    <t>13L</t>
  </si>
  <si>
    <t>13C</t>
  </si>
  <si>
    <t>14C</t>
  </si>
  <si>
    <t>15H</t>
  </si>
  <si>
    <t>18H</t>
  </si>
  <si>
    <t>18C</t>
  </si>
  <si>
    <t>19H</t>
  </si>
  <si>
    <t>19C</t>
  </si>
  <si>
    <t>19L</t>
  </si>
  <si>
    <t>20'L</t>
  </si>
  <si>
    <t>20:L</t>
  </si>
  <si>
    <t>5.C</t>
  </si>
  <si>
    <t>21:L</t>
  </si>
  <si>
    <t>17L</t>
  </si>
  <si>
    <t>CTT01PFC</t>
  </si>
  <si>
    <t>CTT02PFC</t>
  </si>
  <si>
    <t>CTT03PFC</t>
  </si>
  <si>
    <t>CTT05PFC</t>
  </si>
  <si>
    <t>CTT06PFC</t>
  </si>
  <si>
    <t>CTT07PFC</t>
  </si>
  <si>
    <t>CTT08PFC</t>
  </si>
  <si>
    <t>CTT09PFC</t>
  </si>
  <si>
    <t>CTT10PFC</t>
  </si>
  <si>
    <t>CTT11PFC</t>
  </si>
  <si>
    <t>CTT12PFC</t>
  </si>
  <si>
    <t>CTT13PFC</t>
  </si>
  <si>
    <t>CTT15PFC</t>
  </si>
  <si>
    <t>CTT16PFC</t>
  </si>
  <si>
    <t>CTT17PFC</t>
  </si>
  <si>
    <t>CTT18PFC</t>
  </si>
  <si>
    <t>CTT19PFC</t>
  </si>
  <si>
    <t>CTT20PFC</t>
  </si>
  <si>
    <t>CTT21PFC</t>
  </si>
  <si>
    <t>CTT22PFC</t>
  </si>
  <si>
    <t>CTT23PFC</t>
  </si>
  <si>
    <t>CTT24PFC</t>
  </si>
  <si>
    <t>CTT25PFC</t>
  </si>
  <si>
    <t>CTT26PFC</t>
  </si>
  <si>
    <t>-</t>
  </si>
  <si>
    <t>After speed vac1</t>
  </si>
  <si>
    <t>After speed vac2</t>
  </si>
  <si>
    <t>A17</t>
  </si>
  <si>
    <t>GTAGAG</t>
  </si>
  <si>
    <t>A24</t>
  </si>
  <si>
    <t>GGTAGC</t>
  </si>
  <si>
    <t>A26</t>
  </si>
  <si>
    <t>ATGAGC</t>
  </si>
  <si>
    <t>A28</t>
  </si>
  <si>
    <t>CAAAAG</t>
  </si>
  <si>
    <t>B29</t>
  </si>
  <si>
    <t>CAACTA</t>
  </si>
  <si>
    <t>B30</t>
  </si>
  <si>
    <t>CACCGG</t>
  </si>
  <si>
    <t>B31</t>
  </si>
  <si>
    <t>CACGAT</t>
  </si>
  <si>
    <t>B32</t>
  </si>
  <si>
    <t>CACTCA</t>
  </si>
  <si>
    <t>C33</t>
  </si>
  <si>
    <t>CAGGCG</t>
  </si>
  <si>
    <t>C34</t>
  </si>
  <si>
    <t>CATGGC</t>
  </si>
  <si>
    <t>C35</t>
  </si>
  <si>
    <t>CATTTT</t>
  </si>
  <si>
    <t>C36</t>
  </si>
  <si>
    <t>CCAACA</t>
  </si>
  <si>
    <t>D37</t>
  </si>
  <si>
    <t>CGGAAT</t>
  </si>
  <si>
    <t>D38</t>
  </si>
  <si>
    <t>CTAGCT</t>
  </si>
  <si>
    <t>D39</t>
  </si>
  <si>
    <t>CTATAC</t>
  </si>
  <si>
    <t>D40</t>
  </si>
  <si>
    <t>CTCAGA</t>
  </si>
  <si>
    <t>E41</t>
  </si>
  <si>
    <t>GCGCTA</t>
  </si>
  <si>
    <t>E42</t>
  </si>
  <si>
    <t>TAATCG</t>
  </si>
  <si>
    <t>E43</t>
  </si>
  <si>
    <t>TACAGC</t>
  </si>
  <si>
    <t>E44</t>
  </si>
  <si>
    <t>TATAAT</t>
  </si>
  <si>
    <t>F45</t>
  </si>
  <si>
    <t>TCATTC</t>
  </si>
  <si>
    <t>F46</t>
  </si>
  <si>
    <t>TCCCGA</t>
  </si>
  <si>
    <t>F47</t>
  </si>
  <si>
    <t>TCGAAG</t>
  </si>
  <si>
    <t>F48</t>
  </si>
  <si>
    <t>TCGGCA</t>
  </si>
  <si>
    <t>Ct qPCR2</t>
  </si>
  <si>
    <t>Cycles enrichment PCR</t>
  </si>
  <si>
    <t>Molarity tapestation</t>
  </si>
  <si>
    <t>Conc. tapestation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</si>
</sst>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3" xfId="0" applyBorder="1"/>
    <xf numFmtId="0" fontId="16" fillId="0" borderId="12" xfId="0" applyFont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2" fontId="16" fillId="0" borderId="0" xfId="0" applyNumberFormat="1" applyFont="1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horizontal="center" vertical="center" wrapText="1"/>
    </xf>
    <xf numFmtId="2" fontId="0" fillId="0" borderId="0" xfId="0" applyNumberFormat="1" applyFill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14" xfId="0" applyBorder="1"/>
    <xf numFmtId="2" fontId="0" fillId="0" borderId="14" xfId="0" applyNumberForma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15" xfId="0" applyFill="1" applyBorder="1"/>
    <xf numFmtId="0" fontId="0" fillId="0" borderId="15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vertical="center"/>
    </xf>
    <xf numFmtId="0" fontId="0" fillId="0" borderId="15" xfId="0" applyBorder="1"/>
    <xf numFmtId="2" fontId="0" fillId="0" borderId="15" xfId="0" applyNumberFormat="1" applyFill="1" applyBorder="1" applyAlignment="1">
      <alignment vertical="center"/>
    </xf>
    <xf numFmtId="0" fontId="0" fillId="0" borderId="14" xfId="0" applyFill="1" applyBorder="1"/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topLeftCell="D1" workbookViewId="0">
      <selection activeCell="Q26" sqref="Q26"/>
    </sheetView>
  </sheetViews>
  <sheetFormatPr defaultRowHeight="15" x14ac:dyDescent="0.25"/>
  <cols>
    <col min="1" max="2" width="9.140625" style="21"/>
    <col min="3" max="3" width="14.85546875" style="20" customWidth="1"/>
    <col min="4" max="4" width="12.28515625" style="21" customWidth="1"/>
    <col min="5" max="6" width="10.85546875" style="21" customWidth="1"/>
    <col min="7" max="7" width="10.85546875" style="24" customWidth="1"/>
    <col min="8" max="10" width="11" style="23" customWidth="1"/>
    <col min="11" max="14" width="11" style="20" customWidth="1"/>
    <col min="15" max="17" width="12.140625" style="20" customWidth="1"/>
    <col min="18" max="16384" width="9.140625" style="21"/>
  </cols>
  <sheetData>
    <row r="1" spans="1:20" s="9" customFormat="1" ht="45" x14ac:dyDescent="0.25">
      <c r="A1" s="9" t="s">
        <v>24</v>
      </c>
      <c r="B1" s="9" t="s">
        <v>17</v>
      </c>
      <c r="C1" s="10" t="s">
        <v>9</v>
      </c>
      <c r="D1" s="10" t="s">
        <v>13</v>
      </c>
      <c r="E1" s="10" t="s">
        <v>10</v>
      </c>
      <c r="F1" s="10" t="s">
        <v>14</v>
      </c>
      <c r="G1" s="22" t="s">
        <v>98</v>
      </c>
      <c r="H1" s="22" t="s">
        <v>99</v>
      </c>
      <c r="I1" s="22" t="s">
        <v>11</v>
      </c>
      <c r="J1" s="22" t="s">
        <v>12</v>
      </c>
      <c r="K1" s="10" t="s">
        <v>15</v>
      </c>
      <c r="L1" s="10" t="s">
        <v>16</v>
      </c>
      <c r="M1" s="11" t="s">
        <v>20</v>
      </c>
      <c r="N1" s="10" t="s">
        <v>21</v>
      </c>
      <c r="O1" s="10" t="s">
        <v>22</v>
      </c>
      <c r="P1" s="10" t="s">
        <v>23</v>
      </c>
      <c r="Q1" s="61" t="s">
        <v>148</v>
      </c>
      <c r="R1" s="61" t="s">
        <v>149</v>
      </c>
      <c r="S1" s="62" t="s">
        <v>150</v>
      </c>
      <c r="T1" s="63" t="s">
        <v>151</v>
      </c>
    </row>
    <row r="2" spans="1:20" x14ac:dyDescent="0.25">
      <c r="A2" s="58">
        <v>1</v>
      </c>
      <c r="B2" s="29">
        <v>24</v>
      </c>
      <c r="C2" s="30" t="s">
        <v>85</v>
      </c>
      <c r="D2" s="31" t="s">
        <v>61</v>
      </c>
      <c r="E2" s="27" t="s">
        <v>45</v>
      </c>
      <c r="F2" s="32">
        <v>10.8</v>
      </c>
      <c r="G2" s="33" t="s">
        <v>97</v>
      </c>
      <c r="H2" s="33" t="s">
        <v>97</v>
      </c>
      <c r="I2" s="34">
        <f t="shared" ref="I2:I10" si="0">100/F2</f>
        <v>9.2592592592592595</v>
      </c>
      <c r="J2" s="33">
        <f t="shared" ref="J2:J25" si="1">26-I2</f>
        <v>16.74074074074074</v>
      </c>
      <c r="K2" s="27" t="s">
        <v>146</v>
      </c>
      <c r="L2" s="29" t="s">
        <v>147</v>
      </c>
      <c r="M2" s="35">
        <v>5.8606016635894775</v>
      </c>
      <c r="N2" s="36">
        <f>17*2^(M2-$M$5)</f>
        <v>10.248008060887718</v>
      </c>
      <c r="O2" s="52">
        <f>SUM(N2:N5)</f>
        <v>49.459540930181099</v>
      </c>
      <c r="P2" s="55">
        <f>120-O2</f>
        <v>70.540459069818894</v>
      </c>
      <c r="Q2" s="64">
        <v>12.08</v>
      </c>
      <c r="R2" s="64"/>
      <c r="S2" s="64"/>
      <c r="T2" s="64"/>
    </row>
    <row r="3" spans="1:20" x14ac:dyDescent="0.25">
      <c r="A3" s="59"/>
      <c r="B3" s="37">
        <v>2</v>
      </c>
      <c r="C3" s="38" t="s">
        <v>84</v>
      </c>
      <c r="D3" s="39" t="s">
        <v>60</v>
      </c>
      <c r="E3" s="12" t="s">
        <v>26</v>
      </c>
      <c r="F3" s="40">
        <v>10</v>
      </c>
      <c r="G3" s="13" t="s">
        <v>97</v>
      </c>
      <c r="H3" s="13" t="s">
        <v>97</v>
      </c>
      <c r="I3" s="15">
        <f t="shared" si="0"/>
        <v>10</v>
      </c>
      <c r="J3" s="13">
        <f t="shared" si="1"/>
        <v>16</v>
      </c>
      <c r="K3" s="12" t="s">
        <v>102</v>
      </c>
      <c r="L3" s="14" t="s">
        <v>103</v>
      </c>
      <c r="M3" s="41">
        <v>5.9201102256774902</v>
      </c>
      <c r="N3" s="16">
        <f>17*2^(M3-$M$5)</f>
        <v>10.679559028423453</v>
      </c>
      <c r="O3" s="53"/>
      <c r="P3" s="56"/>
      <c r="Q3" s="64"/>
      <c r="R3" s="64"/>
      <c r="S3" s="64"/>
      <c r="T3" s="64"/>
    </row>
    <row r="4" spans="1:20" x14ac:dyDescent="0.25">
      <c r="A4" s="59"/>
      <c r="B4" s="37">
        <v>7</v>
      </c>
      <c r="C4" s="38" t="s">
        <v>80</v>
      </c>
      <c r="D4" s="39" t="s">
        <v>56</v>
      </c>
      <c r="E4" s="12" t="s">
        <v>46</v>
      </c>
      <c r="F4" s="40">
        <v>13.4</v>
      </c>
      <c r="G4" s="13" t="s">
        <v>97</v>
      </c>
      <c r="H4" s="13" t="s">
        <v>97</v>
      </c>
      <c r="I4" s="15">
        <f t="shared" si="0"/>
        <v>7.4626865671641793</v>
      </c>
      <c r="J4" s="13">
        <f t="shared" si="1"/>
        <v>18.53731343283582</v>
      </c>
      <c r="K4" s="12" t="s">
        <v>112</v>
      </c>
      <c r="L4" s="14" t="s">
        <v>113</v>
      </c>
      <c r="M4" s="41">
        <v>6.0308976173400879</v>
      </c>
      <c r="N4" s="16">
        <f>17*2^(M4-$M$5)</f>
        <v>11.531973840869927</v>
      </c>
      <c r="O4" s="53"/>
      <c r="P4" s="56"/>
      <c r="Q4" s="64"/>
      <c r="R4" s="64"/>
      <c r="S4" s="64"/>
      <c r="T4" s="64"/>
    </row>
    <row r="5" spans="1:20" x14ac:dyDescent="0.25">
      <c r="A5" s="60"/>
      <c r="B5" s="42">
        <v>3</v>
      </c>
      <c r="C5" s="43" t="s">
        <v>91</v>
      </c>
      <c r="D5" s="44" t="s">
        <v>67</v>
      </c>
      <c r="E5" s="28" t="s">
        <v>28</v>
      </c>
      <c r="F5" s="45">
        <v>9.58</v>
      </c>
      <c r="G5" s="46" t="s">
        <v>97</v>
      </c>
      <c r="H5" s="46" t="s">
        <v>97</v>
      </c>
      <c r="I5" s="47">
        <f t="shared" si="0"/>
        <v>10.438413361169102</v>
      </c>
      <c r="J5" s="46">
        <f t="shared" si="1"/>
        <v>15.561586638830898</v>
      </c>
      <c r="K5" s="28" t="s">
        <v>104</v>
      </c>
      <c r="L5" s="48" t="s">
        <v>105</v>
      </c>
      <c r="M5" s="49">
        <v>6.5907928943634033</v>
      </c>
      <c r="N5" s="50">
        <v>17</v>
      </c>
      <c r="O5" s="54"/>
      <c r="P5" s="57"/>
      <c r="Q5" s="64"/>
      <c r="R5" s="64"/>
      <c r="S5" s="64"/>
      <c r="T5" s="64"/>
    </row>
    <row r="6" spans="1:20" x14ac:dyDescent="0.25">
      <c r="A6" s="58">
        <v>2</v>
      </c>
      <c r="B6" s="51">
        <v>9</v>
      </c>
      <c r="C6" s="30" t="s">
        <v>93</v>
      </c>
      <c r="D6" s="31" t="s">
        <v>69</v>
      </c>
      <c r="E6" s="27" t="s">
        <v>33</v>
      </c>
      <c r="F6" s="32">
        <v>12.6</v>
      </c>
      <c r="G6" s="33" t="s">
        <v>97</v>
      </c>
      <c r="H6" s="33" t="s">
        <v>97</v>
      </c>
      <c r="I6" s="34">
        <f t="shared" si="0"/>
        <v>7.9365079365079367</v>
      </c>
      <c r="J6" s="33">
        <f t="shared" si="1"/>
        <v>18.063492063492063</v>
      </c>
      <c r="K6" s="27" t="s">
        <v>116</v>
      </c>
      <c r="L6" s="29" t="s">
        <v>117</v>
      </c>
      <c r="M6" s="35">
        <v>6.627284049987793</v>
      </c>
      <c r="N6" s="36">
        <f>17*2^(M6-$M$9)</f>
        <v>10.712424187410708</v>
      </c>
      <c r="O6" s="52">
        <f>SUM(N6:N9)</f>
        <v>56.057832874443335</v>
      </c>
      <c r="P6" s="55">
        <f>120-O6</f>
        <v>63.942167125556665</v>
      </c>
      <c r="Q6" s="64">
        <v>13.23</v>
      </c>
      <c r="R6" s="64"/>
      <c r="S6" s="64"/>
      <c r="T6" s="64"/>
    </row>
    <row r="7" spans="1:20" x14ac:dyDescent="0.25">
      <c r="A7" s="59"/>
      <c r="B7" s="37">
        <v>5</v>
      </c>
      <c r="C7" s="38" t="s">
        <v>75</v>
      </c>
      <c r="D7" s="39" t="s">
        <v>51</v>
      </c>
      <c r="E7" s="12" t="s">
        <v>30</v>
      </c>
      <c r="F7" s="40">
        <v>6.34</v>
      </c>
      <c r="G7" s="13" t="s">
        <v>97</v>
      </c>
      <c r="H7" s="13" t="s">
        <v>97</v>
      </c>
      <c r="I7" s="15">
        <f t="shared" si="0"/>
        <v>15.772870662460567</v>
      </c>
      <c r="J7" s="13">
        <f t="shared" si="1"/>
        <v>10.227129337539433</v>
      </c>
      <c r="K7" s="12" t="s">
        <v>108</v>
      </c>
      <c r="L7" s="14" t="s">
        <v>109</v>
      </c>
      <c r="M7" s="41">
        <v>6.8654263019561768</v>
      </c>
      <c r="N7" s="16">
        <f>17*2^(M7-$M$9)</f>
        <v>12.635013855063525</v>
      </c>
      <c r="O7" s="53"/>
      <c r="P7" s="56"/>
      <c r="Q7" s="64"/>
      <c r="R7" s="64"/>
      <c r="S7" s="64"/>
      <c r="T7" s="64"/>
    </row>
    <row r="8" spans="1:20" x14ac:dyDescent="0.25">
      <c r="A8" s="59"/>
      <c r="B8" s="37">
        <v>4</v>
      </c>
      <c r="C8" s="38" t="s">
        <v>77</v>
      </c>
      <c r="D8" s="39" t="s">
        <v>53</v>
      </c>
      <c r="E8" s="12" t="s">
        <v>29</v>
      </c>
      <c r="F8" s="40">
        <v>21.6</v>
      </c>
      <c r="G8" s="13" t="s">
        <v>97</v>
      </c>
      <c r="H8" s="13" t="s">
        <v>97</v>
      </c>
      <c r="I8" s="15">
        <f t="shared" si="0"/>
        <v>4.6296296296296298</v>
      </c>
      <c r="J8" s="13">
        <f t="shared" si="1"/>
        <v>21.37037037037037</v>
      </c>
      <c r="K8" s="12" t="s">
        <v>106</v>
      </c>
      <c r="L8" s="14" t="s">
        <v>107</v>
      </c>
      <c r="M8" s="41">
        <v>7.1797184944152832</v>
      </c>
      <c r="N8" s="16">
        <f>17*2^(M8-$M$9)</f>
        <v>15.710394831969108</v>
      </c>
      <c r="O8" s="53"/>
      <c r="P8" s="56"/>
      <c r="Q8" s="64"/>
      <c r="R8" s="64"/>
      <c r="S8" s="64"/>
      <c r="T8" s="64"/>
    </row>
    <row r="9" spans="1:20" x14ac:dyDescent="0.25">
      <c r="A9" s="60"/>
      <c r="B9" s="42">
        <v>20</v>
      </c>
      <c r="C9" s="43" t="s">
        <v>74</v>
      </c>
      <c r="D9" s="44" t="s">
        <v>50</v>
      </c>
      <c r="E9" s="28" t="s">
        <v>42</v>
      </c>
      <c r="F9" s="45">
        <v>6.68</v>
      </c>
      <c r="G9" s="46" t="s">
        <v>97</v>
      </c>
      <c r="H9" s="46" t="s">
        <v>97</v>
      </c>
      <c r="I9" s="47">
        <f t="shared" si="0"/>
        <v>14.970059880239521</v>
      </c>
      <c r="J9" s="46">
        <f t="shared" si="1"/>
        <v>11.029940119760479</v>
      </c>
      <c r="K9" s="28" t="s">
        <v>138</v>
      </c>
      <c r="L9" s="48" t="s">
        <v>139</v>
      </c>
      <c r="M9" s="49">
        <v>7.2935338020324707</v>
      </c>
      <c r="N9" s="50">
        <v>17</v>
      </c>
      <c r="O9" s="54"/>
      <c r="P9" s="57"/>
      <c r="Q9" s="64"/>
      <c r="R9" s="64"/>
      <c r="S9" s="64"/>
      <c r="T9" s="64"/>
    </row>
    <row r="10" spans="1:20" x14ac:dyDescent="0.25">
      <c r="A10" s="58">
        <v>3</v>
      </c>
      <c r="B10" s="51">
        <v>17</v>
      </c>
      <c r="C10" s="30" t="s">
        <v>81</v>
      </c>
      <c r="D10" s="31" t="s">
        <v>57</v>
      </c>
      <c r="E10" s="27" t="s">
        <v>39</v>
      </c>
      <c r="F10" s="32">
        <v>7.1</v>
      </c>
      <c r="G10" s="33" t="s">
        <v>97</v>
      </c>
      <c r="H10" s="33" t="s">
        <v>97</v>
      </c>
      <c r="I10" s="34">
        <f t="shared" si="0"/>
        <v>14.084507042253522</v>
      </c>
      <c r="J10" s="33">
        <f t="shared" si="1"/>
        <v>11.915492957746478</v>
      </c>
      <c r="K10" s="27" t="s">
        <v>132</v>
      </c>
      <c r="L10" s="29" t="s">
        <v>133</v>
      </c>
      <c r="M10" s="35">
        <v>7.3269882202148437</v>
      </c>
      <c r="N10" s="36">
        <f>17*2^(M10-$M$13)</f>
        <v>11.728790500873883</v>
      </c>
      <c r="O10" s="52">
        <f>SUM(N10:N13)</f>
        <v>61.291243514308881</v>
      </c>
      <c r="P10" s="55">
        <f>120-O10</f>
        <v>58.708756485691119</v>
      </c>
      <c r="Q10" s="64">
        <v>17.78</v>
      </c>
      <c r="R10" s="64"/>
      <c r="S10" s="64"/>
      <c r="T10" s="64"/>
    </row>
    <row r="11" spans="1:20" x14ac:dyDescent="0.25">
      <c r="A11" s="59"/>
      <c r="B11" s="37">
        <v>22</v>
      </c>
      <c r="C11" s="38" t="s">
        <v>92</v>
      </c>
      <c r="D11" s="39" t="s">
        <v>68</v>
      </c>
      <c r="E11" s="12" t="s">
        <v>44</v>
      </c>
      <c r="F11" s="40">
        <v>3.42</v>
      </c>
      <c r="G11" s="13">
        <v>10.1</v>
      </c>
      <c r="H11" s="13" t="s">
        <v>97</v>
      </c>
      <c r="I11" s="15">
        <f>100/G11</f>
        <v>9.9009900990099009</v>
      </c>
      <c r="J11" s="13">
        <f t="shared" si="1"/>
        <v>16.099009900990097</v>
      </c>
      <c r="K11" s="12" t="s">
        <v>142</v>
      </c>
      <c r="L11" s="14" t="s">
        <v>143</v>
      </c>
      <c r="M11" s="41">
        <v>7.7679030895233154</v>
      </c>
      <c r="N11" s="16">
        <f>17*2^(M11-$M$13)</f>
        <v>15.921421144014166</v>
      </c>
      <c r="O11" s="53"/>
      <c r="P11" s="56"/>
      <c r="Q11" s="64"/>
      <c r="R11" s="64"/>
      <c r="S11" s="64"/>
      <c r="T11" s="64"/>
    </row>
    <row r="12" spans="1:20" x14ac:dyDescent="0.25">
      <c r="A12" s="59"/>
      <c r="B12" s="37">
        <v>8</v>
      </c>
      <c r="C12" s="38" t="s">
        <v>86</v>
      </c>
      <c r="D12" s="39" t="s">
        <v>62</v>
      </c>
      <c r="E12" s="12" t="s">
        <v>32</v>
      </c>
      <c r="F12" s="40">
        <v>11</v>
      </c>
      <c r="G12" s="13" t="s">
        <v>97</v>
      </c>
      <c r="H12" s="13" t="s">
        <v>97</v>
      </c>
      <c r="I12" s="15">
        <f t="shared" ref="I12:I17" si="2">100/F12</f>
        <v>9.0909090909090917</v>
      </c>
      <c r="J12" s="13">
        <f t="shared" si="1"/>
        <v>16.909090909090907</v>
      </c>
      <c r="K12" s="12" t="s">
        <v>114</v>
      </c>
      <c r="L12" s="14" t="s">
        <v>115</v>
      </c>
      <c r="M12" s="41">
        <v>7.8316788673400879</v>
      </c>
      <c r="N12" s="16">
        <f>17*2^(M12-$M$13)</f>
        <v>16.641031869420832</v>
      </c>
      <c r="O12" s="53"/>
      <c r="P12" s="56"/>
      <c r="Q12" s="64"/>
      <c r="R12" s="64"/>
      <c r="S12" s="64"/>
      <c r="T12" s="64"/>
    </row>
    <row r="13" spans="1:20" x14ac:dyDescent="0.25">
      <c r="A13" s="60"/>
      <c r="B13" s="42">
        <v>16</v>
      </c>
      <c r="C13" s="43" t="s">
        <v>82</v>
      </c>
      <c r="D13" s="44" t="s">
        <v>58</v>
      </c>
      <c r="E13" s="28" t="s">
        <v>38</v>
      </c>
      <c r="F13" s="45">
        <v>8.94</v>
      </c>
      <c r="G13" s="46" t="s">
        <v>97</v>
      </c>
      <c r="H13" s="46" t="s">
        <v>97</v>
      </c>
      <c r="I13" s="47">
        <f t="shared" si="2"/>
        <v>11.185682326621924</v>
      </c>
      <c r="J13" s="46">
        <f t="shared" si="1"/>
        <v>14.814317673378076</v>
      </c>
      <c r="K13" s="28" t="s">
        <v>130</v>
      </c>
      <c r="L13" s="48" t="s">
        <v>131</v>
      </c>
      <c r="M13" s="49">
        <v>7.8624687194824219</v>
      </c>
      <c r="N13" s="50">
        <v>17</v>
      </c>
      <c r="O13" s="54"/>
      <c r="P13" s="57"/>
      <c r="Q13" s="64"/>
      <c r="R13" s="64"/>
      <c r="S13" s="64"/>
      <c r="T13" s="64"/>
    </row>
    <row r="14" spans="1:20" x14ac:dyDescent="0.25">
      <c r="A14" s="58">
        <v>4</v>
      </c>
      <c r="B14" s="51">
        <v>18</v>
      </c>
      <c r="C14" s="30" t="s">
        <v>88</v>
      </c>
      <c r="D14" s="31" t="s">
        <v>64</v>
      </c>
      <c r="E14" s="27" t="s">
        <v>40</v>
      </c>
      <c r="F14" s="32">
        <v>6.7</v>
      </c>
      <c r="G14" s="33" t="s">
        <v>97</v>
      </c>
      <c r="H14" s="33" t="s">
        <v>97</v>
      </c>
      <c r="I14" s="34">
        <f t="shared" si="2"/>
        <v>14.925373134328359</v>
      </c>
      <c r="J14" s="33">
        <f t="shared" si="1"/>
        <v>11.074626865671641</v>
      </c>
      <c r="K14" s="27" t="s">
        <v>134</v>
      </c>
      <c r="L14" s="29" t="s">
        <v>135</v>
      </c>
      <c r="M14" s="35">
        <v>7.9452447891235352</v>
      </c>
      <c r="N14" s="36">
        <f>17*2^(M14-$M$17)</f>
        <v>12.242131133424786</v>
      </c>
      <c r="O14" s="52">
        <f>SUM(N14:N17)</f>
        <v>57.194873232321413</v>
      </c>
      <c r="P14" s="55">
        <f>120-O14</f>
        <v>62.805126767678587</v>
      </c>
      <c r="Q14" s="64">
        <v>15.47</v>
      </c>
      <c r="R14" s="64"/>
      <c r="S14" s="64"/>
      <c r="T14" s="64"/>
    </row>
    <row r="15" spans="1:20" x14ac:dyDescent="0.25">
      <c r="A15" s="59"/>
      <c r="B15" s="37">
        <v>13</v>
      </c>
      <c r="C15" s="38" t="s">
        <v>96</v>
      </c>
      <c r="D15" s="39" t="s">
        <v>72</v>
      </c>
      <c r="E15" s="12" t="s">
        <v>36</v>
      </c>
      <c r="F15" s="40">
        <v>14.1</v>
      </c>
      <c r="G15" s="13" t="s">
        <v>97</v>
      </c>
      <c r="H15" s="13" t="s">
        <v>97</v>
      </c>
      <c r="I15" s="15">
        <f t="shared" si="2"/>
        <v>7.0921985815602842</v>
      </c>
      <c r="J15" s="13">
        <f t="shared" si="1"/>
        <v>18.907801418439718</v>
      </c>
      <c r="K15" s="12" t="s">
        <v>124</v>
      </c>
      <c r="L15" s="14" t="s">
        <v>125</v>
      </c>
      <c r="M15" s="41">
        <v>7.9856405258178711</v>
      </c>
      <c r="N15" s="16">
        <f>17*2^(M15-$M$17)</f>
        <v>12.589757230332303</v>
      </c>
      <c r="O15" s="53"/>
      <c r="P15" s="56"/>
      <c r="Q15" s="64"/>
      <c r="R15" s="64"/>
      <c r="S15" s="64"/>
      <c r="T15" s="64"/>
    </row>
    <row r="16" spans="1:20" x14ac:dyDescent="0.25">
      <c r="A16" s="59"/>
      <c r="B16" s="37">
        <v>21</v>
      </c>
      <c r="C16" s="39" t="s">
        <v>89</v>
      </c>
      <c r="D16" s="39" t="s">
        <v>65</v>
      </c>
      <c r="E16" s="12" t="s">
        <v>43</v>
      </c>
      <c r="F16" s="40">
        <v>5.62</v>
      </c>
      <c r="G16" s="13" t="s">
        <v>97</v>
      </c>
      <c r="H16" s="13" t="s">
        <v>97</v>
      </c>
      <c r="I16" s="15">
        <f t="shared" si="2"/>
        <v>17.793594306049823</v>
      </c>
      <c r="J16" s="13">
        <f t="shared" si="1"/>
        <v>8.2064056939501775</v>
      </c>
      <c r="K16" s="12" t="s">
        <v>140</v>
      </c>
      <c r="L16" s="14" t="s">
        <v>141</v>
      </c>
      <c r="M16" s="41">
        <v>8.2728486061096191</v>
      </c>
      <c r="N16" s="16">
        <f>17*2^(M16-$M$17)</f>
        <v>15.362984868564329</v>
      </c>
      <c r="O16" s="53"/>
      <c r="P16" s="56"/>
      <c r="Q16" s="64"/>
      <c r="R16" s="64"/>
      <c r="S16" s="64"/>
      <c r="T16" s="64"/>
    </row>
    <row r="17" spans="1:20" x14ac:dyDescent="0.25">
      <c r="A17" s="60"/>
      <c r="B17" s="42">
        <v>23</v>
      </c>
      <c r="C17" s="43" t="s">
        <v>83</v>
      </c>
      <c r="D17" s="44" t="s">
        <v>59</v>
      </c>
      <c r="E17" s="28" t="s">
        <v>48</v>
      </c>
      <c r="F17" s="45">
        <v>7.86</v>
      </c>
      <c r="G17" s="46" t="s">
        <v>97</v>
      </c>
      <c r="H17" s="46" t="s">
        <v>97</v>
      </c>
      <c r="I17" s="47">
        <f t="shared" si="2"/>
        <v>12.72264631043257</v>
      </c>
      <c r="J17" s="46">
        <f t="shared" si="1"/>
        <v>13.27735368956743</v>
      </c>
      <c r="K17" s="28" t="s">
        <v>144</v>
      </c>
      <c r="L17" s="48" t="s">
        <v>145</v>
      </c>
      <c r="M17" s="49">
        <v>8.4189248085021973</v>
      </c>
      <c r="N17" s="50">
        <f>17*2^(M17-$M$17)</f>
        <v>17</v>
      </c>
      <c r="O17" s="54"/>
      <c r="P17" s="57"/>
      <c r="Q17" s="64"/>
      <c r="R17" s="64"/>
      <c r="S17" s="64"/>
      <c r="T17" s="64"/>
    </row>
    <row r="18" spans="1:20" x14ac:dyDescent="0.25">
      <c r="A18" s="58">
        <v>5</v>
      </c>
      <c r="B18" s="51">
        <v>19</v>
      </c>
      <c r="C18" s="30" t="s">
        <v>78</v>
      </c>
      <c r="D18" s="31" t="s">
        <v>54</v>
      </c>
      <c r="E18" s="27" t="s">
        <v>41</v>
      </c>
      <c r="F18" s="32">
        <v>1.97</v>
      </c>
      <c r="G18" s="33">
        <v>6.12</v>
      </c>
      <c r="H18" s="33" t="s">
        <v>97</v>
      </c>
      <c r="I18" s="34">
        <f>100/G18</f>
        <v>16.33986928104575</v>
      </c>
      <c r="J18" s="33">
        <f t="shared" si="1"/>
        <v>9.6601307189542496</v>
      </c>
      <c r="K18" s="27" t="s">
        <v>136</v>
      </c>
      <c r="L18" s="29" t="s">
        <v>137</v>
      </c>
      <c r="M18" s="35">
        <v>9.0138020515441895</v>
      </c>
      <c r="N18" s="36">
        <f>17*2^(M18-$M$21)</f>
        <v>9.146592534578927</v>
      </c>
      <c r="O18" s="52">
        <f>SUM(N18:N21)</f>
        <v>46.502575455534952</v>
      </c>
      <c r="P18" s="55">
        <f>120-O18</f>
        <v>73.497424544465048</v>
      </c>
      <c r="Q18" s="64">
        <v>13.95</v>
      </c>
      <c r="R18" s="64"/>
      <c r="S18" s="64"/>
      <c r="T18" s="64"/>
    </row>
    <row r="19" spans="1:20" x14ac:dyDescent="0.25">
      <c r="A19" s="59"/>
      <c r="B19" s="37">
        <v>11</v>
      </c>
      <c r="C19" s="38" t="s">
        <v>90</v>
      </c>
      <c r="D19" s="39" t="s">
        <v>66</v>
      </c>
      <c r="E19" s="12" t="s">
        <v>27</v>
      </c>
      <c r="F19" s="40">
        <v>11.8</v>
      </c>
      <c r="G19" s="13" t="s">
        <v>97</v>
      </c>
      <c r="H19" s="13" t="s">
        <v>97</v>
      </c>
      <c r="I19" s="15">
        <f>100/F19</f>
        <v>8.4745762711864394</v>
      </c>
      <c r="J19" s="13">
        <f t="shared" si="1"/>
        <v>17.525423728813561</v>
      </c>
      <c r="K19" s="12" t="s">
        <v>120</v>
      </c>
      <c r="L19" s="14" t="s">
        <v>121</v>
      </c>
      <c r="M19" s="41">
        <v>9.0638942718505859</v>
      </c>
      <c r="N19" s="16">
        <f>17*2^(M19-$M$21)</f>
        <v>9.4697517321662268</v>
      </c>
      <c r="O19" s="53"/>
      <c r="P19" s="56"/>
      <c r="Q19" s="64"/>
      <c r="R19" s="64"/>
      <c r="S19" s="64"/>
      <c r="T19" s="64"/>
    </row>
    <row r="20" spans="1:20" x14ac:dyDescent="0.25">
      <c r="A20" s="59"/>
      <c r="B20" s="37">
        <v>14</v>
      </c>
      <c r="C20" s="38" t="s">
        <v>94</v>
      </c>
      <c r="D20" s="39" t="s">
        <v>70</v>
      </c>
      <c r="E20" s="12" t="s">
        <v>37</v>
      </c>
      <c r="F20" s="40">
        <v>4.92</v>
      </c>
      <c r="G20" s="13" t="s">
        <v>97</v>
      </c>
      <c r="H20" s="13" t="s">
        <v>97</v>
      </c>
      <c r="I20" s="15">
        <f>100/F20</f>
        <v>20.325203252032519</v>
      </c>
      <c r="J20" s="13">
        <f t="shared" si="1"/>
        <v>5.6747967479674806</v>
      </c>
      <c r="K20" s="12" t="s">
        <v>126</v>
      </c>
      <c r="L20" s="14" t="s">
        <v>127</v>
      </c>
      <c r="M20" s="41">
        <v>9.2650003433227539</v>
      </c>
      <c r="N20" s="16">
        <f>17*2^(M20-$M$21)</f>
        <v>10.8862311887898</v>
      </c>
      <c r="O20" s="53"/>
      <c r="P20" s="56"/>
      <c r="Q20" s="64"/>
      <c r="R20" s="64"/>
      <c r="S20" s="64"/>
      <c r="T20" s="64"/>
    </row>
    <row r="21" spans="1:20" x14ac:dyDescent="0.25">
      <c r="A21" s="60"/>
      <c r="B21" s="42">
        <v>1</v>
      </c>
      <c r="C21" s="43" t="s">
        <v>87</v>
      </c>
      <c r="D21" s="44" t="s">
        <v>63</v>
      </c>
      <c r="E21" s="28" t="s">
        <v>25</v>
      </c>
      <c r="F21" s="45">
        <v>1.44</v>
      </c>
      <c r="G21" s="46">
        <v>3.22</v>
      </c>
      <c r="H21" s="46">
        <v>8.66</v>
      </c>
      <c r="I21" s="47">
        <f>100/H21</f>
        <v>11.547344110854503</v>
      </c>
      <c r="J21" s="46">
        <f t="shared" si="1"/>
        <v>14.452655889145497</v>
      </c>
      <c r="K21" s="28" t="s">
        <v>100</v>
      </c>
      <c r="L21" s="48" t="s">
        <v>101</v>
      </c>
      <c r="M21" s="49">
        <v>9.9080305099487305</v>
      </c>
      <c r="N21" s="50">
        <v>17</v>
      </c>
      <c r="O21" s="54"/>
      <c r="P21" s="57"/>
      <c r="Q21" s="64"/>
      <c r="R21" s="64"/>
      <c r="S21" s="64"/>
      <c r="T21" s="64"/>
    </row>
    <row r="22" spans="1:20" x14ac:dyDescent="0.25">
      <c r="A22" s="58">
        <v>6</v>
      </c>
      <c r="B22" s="51">
        <v>10</v>
      </c>
      <c r="C22" s="30" t="s">
        <v>73</v>
      </c>
      <c r="D22" s="31" t="s">
        <v>49</v>
      </c>
      <c r="E22" s="27" t="s">
        <v>34</v>
      </c>
      <c r="F22" s="32">
        <v>8.4</v>
      </c>
      <c r="G22" s="33" t="s">
        <v>97</v>
      </c>
      <c r="H22" s="33" t="s">
        <v>97</v>
      </c>
      <c r="I22" s="34">
        <f>100/F22</f>
        <v>11.904761904761905</v>
      </c>
      <c r="J22" s="33">
        <f t="shared" si="1"/>
        <v>14.095238095238095</v>
      </c>
      <c r="K22" s="27" t="s">
        <v>118</v>
      </c>
      <c r="L22" s="29" t="s">
        <v>119</v>
      </c>
      <c r="M22" s="35">
        <v>9.9248166084289551</v>
      </c>
      <c r="N22" s="36">
        <f>17*2^(M22-$M$25)+2</f>
        <v>8.3125257565771093</v>
      </c>
      <c r="O22" s="52">
        <f>SUM(N22:N25)</f>
        <v>44.664109987354401</v>
      </c>
      <c r="P22" s="55">
        <f>120-O22</f>
        <v>75.335890012645592</v>
      </c>
      <c r="Q22" s="64">
        <v>16.64</v>
      </c>
      <c r="R22" s="64"/>
      <c r="S22" s="64"/>
      <c r="T22" s="64"/>
    </row>
    <row r="23" spans="1:20" x14ac:dyDescent="0.25">
      <c r="A23" s="59"/>
      <c r="B23" s="37">
        <v>15</v>
      </c>
      <c r="C23" s="38" t="s">
        <v>76</v>
      </c>
      <c r="D23" s="39" t="s">
        <v>52</v>
      </c>
      <c r="E23" s="12" t="s">
        <v>47</v>
      </c>
      <c r="F23" s="40">
        <v>5.84</v>
      </c>
      <c r="G23" s="13" t="s">
        <v>97</v>
      </c>
      <c r="H23" s="13" t="s">
        <v>97</v>
      </c>
      <c r="I23" s="15">
        <f>100/F23</f>
        <v>17.123287671232877</v>
      </c>
      <c r="J23" s="13">
        <f t="shared" si="1"/>
        <v>8.8767123287671232</v>
      </c>
      <c r="K23" s="12" t="s">
        <v>128</v>
      </c>
      <c r="L23" s="14" t="s">
        <v>129</v>
      </c>
      <c r="M23" s="41">
        <v>10.070783615112305</v>
      </c>
      <c r="N23" s="16">
        <f>17*2^(M23-$M$25)+2</f>
        <v>8.9846333060063426</v>
      </c>
      <c r="O23" s="53"/>
      <c r="P23" s="56"/>
      <c r="Q23" s="64"/>
      <c r="R23" s="64"/>
      <c r="S23" s="64"/>
      <c r="T23" s="64"/>
    </row>
    <row r="24" spans="1:20" x14ac:dyDescent="0.25">
      <c r="A24" s="59"/>
      <c r="B24" s="37">
        <v>12</v>
      </c>
      <c r="C24" s="38" t="s">
        <v>95</v>
      </c>
      <c r="D24" s="39" t="s">
        <v>71</v>
      </c>
      <c r="E24" s="12" t="s">
        <v>35</v>
      </c>
      <c r="F24" s="40">
        <v>3.84</v>
      </c>
      <c r="G24" s="13" t="s">
        <v>97</v>
      </c>
      <c r="H24" s="13" t="s">
        <v>97</v>
      </c>
      <c r="I24" s="15">
        <f>100/F24</f>
        <v>26.041666666666668</v>
      </c>
      <c r="J24" s="13">
        <f t="shared" si="1"/>
        <v>-4.1666666666667851E-2</v>
      </c>
      <c r="K24" s="12" t="s">
        <v>122</v>
      </c>
      <c r="L24" s="14" t="s">
        <v>123</v>
      </c>
      <c r="M24" s="41">
        <v>10.331301212310791</v>
      </c>
      <c r="N24" s="16">
        <f>17*2^(M24-$M$25)+2</f>
        <v>10.366950924770949</v>
      </c>
      <c r="O24" s="53"/>
      <c r="P24" s="56"/>
      <c r="Q24" s="64"/>
      <c r="R24" s="64"/>
      <c r="S24" s="64"/>
      <c r="T24" s="64"/>
    </row>
    <row r="25" spans="1:20" x14ac:dyDescent="0.25">
      <c r="A25" s="60"/>
      <c r="B25" s="42">
        <v>6</v>
      </c>
      <c r="C25" s="43" t="s">
        <v>79</v>
      </c>
      <c r="D25" s="44" t="s">
        <v>55</v>
      </c>
      <c r="E25" s="28" t="s">
        <v>31</v>
      </c>
      <c r="F25" s="45">
        <v>1.03</v>
      </c>
      <c r="G25" s="46">
        <v>2.88</v>
      </c>
      <c r="H25" s="46">
        <v>4.92</v>
      </c>
      <c r="I25" s="47">
        <f>100/H25</f>
        <v>20.325203252032519</v>
      </c>
      <c r="J25" s="46">
        <f t="shared" si="1"/>
        <v>5.6747967479674806</v>
      </c>
      <c r="K25" s="28" t="s">
        <v>110</v>
      </c>
      <c r="L25" s="48" t="s">
        <v>111</v>
      </c>
      <c r="M25" s="49">
        <v>11.354062080383301</v>
      </c>
      <c r="N25" s="50">
        <v>17</v>
      </c>
      <c r="O25" s="54"/>
      <c r="P25" s="57"/>
      <c r="Q25" s="64"/>
      <c r="R25" s="64"/>
      <c r="S25" s="64"/>
      <c r="T25" s="64"/>
    </row>
    <row r="26" spans="1:20" x14ac:dyDescent="0.25">
      <c r="C26" s="18"/>
      <c r="D26" s="17"/>
      <c r="E26" s="20"/>
    </row>
    <row r="27" spans="1:20" x14ac:dyDescent="0.25">
      <c r="C27" s="18"/>
      <c r="D27" s="17"/>
      <c r="E27" s="20"/>
    </row>
    <row r="28" spans="1:20" x14ac:dyDescent="0.25">
      <c r="C28" s="18"/>
      <c r="D28" s="17"/>
      <c r="E28" s="20"/>
    </row>
    <row r="29" spans="1:20" x14ac:dyDescent="0.25">
      <c r="C29" s="18"/>
      <c r="D29" s="17"/>
      <c r="E29" s="20"/>
    </row>
    <row r="30" spans="1:20" x14ac:dyDescent="0.25">
      <c r="C30" s="18"/>
      <c r="D30" s="17"/>
      <c r="E30" s="20"/>
    </row>
    <row r="31" spans="1:20" x14ac:dyDescent="0.25">
      <c r="C31" s="19"/>
      <c r="D31" s="19"/>
      <c r="E31" s="19"/>
      <c r="H31" s="25"/>
      <c r="I31" s="25"/>
    </row>
    <row r="32" spans="1:20" x14ac:dyDescent="0.25">
      <c r="C32" s="19"/>
      <c r="D32" s="19"/>
      <c r="E32" s="19"/>
      <c r="F32" s="17"/>
      <c r="G32" s="26"/>
      <c r="H32" s="25"/>
      <c r="I32" s="25"/>
    </row>
    <row r="33" spans="3:9" x14ac:dyDescent="0.25">
      <c r="C33" s="19"/>
      <c r="D33" s="19"/>
      <c r="E33" s="19"/>
      <c r="F33" s="17"/>
      <c r="G33" s="26"/>
      <c r="H33" s="25"/>
      <c r="I33" s="25"/>
    </row>
    <row r="34" spans="3:9" x14ac:dyDescent="0.25">
      <c r="C34" s="19"/>
      <c r="D34"/>
      <c r="E34"/>
      <c r="F34"/>
      <c r="G34" s="26"/>
      <c r="H34" s="25"/>
      <c r="I34" s="25"/>
    </row>
    <row r="35" spans="3:9" x14ac:dyDescent="0.25">
      <c r="C35" s="19"/>
      <c r="D35"/>
      <c r="E35"/>
      <c r="F35"/>
      <c r="G35" s="26"/>
      <c r="H35" s="25"/>
      <c r="I35" s="25"/>
    </row>
    <row r="36" spans="3:9" x14ac:dyDescent="0.25">
      <c r="C36" s="19"/>
      <c r="D36"/>
      <c r="E36"/>
      <c r="F36"/>
      <c r="G36" s="26"/>
      <c r="H36" s="25"/>
      <c r="I36" s="25"/>
    </row>
    <row r="37" spans="3:9" x14ac:dyDescent="0.25">
      <c r="C37" s="19"/>
      <c r="D37"/>
      <c r="E37"/>
      <c r="F37"/>
      <c r="G37" s="26"/>
      <c r="H37" s="25"/>
      <c r="I37" s="25"/>
    </row>
    <row r="38" spans="3:9" x14ac:dyDescent="0.25">
      <c r="C38" s="19"/>
      <c r="D38"/>
      <c r="E38"/>
      <c r="F38"/>
      <c r="G38" s="26"/>
      <c r="H38" s="25"/>
      <c r="I38" s="25"/>
    </row>
    <row r="39" spans="3:9" x14ac:dyDescent="0.25">
      <c r="C39" s="19"/>
      <c r="D39"/>
      <c r="E39"/>
      <c r="F39"/>
      <c r="G39" s="26"/>
      <c r="H39" s="25"/>
      <c r="I39" s="25"/>
    </row>
    <row r="40" spans="3:9" x14ac:dyDescent="0.25">
      <c r="C40" s="19"/>
      <c r="D40"/>
      <c r="E40"/>
      <c r="F40"/>
      <c r="G40" s="26"/>
      <c r="H40" s="25"/>
      <c r="I40" s="25"/>
    </row>
    <row r="41" spans="3:9" x14ac:dyDescent="0.25">
      <c r="C41" s="19"/>
      <c r="D41"/>
      <c r="E41"/>
      <c r="F41"/>
      <c r="G41" s="26"/>
      <c r="H41" s="25"/>
      <c r="I41" s="25"/>
    </row>
    <row r="42" spans="3:9" x14ac:dyDescent="0.25">
      <c r="C42" s="19"/>
      <c r="D42"/>
      <c r="E42"/>
      <c r="F42"/>
      <c r="G42" s="26"/>
      <c r="H42" s="25"/>
      <c r="I42" s="25"/>
    </row>
    <row r="43" spans="3:9" x14ac:dyDescent="0.25">
      <c r="C43" s="19"/>
      <c r="D43"/>
      <c r="E43"/>
      <c r="F43"/>
      <c r="G43" s="25"/>
      <c r="H43" s="25"/>
      <c r="I43" s="25"/>
    </row>
    <row r="44" spans="3:9" x14ac:dyDescent="0.25">
      <c r="C44" s="19"/>
      <c r="D44"/>
      <c r="E44"/>
      <c r="F44"/>
      <c r="G44" s="26"/>
      <c r="H44" s="25"/>
      <c r="I44" s="25"/>
    </row>
    <row r="45" spans="3:9" x14ac:dyDescent="0.25">
      <c r="C45" s="19"/>
      <c r="D45"/>
      <c r="E45"/>
      <c r="F45"/>
      <c r="G45" s="26"/>
      <c r="H45" s="25"/>
      <c r="I45" s="25"/>
    </row>
    <row r="46" spans="3:9" x14ac:dyDescent="0.25">
      <c r="C46" s="19"/>
      <c r="D46"/>
      <c r="E46"/>
      <c r="F46"/>
      <c r="G46" s="26"/>
      <c r="H46" s="25"/>
      <c r="I46" s="25"/>
    </row>
    <row r="47" spans="3:9" x14ac:dyDescent="0.25">
      <c r="C47" s="19"/>
      <c r="D47"/>
      <c r="E47"/>
      <c r="F47"/>
      <c r="G47" s="26"/>
      <c r="H47" s="25"/>
      <c r="I47" s="25"/>
    </row>
    <row r="48" spans="3:9" x14ac:dyDescent="0.25">
      <c r="C48" s="19"/>
      <c r="D48"/>
      <c r="E48"/>
      <c r="F48"/>
      <c r="G48" s="26"/>
      <c r="H48" s="25"/>
      <c r="I48" s="25"/>
    </row>
    <row r="49" spans="3:9" x14ac:dyDescent="0.25">
      <c r="C49" s="19"/>
      <c r="D49"/>
      <c r="E49"/>
      <c r="F49"/>
      <c r="G49" s="26"/>
      <c r="H49" s="25"/>
      <c r="I49" s="25"/>
    </row>
    <row r="50" spans="3:9" x14ac:dyDescent="0.25">
      <c r="C50" s="19"/>
      <c r="D50"/>
      <c r="E50"/>
      <c r="F50"/>
      <c r="G50" s="26"/>
      <c r="H50" s="25"/>
      <c r="I50" s="25"/>
    </row>
    <row r="51" spans="3:9" x14ac:dyDescent="0.25">
      <c r="C51" s="19"/>
      <c r="D51"/>
      <c r="E51"/>
      <c r="F51"/>
      <c r="G51" s="26"/>
      <c r="H51" s="25"/>
      <c r="I51" s="25"/>
    </row>
    <row r="52" spans="3:9" x14ac:dyDescent="0.25">
      <c r="C52" s="19"/>
      <c r="D52"/>
      <c r="E52"/>
      <c r="F52"/>
      <c r="G52" s="26"/>
      <c r="H52" s="25"/>
      <c r="I52" s="25"/>
    </row>
    <row r="53" spans="3:9" x14ac:dyDescent="0.25">
      <c r="C53" s="19"/>
      <c r="D53"/>
      <c r="E53"/>
      <c r="F53"/>
      <c r="G53" s="26"/>
      <c r="H53" s="25"/>
      <c r="I53" s="25"/>
    </row>
    <row r="54" spans="3:9" x14ac:dyDescent="0.25">
      <c r="C54" s="19"/>
      <c r="D54"/>
      <c r="E54"/>
      <c r="F54"/>
      <c r="G54" s="26"/>
      <c r="H54" s="25"/>
      <c r="I54" s="25"/>
    </row>
    <row r="55" spans="3:9" x14ac:dyDescent="0.25">
      <c r="C55" s="19"/>
      <c r="D55"/>
      <c r="E55"/>
      <c r="F55"/>
      <c r="G55" s="26"/>
    </row>
    <row r="56" spans="3:9" x14ac:dyDescent="0.25">
      <c r="C56" s="19"/>
      <c r="D56"/>
      <c r="E56"/>
      <c r="F56"/>
    </row>
    <row r="57" spans="3:9" x14ac:dyDescent="0.25">
      <c r="D57"/>
      <c r="E57"/>
      <c r="F57"/>
    </row>
    <row r="58" spans="3:9" x14ac:dyDescent="0.25">
      <c r="D58"/>
      <c r="E58"/>
      <c r="F58"/>
    </row>
    <row r="59" spans="3:9" x14ac:dyDescent="0.25">
      <c r="D59"/>
      <c r="E59"/>
      <c r="F59"/>
    </row>
    <row r="60" spans="3:9" x14ac:dyDescent="0.25">
      <c r="D60"/>
      <c r="E60"/>
      <c r="F60"/>
    </row>
    <row r="61" spans="3:9" x14ac:dyDescent="0.25">
      <c r="D61"/>
      <c r="E61"/>
      <c r="F61"/>
    </row>
    <row r="62" spans="3:9" x14ac:dyDescent="0.25">
      <c r="D62"/>
      <c r="E62"/>
      <c r="F62"/>
    </row>
    <row r="63" spans="3:9" x14ac:dyDescent="0.25">
      <c r="D63"/>
      <c r="E63"/>
      <c r="F63"/>
    </row>
    <row r="64" spans="3:9" x14ac:dyDescent="0.25">
      <c r="D64"/>
      <c r="E64"/>
      <c r="F64"/>
    </row>
    <row r="65" spans="4:6" x14ac:dyDescent="0.25">
      <c r="D65"/>
      <c r="E65"/>
      <c r="F65"/>
    </row>
    <row r="66" spans="4:6" x14ac:dyDescent="0.25">
      <c r="D66"/>
      <c r="E66"/>
      <c r="F66"/>
    </row>
    <row r="67" spans="4:6" x14ac:dyDescent="0.25">
      <c r="D67"/>
      <c r="E67"/>
      <c r="F67"/>
    </row>
    <row r="68" spans="4:6" x14ac:dyDescent="0.25">
      <c r="D68"/>
      <c r="E68"/>
      <c r="F68"/>
    </row>
    <row r="69" spans="4:6" x14ac:dyDescent="0.25">
      <c r="D69"/>
      <c r="E69"/>
      <c r="F69"/>
    </row>
    <row r="70" spans="4:6" x14ac:dyDescent="0.25">
      <c r="D70"/>
      <c r="E70"/>
      <c r="F70"/>
    </row>
    <row r="71" spans="4:6" x14ac:dyDescent="0.25">
      <c r="D71"/>
      <c r="E71"/>
      <c r="F71"/>
    </row>
    <row r="72" spans="4:6" x14ac:dyDescent="0.25">
      <c r="D72"/>
      <c r="E72"/>
      <c r="F72"/>
    </row>
    <row r="73" spans="4:6" x14ac:dyDescent="0.25">
      <c r="D73"/>
      <c r="E73"/>
      <c r="F73"/>
    </row>
    <row r="74" spans="4:6" x14ac:dyDescent="0.25">
      <c r="D74"/>
      <c r="E74"/>
      <c r="F74"/>
    </row>
    <row r="75" spans="4:6" x14ac:dyDescent="0.25">
      <c r="D75"/>
      <c r="E75"/>
      <c r="F75"/>
    </row>
    <row r="76" spans="4:6" x14ac:dyDescent="0.25">
      <c r="D76"/>
      <c r="E76"/>
      <c r="F76"/>
    </row>
    <row r="77" spans="4:6" x14ac:dyDescent="0.25">
      <c r="D77"/>
      <c r="E77"/>
      <c r="F77"/>
    </row>
    <row r="78" spans="4:6" x14ac:dyDescent="0.25">
      <c r="D78"/>
      <c r="E78"/>
      <c r="F78"/>
    </row>
    <row r="79" spans="4:6" x14ac:dyDescent="0.25">
      <c r="D79"/>
      <c r="E79"/>
      <c r="F79"/>
    </row>
    <row r="80" spans="4:6" x14ac:dyDescent="0.25">
      <c r="D80"/>
      <c r="E80"/>
      <c r="F80"/>
    </row>
    <row r="81" spans="4:6" x14ac:dyDescent="0.25">
      <c r="D81"/>
      <c r="E81"/>
      <c r="F81"/>
    </row>
  </sheetData>
  <autoFilter ref="B1:M25">
    <sortState ref="B2:M25">
      <sortCondition ref="M1:M25"/>
    </sortState>
  </autoFilter>
  <mergeCells count="42">
    <mergeCell ref="Q22:Q25"/>
    <mergeCell ref="R22:R25"/>
    <mergeCell ref="S22:S25"/>
    <mergeCell ref="T22:T25"/>
    <mergeCell ref="T14:T17"/>
    <mergeCell ref="Q18:Q21"/>
    <mergeCell ref="R18:R21"/>
    <mergeCell ref="S18:S21"/>
    <mergeCell ref="T18:T21"/>
    <mergeCell ref="A22:A25"/>
    <mergeCell ref="Q2:Q5"/>
    <mergeCell ref="R2:R5"/>
    <mergeCell ref="S2:S5"/>
    <mergeCell ref="T2:T5"/>
    <mergeCell ref="Q6:Q9"/>
    <mergeCell ref="R6:R9"/>
    <mergeCell ref="S6:S9"/>
    <mergeCell ref="T6:T9"/>
    <mergeCell ref="Q10:Q13"/>
    <mergeCell ref="R10:R13"/>
    <mergeCell ref="S10:S13"/>
    <mergeCell ref="T10:T13"/>
    <mergeCell ref="Q14:Q17"/>
    <mergeCell ref="R14:R17"/>
    <mergeCell ref="S14:S17"/>
    <mergeCell ref="A2:A5"/>
    <mergeCell ref="A6:A9"/>
    <mergeCell ref="A10:A13"/>
    <mergeCell ref="A14:A17"/>
    <mergeCell ref="A18:A21"/>
    <mergeCell ref="O2:O5"/>
    <mergeCell ref="P2:P5"/>
    <mergeCell ref="O6:O9"/>
    <mergeCell ref="P6:P9"/>
    <mergeCell ref="O10:O13"/>
    <mergeCell ref="P10:P13"/>
    <mergeCell ref="O14:O17"/>
    <mergeCell ref="P14:P17"/>
    <mergeCell ref="O18:O21"/>
    <mergeCell ref="P18:P21"/>
    <mergeCell ref="O22:O25"/>
    <mergeCell ref="P22:P25"/>
  </mergeCell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20" workbookViewId="0">
      <selection sqref="A1:C49"/>
    </sheetView>
  </sheetViews>
  <sheetFormatPr defaultRowHeight="15" x14ac:dyDescent="0.25"/>
  <cols>
    <col min="1" max="1" width="14.42578125" customWidth="1"/>
    <col min="2" max="2" width="10.42578125" customWidth="1"/>
    <col min="3" max="3" width="11.28515625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>
        <v>1</v>
      </c>
      <c r="B2">
        <v>9.8628768920898437</v>
      </c>
      <c r="C2">
        <f>AVERAGE(B2:B3)</f>
        <v>9.9080305099487305</v>
      </c>
    </row>
    <row r="3" spans="1:3" x14ac:dyDescent="0.25">
      <c r="A3">
        <v>1</v>
      </c>
      <c r="B3">
        <v>9.9531841278076172</v>
      </c>
    </row>
    <row r="4" spans="1:3" x14ac:dyDescent="0.25">
      <c r="A4">
        <v>2</v>
      </c>
      <c r="B4">
        <v>5.657036304473877</v>
      </c>
      <c r="C4">
        <f t="shared" ref="C4:C48" si="0">AVERAGE(B4:B5)</f>
        <v>5.9201102256774902</v>
      </c>
    </row>
    <row r="5" spans="1:3" x14ac:dyDescent="0.25">
      <c r="A5">
        <v>2</v>
      </c>
      <c r="B5">
        <v>6.1831841468811035</v>
      </c>
    </row>
    <row r="6" spans="1:3" x14ac:dyDescent="0.25">
      <c r="A6">
        <v>3</v>
      </c>
      <c r="B6">
        <v>6.3668050765991211</v>
      </c>
      <c r="C6">
        <f>AVERAGE(B6:B7)</f>
        <v>6.5907928943634033</v>
      </c>
    </row>
    <row r="7" spans="1:3" x14ac:dyDescent="0.25">
      <c r="A7">
        <v>3</v>
      </c>
      <c r="B7">
        <v>6.8147807121276855</v>
      </c>
    </row>
    <row r="8" spans="1:3" x14ac:dyDescent="0.25">
      <c r="A8">
        <v>4</v>
      </c>
      <c r="B8">
        <v>6.9320278167724609</v>
      </c>
      <c r="C8">
        <f t="shared" si="0"/>
        <v>7.1797184944152832</v>
      </c>
    </row>
    <row r="9" spans="1:3" x14ac:dyDescent="0.25">
      <c r="A9">
        <v>4</v>
      </c>
      <c r="B9">
        <v>7.4274091720581055</v>
      </c>
    </row>
    <row r="10" spans="1:3" x14ac:dyDescent="0.25">
      <c r="A10">
        <v>5</v>
      </c>
      <c r="B10">
        <v>6.4947361946105957</v>
      </c>
      <c r="C10">
        <f t="shared" si="0"/>
        <v>6.8654263019561768</v>
      </c>
    </row>
    <row r="11" spans="1:3" x14ac:dyDescent="0.25">
      <c r="A11">
        <v>5</v>
      </c>
      <c r="B11">
        <v>7.2361164093017578</v>
      </c>
    </row>
    <row r="12" spans="1:3" x14ac:dyDescent="0.25">
      <c r="A12">
        <v>6</v>
      </c>
      <c r="B12">
        <v>11.399164199829102</v>
      </c>
      <c r="C12">
        <f t="shared" si="0"/>
        <v>11.354062080383301</v>
      </c>
    </row>
    <row r="13" spans="1:3" x14ac:dyDescent="0.25">
      <c r="A13">
        <v>6</v>
      </c>
      <c r="B13">
        <v>11.3089599609375</v>
      </c>
    </row>
    <row r="14" spans="1:3" x14ac:dyDescent="0.25">
      <c r="A14">
        <v>7</v>
      </c>
      <c r="B14">
        <v>5.771186351776123</v>
      </c>
      <c r="C14">
        <f t="shared" si="0"/>
        <v>6.0308976173400879</v>
      </c>
    </row>
    <row r="15" spans="1:3" x14ac:dyDescent="0.25">
      <c r="A15">
        <v>7</v>
      </c>
      <c r="B15">
        <v>6.2906088829040527</v>
      </c>
    </row>
    <row r="16" spans="1:3" x14ac:dyDescent="0.25">
      <c r="A16">
        <v>8</v>
      </c>
      <c r="B16">
        <v>7.747401237487793</v>
      </c>
      <c r="C16">
        <f>AVERAGE(B16:B17)</f>
        <v>7.8316788673400879</v>
      </c>
    </row>
    <row r="17" spans="1:3" x14ac:dyDescent="0.25">
      <c r="A17">
        <v>8</v>
      </c>
      <c r="B17">
        <v>7.9159564971923828</v>
      </c>
    </row>
    <row r="18" spans="1:3" x14ac:dyDescent="0.25">
      <c r="A18">
        <v>9</v>
      </c>
      <c r="B18">
        <v>6.5654950141906738</v>
      </c>
      <c r="C18">
        <f t="shared" si="0"/>
        <v>6.627284049987793</v>
      </c>
    </row>
    <row r="19" spans="1:3" x14ac:dyDescent="0.25">
      <c r="A19">
        <v>9</v>
      </c>
      <c r="B19">
        <v>6.6890730857849121</v>
      </c>
    </row>
    <row r="20" spans="1:3" x14ac:dyDescent="0.25">
      <c r="A20">
        <v>10</v>
      </c>
      <c r="B20">
        <v>9.8481655120849609</v>
      </c>
      <c r="C20">
        <f t="shared" si="0"/>
        <v>9.9248166084289551</v>
      </c>
    </row>
    <row r="21" spans="1:3" x14ac:dyDescent="0.25">
      <c r="A21">
        <v>10</v>
      </c>
      <c r="B21">
        <v>10.001467704772949</v>
      </c>
    </row>
    <row r="22" spans="1:3" x14ac:dyDescent="0.25">
      <c r="A22">
        <v>11</v>
      </c>
      <c r="B22">
        <v>8.920445442199707</v>
      </c>
      <c r="C22">
        <f t="shared" si="0"/>
        <v>9.0638942718505859</v>
      </c>
    </row>
    <row r="23" spans="1:3" x14ac:dyDescent="0.25">
      <c r="A23">
        <v>11</v>
      </c>
      <c r="B23">
        <v>9.2073431015014648</v>
      </c>
    </row>
    <row r="24" spans="1:3" x14ac:dyDescent="0.25">
      <c r="A24">
        <v>12</v>
      </c>
      <c r="B24">
        <v>10.113101005554199</v>
      </c>
      <c r="C24">
        <f t="shared" si="0"/>
        <v>10.331301212310791</v>
      </c>
    </row>
    <row r="25" spans="1:3" x14ac:dyDescent="0.25">
      <c r="A25">
        <v>12</v>
      </c>
      <c r="B25">
        <v>10.549501419067383</v>
      </c>
    </row>
    <row r="26" spans="1:3" x14ac:dyDescent="0.25">
      <c r="A26">
        <v>13</v>
      </c>
      <c r="B26">
        <v>7.9411077499389648</v>
      </c>
      <c r="C26">
        <f t="shared" si="0"/>
        <v>7.9856405258178711</v>
      </c>
    </row>
    <row r="27" spans="1:3" x14ac:dyDescent="0.25">
      <c r="A27">
        <v>13</v>
      </c>
      <c r="B27">
        <v>8.0301733016967773</v>
      </c>
    </row>
    <row r="28" spans="1:3" x14ac:dyDescent="0.25">
      <c r="A28">
        <v>14</v>
      </c>
      <c r="B28">
        <v>9.0637083053588867</v>
      </c>
      <c r="C28">
        <f t="shared" si="0"/>
        <v>9.2650003433227539</v>
      </c>
    </row>
    <row r="29" spans="1:3" x14ac:dyDescent="0.25">
      <c r="A29">
        <v>14</v>
      </c>
      <c r="B29">
        <v>9.4662923812866211</v>
      </c>
    </row>
    <row r="30" spans="1:3" x14ac:dyDescent="0.25">
      <c r="A30">
        <v>15</v>
      </c>
      <c r="B30">
        <v>9.8968772888183594</v>
      </c>
      <c r="C30">
        <f t="shared" si="0"/>
        <v>10.070783615112305</v>
      </c>
    </row>
    <row r="31" spans="1:3" x14ac:dyDescent="0.25">
      <c r="A31">
        <v>15</v>
      </c>
      <c r="B31">
        <v>10.24468994140625</v>
      </c>
    </row>
    <row r="32" spans="1:3" x14ac:dyDescent="0.25">
      <c r="A32">
        <v>16</v>
      </c>
      <c r="B32">
        <v>7.7148571014404297</v>
      </c>
      <c r="C32">
        <f>AVERAGE(B32:B33)</f>
        <v>7.8624687194824219</v>
      </c>
    </row>
    <row r="33" spans="1:3" x14ac:dyDescent="0.25">
      <c r="A33">
        <v>16</v>
      </c>
      <c r="B33">
        <v>8.0100803375244141</v>
      </c>
    </row>
    <row r="34" spans="1:3" x14ac:dyDescent="0.25">
      <c r="A34">
        <v>17</v>
      </c>
      <c r="B34">
        <v>7.1328010559082031</v>
      </c>
      <c r="C34">
        <f t="shared" si="0"/>
        <v>7.3269882202148437</v>
      </c>
    </row>
    <row r="35" spans="1:3" x14ac:dyDescent="0.25">
      <c r="A35">
        <v>17</v>
      </c>
      <c r="B35">
        <v>7.5211753845214844</v>
      </c>
    </row>
    <row r="36" spans="1:3" x14ac:dyDescent="0.25">
      <c r="A36">
        <v>18</v>
      </c>
      <c r="B36">
        <v>7.7327842712402344</v>
      </c>
      <c r="C36">
        <f t="shared" si="0"/>
        <v>7.9452447891235352</v>
      </c>
    </row>
    <row r="37" spans="1:3" x14ac:dyDescent="0.25">
      <c r="A37">
        <v>18</v>
      </c>
      <c r="B37">
        <v>8.1577053070068359</v>
      </c>
    </row>
    <row r="38" spans="1:3" x14ac:dyDescent="0.25">
      <c r="A38">
        <v>19</v>
      </c>
      <c r="B38">
        <v>8.8437652587890625</v>
      </c>
      <c r="C38">
        <f t="shared" si="0"/>
        <v>9.0138020515441895</v>
      </c>
    </row>
    <row r="39" spans="1:3" x14ac:dyDescent="0.25">
      <c r="A39">
        <v>19</v>
      </c>
      <c r="B39">
        <v>9.1838388442993164</v>
      </c>
    </row>
    <row r="40" spans="1:3" x14ac:dyDescent="0.25">
      <c r="A40">
        <v>20</v>
      </c>
      <c r="B40">
        <v>7.2870092391967773</v>
      </c>
      <c r="C40">
        <f t="shared" si="0"/>
        <v>7.2935338020324707</v>
      </c>
    </row>
    <row r="41" spans="1:3" x14ac:dyDescent="0.25">
      <c r="A41">
        <v>20</v>
      </c>
      <c r="B41">
        <v>7.3000583648681641</v>
      </c>
    </row>
    <row r="42" spans="1:3" x14ac:dyDescent="0.25">
      <c r="A42">
        <v>21</v>
      </c>
      <c r="B42">
        <v>8.1092119216918945</v>
      </c>
      <c r="C42">
        <f t="shared" si="0"/>
        <v>8.2728486061096191</v>
      </c>
    </row>
    <row r="43" spans="1:3" ht="13.5" customHeight="1" x14ac:dyDescent="0.25">
      <c r="A43">
        <v>21</v>
      </c>
      <c r="B43">
        <v>8.4364852905273437</v>
      </c>
    </row>
    <row r="44" spans="1:3" x14ac:dyDescent="0.25">
      <c r="A44">
        <v>22</v>
      </c>
      <c r="B44">
        <v>7.6595363616943359</v>
      </c>
      <c r="C44">
        <f t="shared" si="0"/>
        <v>7.7679030895233154</v>
      </c>
    </row>
    <row r="45" spans="1:3" x14ac:dyDescent="0.25">
      <c r="A45">
        <v>22</v>
      </c>
      <c r="B45">
        <v>7.8762698173522949</v>
      </c>
    </row>
    <row r="46" spans="1:3" x14ac:dyDescent="0.25">
      <c r="A46">
        <v>23</v>
      </c>
      <c r="B46">
        <v>8.324864387512207</v>
      </c>
      <c r="C46">
        <f t="shared" si="0"/>
        <v>8.4189248085021973</v>
      </c>
    </row>
    <row r="47" spans="1:3" x14ac:dyDescent="0.25">
      <c r="A47">
        <v>23</v>
      </c>
      <c r="B47">
        <v>8.5129852294921875</v>
      </c>
    </row>
    <row r="48" spans="1:3" x14ac:dyDescent="0.25">
      <c r="A48">
        <v>24</v>
      </c>
      <c r="B48">
        <v>5.8699350357055664</v>
      </c>
      <c r="C48">
        <f t="shared" si="0"/>
        <v>5.8606016635894775</v>
      </c>
    </row>
    <row r="49" spans="1:2" x14ac:dyDescent="0.25">
      <c r="A49">
        <v>24</v>
      </c>
      <c r="B49">
        <v>5.8512682914733887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workbookViewId="0">
      <selection activeCell="C23" sqref="C23"/>
    </sheetView>
  </sheetViews>
  <sheetFormatPr defaultRowHeight="15" x14ac:dyDescent="0.25"/>
  <cols>
    <col min="3" max="5" width="13.7109375" customWidth="1"/>
  </cols>
  <sheetData>
    <row r="1" spans="2:18" x14ac:dyDescent="0.25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t="9.75" customHeight="1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x14ac:dyDescent="0.25">
      <c r="B3" s="1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x14ac:dyDescent="0.25">
      <c r="B4" s="6"/>
      <c r="C4" s="5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2"/>
      <c r="P4" s="2"/>
      <c r="Q4" s="2"/>
      <c r="R4" s="2"/>
    </row>
    <row r="5" spans="2:18" x14ac:dyDescent="0.25">
      <c r="B5" s="7" t="s">
        <v>0</v>
      </c>
      <c r="C5" s="4" t="s">
        <v>87</v>
      </c>
      <c r="D5" s="4" t="s">
        <v>93</v>
      </c>
      <c r="E5" s="4" t="s">
        <v>81</v>
      </c>
      <c r="F5" s="4"/>
      <c r="G5" s="4"/>
      <c r="H5" s="4"/>
      <c r="I5" s="4"/>
      <c r="J5" s="4"/>
      <c r="K5" s="4"/>
      <c r="L5" s="4"/>
      <c r="M5" s="4"/>
      <c r="N5" s="4"/>
      <c r="O5" s="2"/>
      <c r="P5" s="2"/>
      <c r="Q5" s="2"/>
      <c r="R5" s="2"/>
    </row>
    <row r="6" spans="2:18" x14ac:dyDescent="0.25">
      <c r="B6" s="8" t="s">
        <v>1</v>
      </c>
      <c r="C6" s="4" t="s">
        <v>84</v>
      </c>
      <c r="D6" s="4" t="s">
        <v>73</v>
      </c>
      <c r="E6" s="4" t="s">
        <v>88</v>
      </c>
      <c r="F6" s="4"/>
      <c r="G6" s="4"/>
      <c r="H6" s="4"/>
      <c r="I6" s="4"/>
      <c r="J6" s="4"/>
      <c r="K6" s="4"/>
      <c r="L6" s="4"/>
      <c r="M6" s="4"/>
      <c r="N6" s="4"/>
      <c r="O6" s="2"/>
      <c r="P6" s="2"/>
      <c r="Q6" s="2"/>
      <c r="R6" s="2"/>
    </row>
    <row r="7" spans="2:18" x14ac:dyDescent="0.25">
      <c r="B7" s="8" t="s">
        <v>2</v>
      </c>
      <c r="C7" s="4" t="s">
        <v>91</v>
      </c>
      <c r="D7" s="4" t="s">
        <v>90</v>
      </c>
      <c r="E7" s="4" t="s">
        <v>78</v>
      </c>
      <c r="F7" s="4"/>
      <c r="G7" s="4"/>
      <c r="H7" s="4"/>
      <c r="I7" s="4"/>
      <c r="J7" s="4"/>
      <c r="K7" s="4"/>
      <c r="L7" s="4"/>
      <c r="M7" s="4"/>
      <c r="N7" s="4"/>
      <c r="O7" s="2"/>
      <c r="P7" s="2"/>
      <c r="Q7" s="2"/>
      <c r="R7" s="2"/>
    </row>
    <row r="8" spans="2:18" x14ac:dyDescent="0.25">
      <c r="B8" s="8" t="s">
        <v>3</v>
      </c>
      <c r="C8" s="4" t="s">
        <v>77</v>
      </c>
      <c r="D8" s="4" t="s">
        <v>95</v>
      </c>
      <c r="E8" s="4" t="s">
        <v>74</v>
      </c>
      <c r="F8" s="4"/>
      <c r="G8" s="4"/>
      <c r="H8" s="4"/>
      <c r="I8" s="4"/>
      <c r="J8" s="4"/>
      <c r="K8" s="4"/>
      <c r="L8" s="4"/>
      <c r="M8" s="4"/>
      <c r="N8" s="4"/>
      <c r="O8" s="2"/>
      <c r="P8" s="2"/>
      <c r="Q8" s="2"/>
      <c r="R8" s="2"/>
    </row>
    <row r="9" spans="2:18" x14ac:dyDescent="0.25">
      <c r="B9" s="8" t="s">
        <v>4</v>
      </c>
      <c r="C9" s="4" t="s">
        <v>75</v>
      </c>
      <c r="D9" s="4" t="s">
        <v>96</v>
      </c>
      <c r="E9" s="4" t="s">
        <v>89</v>
      </c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</row>
    <row r="10" spans="2:18" x14ac:dyDescent="0.25">
      <c r="B10" s="8" t="s">
        <v>5</v>
      </c>
      <c r="C10" s="4" t="s">
        <v>79</v>
      </c>
      <c r="D10" s="4" t="s">
        <v>94</v>
      </c>
      <c r="E10" s="4" t="s">
        <v>92</v>
      </c>
      <c r="F10" s="4"/>
      <c r="G10" s="4"/>
      <c r="H10" s="4"/>
      <c r="I10" s="4"/>
      <c r="J10" s="4"/>
      <c r="K10" s="4"/>
      <c r="L10" s="4"/>
      <c r="M10" s="4"/>
      <c r="N10" s="4"/>
      <c r="O10" s="2"/>
      <c r="P10" s="2"/>
      <c r="Q10" s="2"/>
      <c r="R10" s="2"/>
    </row>
    <row r="11" spans="2:18" x14ac:dyDescent="0.25">
      <c r="B11" s="8" t="s">
        <v>6</v>
      </c>
      <c r="C11" s="4" t="s">
        <v>80</v>
      </c>
      <c r="D11" s="4" t="s">
        <v>76</v>
      </c>
      <c r="E11" s="4" t="s">
        <v>83</v>
      </c>
      <c r="F11" s="4"/>
      <c r="G11" s="4"/>
      <c r="H11" s="4"/>
      <c r="I11" s="4"/>
      <c r="J11" s="4"/>
      <c r="K11" s="4"/>
      <c r="L11" s="4"/>
      <c r="M11" s="4"/>
      <c r="N11" s="4"/>
      <c r="O11" s="2"/>
      <c r="P11" s="2"/>
      <c r="Q11" s="2"/>
      <c r="R11" s="2"/>
    </row>
    <row r="12" spans="2:18" x14ac:dyDescent="0.25">
      <c r="B12" s="8" t="s">
        <v>7</v>
      </c>
      <c r="C12" s="4" t="s">
        <v>86</v>
      </c>
      <c r="D12" s="4" t="s">
        <v>82</v>
      </c>
      <c r="E12" s="4" t="s">
        <v>85</v>
      </c>
      <c r="F12" s="4"/>
      <c r="G12" s="4"/>
      <c r="H12" s="4"/>
      <c r="I12" s="4"/>
      <c r="J12" s="4"/>
      <c r="K12" s="4"/>
      <c r="L12" s="4"/>
      <c r="M12" s="4"/>
      <c r="N12" s="4"/>
      <c r="O12" s="2"/>
      <c r="P12" s="2"/>
      <c r="Q12" s="2"/>
      <c r="R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HCsamples_libraries</vt:lpstr>
      <vt:lpstr>qPCR1</vt:lpstr>
      <vt:lpstr>plate layout</vt:lpstr>
      <vt:lpstr>HCsamples_libraries!Print_Area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Joana</dc:creator>
  <cp:lastModifiedBy>Viana, Joana</cp:lastModifiedBy>
  <cp:lastPrinted>2017-07-01T19:43:19Z</cp:lastPrinted>
  <dcterms:created xsi:type="dcterms:W3CDTF">2017-04-11T10:13:35Z</dcterms:created>
  <dcterms:modified xsi:type="dcterms:W3CDTF">2017-07-10T12:45:06Z</dcterms:modified>
</cp:coreProperties>
</file>