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t\PycharmProjects\FUSE-V2\data\"/>
    </mc:Choice>
  </mc:AlternateContent>
  <xr:revisionPtr revIDLastSave="0" documentId="13_ncr:1_{697F1CE5-732F-4ED1-B7A2-11C36CE27463}" xr6:coauthVersionLast="47" xr6:coauthVersionMax="47" xr10:uidLastSave="{00000000-0000-0000-0000-000000000000}"/>
  <bookViews>
    <workbookView xWindow="-108" yWindow="-108" windowWidth="23256" windowHeight="12576" firstSheet="8" activeTab="14" xr2:uid="{9D386D14-BB1A-49FB-A5CB-94A6FCCCA1F9}"/>
  </bookViews>
  <sheets>
    <sheet name="column" sheetId="17" r:id="rId1"/>
    <sheet name="washing" sheetId="12" r:id="rId2"/>
    <sheet name="stripping" sheetId="13" r:id="rId3"/>
    <sheet name="FO" sheetId="16" r:id="rId4"/>
    <sheet name="brine" sheetId="14" r:id="rId5"/>
    <sheet name="plant" sheetId="15" r:id="rId6"/>
    <sheet name="chemicals_sorbent_synthesis" sheetId="2" r:id="rId7"/>
    <sheet name="sorbent_synthesis_reaction" sheetId="3" r:id="rId8"/>
    <sheet name="Li2CO3_processing" sheetId="19" r:id="rId9"/>
    <sheet name="Li2CO3_purification" sheetId="20" r:id="rId10"/>
    <sheet name="standard_impeller" sheetId="4" r:id="rId11"/>
    <sheet name="pump" sheetId="10" r:id="rId12"/>
    <sheet name="water" sheetId="5" r:id="rId13"/>
    <sheet name="costs" sheetId="11" r:id="rId14"/>
    <sheet name="worker" sheetId="18" r:id="rId15"/>
    <sheet name="equipment" sheetId="6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1" l="1"/>
  <c r="B9" i="11"/>
  <c r="B3" i="5"/>
  <c r="B5" i="5"/>
  <c r="B4" i="5"/>
  <c r="B6" i="4"/>
</calcChain>
</file>

<file path=xl/sharedStrings.xml><?xml version="1.0" encoding="utf-8"?>
<sst xmlns="http://schemas.openxmlformats.org/spreadsheetml/2006/main" count="369" uniqueCount="234">
  <si>
    <t>key</t>
  </si>
  <si>
    <t>K</t>
  </si>
  <si>
    <t>h</t>
  </si>
  <si>
    <t>stainless steel</t>
  </si>
  <si>
    <t>value</t>
  </si>
  <si>
    <t>units</t>
  </si>
  <si>
    <t>reaction_temp</t>
  </si>
  <si>
    <t>unit</t>
  </si>
  <si>
    <t>reaction_time_1</t>
  </si>
  <si>
    <t>Huang 2021, LCA and TEA of lithium recovery from geothermnal brine</t>
  </si>
  <si>
    <t>comments</t>
  </si>
  <si>
    <t>mix_1</t>
  </si>
  <si>
    <t>mix_2</t>
  </si>
  <si>
    <t>thermal_conductivity_reactor</t>
  </si>
  <si>
    <t>W/(m*K)</t>
  </si>
  <si>
    <t>m^2</t>
  </si>
  <si>
    <t>m</t>
  </si>
  <si>
    <t>impeller_power_number</t>
  </si>
  <si>
    <t>rotational_speed_agitator</t>
  </si>
  <si>
    <t>impeller_diameter</t>
  </si>
  <si>
    <t>stirring_time</t>
  </si>
  <si>
    <t>s</t>
  </si>
  <si>
    <t>1/s</t>
  </si>
  <si>
    <t>g</t>
  </si>
  <si>
    <t>filter</t>
  </si>
  <si>
    <t>grinder</t>
  </si>
  <si>
    <t xml:space="preserve">stainless steel batch reactor </t>
  </si>
  <si>
    <t>batch vacuum filter (leaf)</t>
  </si>
  <si>
    <t>Piccinno 2016, From laboratory scale to industrial scale: a scale-up framework for chemical processes in LCA studies</t>
  </si>
  <si>
    <t>axial flow</t>
  </si>
  <si>
    <t>taken from 1l volune (sharma 2020) and assumed to be the same for the 1000 l reaction vessle</t>
  </si>
  <si>
    <t>95 degree C</t>
  </si>
  <si>
    <t>Hammer mill</t>
  </si>
  <si>
    <t xml:space="preserve">comment </t>
  </si>
  <si>
    <t>FOB</t>
  </si>
  <si>
    <t>$</t>
  </si>
  <si>
    <t>n</t>
  </si>
  <si>
    <t>mass_sorbent</t>
  </si>
  <si>
    <t>kg/year</t>
  </si>
  <si>
    <t>surface_area</t>
  </si>
  <si>
    <t>Al(OH)3</t>
  </si>
  <si>
    <t>HCl</t>
  </si>
  <si>
    <t>mol_ratio_Al(OH)3</t>
  </si>
  <si>
    <t>mol_ratio_DI</t>
  </si>
  <si>
    <t>mol_ratio_HCl</t>
  </si>
  <si>
    <t>mol_ratio_LiCl*Al(n)(OH)(n*3)*(m)H20</t>
  </si>
  <si>
    <t>mol_ratio_H2O_product</t>
  </si>
  <si>
    <t>guess</t>
  </si>
  <si>
    <t>reaction_time_2</t>
  </si>
  <si>
    <t>LiOH_H2O</t>
  </si>
  <si>
    <t>mol_ratio_LiOH_H2O</t>
  </si>
  <si>
    <t>wall_thickness</t>
  </si>
  <si>
    <t>efficiency</t>
  </si>
  <si>
    <t>Heating and stirring</t>
  </si>
  <si>
    <t>m^3</t>
  </si>
  <si>
    <t>size factor</t>
  </si>
  <si>
    <t>size base</t>
  </si>
  <si>
    <t>size ref</t>
  </si>
  <si>
    <t>drive power</t>
  </si>
  <si>
    <t>kW</t>
  </si>
  <si>
    <t>open tank</t>
  </si>
  <si>
    <t>working volume</t>
  </si>
  <si>
    <t>filter area</t>
  </si>
  <si>
    <t>reactor with agitator</t>
  </si>
  <si>
    <t>centrifugal, AVS</t>
  </si>
  <si>
    <t>motor included, range 23-250</t>
  </si>
  <si>
    <t>control valve</t>
  </si>
  <si>
    <t>diameter</t>
  </si>
  <si>
    <t>cm</t>
  </si>
  <si>
    <t>excluding valve positioner, range 7.5 - 23</t>
  </si>
  <si>
    <t>washing before filtration</t>
  </si>
  <si>
    <t>Huang 2021</t>
  </si>
  <si>
    <t>source ref</t>
  </si>
  <si>
    <t>Piccinno 2016</t>
  </si>
  <si>
    <t>500l volume</t>
  </si>
  <si>
    <t>Rules of Thumb in engineering practice</t>
  </si>
  <si>
    <t>https://www.alibaba.com/product-detail/Stainless-steel-filter-area-pressure-leaf_60336870267.html?spm=a2700.7724857.normal_offer.d_title.15532c0fpqGLdv</t>
  </si>
  <si>
    <t>https://www.alibaba.com/product-detail/Fine-Powder-Grinding-Impact-Mill-Hammer_60137508035.html?spm=a2700.7724857.normal_offer.d_title.2ab4720ew8H659&amp;s=p</t>
  </si>
  <si>
    <t>$/m</t>
  </si>
  <si>
    <t>https://www.alibaba.com/product-detail/multistage-horizontal-stainless-steel-centrifugal-pump_60830161619.html?spm=a2700.7724857.normal_offer.d_title.68636fe5l2As0K</t>
  </si>
  <si>
    <t>https://www.alibaba.com/product-detail/ACV-1100-Series-Top-Guide-Single_60753098382.html?spm=a2700.7724857.normal_offer.d_title.681654a68HAn5s&amp;s=p</t>
  </si>
  <si>
    <t>https://www.alibaba.com/product-detail/Astm-a-53-carbon-schedule-40_60744718165.html?spm=a2700.7724857.normal_offer.d_title.384e4537n4GLw8</t>
  </si>
  <si>
    <t>pump</t>
  </si>
  <si>
    <t>valve</t>
  </si>
  <si>
    <t>pipe</t>
  </si>
  <si>
    <t>amount</t>
  </si>
  <si>
    <t>Piccinno</t>
  </si>
  <si>
    <t>h_g</t>
  </si>
  <si>
    <t>comment</t>
  </si>
  <si>
    <t>difference in gravitational head</t>
  </si>
  <si>
    <t>h_dyn</t>
  </si>
  <si>
    <t>difference in dynamic head</t>
  </si>
  <si>
    <t>v</t>
  </si>
  <si>
    <t>average speed of fluid</t>
  </si>
  <si>
    <t>h_st</t>
  </si>
  <si>
    <t>difference in static head</t>
  </si>
  <si>
    <t>p</t>
  </si>
  <si>
    <t>pressure difference</t>
  </si>
  <si>
    <t>h_fic</t>
  </si>
  <si>
    <t>difference in frictional head</t>
  </si>
  <si>
    <t>friction_factor</t>
  </si>
  <si>
    <t>pipe_length</t>
  </si>
  <si>
    <t>pipe_diameter</t>
  </si>
  <si>
    <t>m/s</t>
  </si>
  <si>
    <t>n_pump</t>
  </si>
  <si>
    <t>pump efficiency</t>
  </si>
  <si>
    <t>gravitational acceleration</t>
  </si>
  <si>
    <t>m/s^2</t>
  </si>
  <si>
    <t>Paranthaman 2021, Sharma 2020, Piccinno 2016</t>
  </si>
  <si>
    <t>https://www.eia.gov/energyexplained/electricity/prices-and-factors-affecting-prices.php</t>
  </si>
  <si>
    <t>$/kWh</t>
  </si>
  <si>
    <t>water</t>
  </si>
  <si>
    <t>$/l</t>
  </si>
  <si>
    <t>$/kg</t>
  </si>
  <si>
    <t>https://www.alibaba.com/product-detail/Battery-Grade-Lioh-Lithium-Hydroxide-Lithium_62267896947.html?spm=a2700.galleryofferlist.normal_offer.d_title.b1a0469axvBcL2&amp;s=p</t>
  </si>
  <si>
    <t>value low</t>
  </si>
  <si>
    <t>value high</t>
  </si>
  <si>
    <t>https://www.alibaba.com/product-detail/Exporter-hot-sale-Hydrochloric-Acid-Factory_1600289913553.html?spm=a2700.galleryofferlist.normal_offer.d_title.3a8e2c51jUtwul&amp;s=p</t>
  </si>
  <si>
    <t>electricity_industry</t>
  </si>
  <si>
    <t xml:space="preserve"> comments</t>
  </si>
  <si>
    <t>CEPCI base</t>
  </si>
  <si>
    <t>machine</t>
  </si>
  <si>
    <t>yield</t>
  </si>
  <si>
    <t>Paranthaman 2017, Huang 2021</t>
  </si>
  <si>
    <t>brine</t>
  </si>
  <si>
    <t>l</t>
  </si>
  <si>
    <t>sorbent</t>
  </si>
  <si>
    <t>H2O_washing</t>
  </si>
  <si>
    <t>per washing cycle</t>
  </si>
  <si>
    <t>NaCl_conc</t>
  </si>
  <si>
    <t>g/l</t>
  </si>
  <si>
    <t>5 wt% solution</t>
  </si>
  <si>
    <t>No_washing_cycles</t>
  </si>
  <si>
    <t>H2O_stripping</t>
  </si>
  <si>
    <t>No_stripping_cycles</t>
  </si>
  <si>
    <t>Sorbent Synthesis</t>
  </si>
  <si>
    <t>assuming density of water</t>
  </si>
  <si>
    <t>brine_specific_enthalpy</t>
  </si>
  <si>
    <t xml:space="preserve"> kJ/kg</t>
  </si>
  <si>
    <t>brine_flow_day</t>
  </si>
  <si>
    <t>m^3/day</t>
  </si>
  <si>
    <t>h/year</t>
  </si>
  <si>
    <t>years</t>
  </si>
  <si>
    <t>LiCl_conc_brine</t>
  </si>
  <si>
    <t>LiCl_conc_stripping</t>
  </si>
  <si>
    <t>LiCl_sol_output</t>
  </si>
  <si>
    <t>LiCl_conc_FO</t>
  </si>
  <si>
    <t>plant_lifetime</t>
  </si>
  <si>
    <t>length</t>
  </si>
  <si>
    <t>Huang 2021, Paranthaman 2017</t>
  </si>
  <si>
    <t>Li_recovery</t>
  </si>
  <si>
    <t>BV/h</t>
  </si>
  <si>
    <t>BV = bed volume</t>
  </si>
  <si>
    <t>brine_flow_rate</t>
  </si>
  <si>
    <t>washing_flow_rate</t>
  </si>
  <si>
    <t>stripping_flow_rate</t>
  </si>
  <si>
    <t>Extraction column</t>
  </si>
  <si>
    <t>FO unit</t>
  </si>
  <si>
    <t>area</t>
  </si>
  <si>
    <t>Membrane lifetime 500 h</t>
  </si>
  <si>
    <t>lab scale</t>
  </si>
  <si>
    <t>untis</t>
  </si>
  <si>
    <t>https://www.energysource.us.com/</t>
  </si>
  <si>
    <t>https://www.bls.gov/oes/current/oes518013.htm#(1)</t>
  </si>
  <si>
    <t>no_operators</t>
  </si>
  <si>
    <t xml:space="preserve">NI 43-101 Technical Report - Preliminary economic assessment Clearwater lithium project, E3 Metals Corp. </t>
  </si>
  <si>
    <t>precipitation_temp</t>
  </si>
  <si>
    <t>atm</t>
  </si>
  <si>
    <t>carbonation_temp</t>
  </si>
  <si>
    <t>k</t>
  </si>
  <si>
    <t>RT</t>
  </si>
  <si>
    <t>carbonation_pressure</t>
  </si>
  <si>
    <t>K. Amouzegar, G.S. Amant, S. Harrison, Process for the Purification of Lithium Carbonate, U.S. patent 6,048,507 (2000)</t>
  </si>
  <si>
    <t>precipitation_pressure</t>
  </si>
  <si>
    <t>Filter</t>
  </si>
  <si>
    <t>removal of insoluble compounds</t>
  </si>
  <si>
    <t xml:space="preserve">removal of divalent and trivalent cations </t>
  </si>
  <si>
    <t>ion exchange device</t>
  </si>
  <si>
    <t>heating vessle for precipitation</t>
  </si>
  <si>
    <t>drying apparatus</t>
  </si>
  <si>
    <t>https://www.purolite.com/product/s940</t>
  </si>
  <si>
    <t>Column extraction and Forward Osmosis</t>
  </si>
  <si>
    <t>vessle with agitator</t>
  </si>
  <si>
    <t>Li2CO3 processing</t>
  </si>
  <si>
    <t>Li2CO3 refinement</t>
  </si>
  <si>
    <t>vessle  with agitator</t>
  </si>
  <si>
    <t>pressure vessle with agitator</t>
  </si>
  <si>
    <t>with gas inlet</t>
  </si>
  <si>
    <t xml:space="preserve">Purolite S940 </t>
  </si>
  <si>
    <t xml:space="preserve">precipitation </t>
  </si>
  <si>
    <r>
      <t xml:space="preserve">output size 150 </t>
    </r>
    <r>
      <rPr>
        <sz val="11"/>
        <color theme="1"/>
        <rFont val="Calibri"/>
        <family val="2"/>
      </rPr>
      <t>μm (Paranthaman 2017)</t>
    </r>
  </si>
  <si>
    <t>reaction step</t>
  </si>
  <si>
    <t>carbonatino ofaq Li2CO3</t>
  </si>
  <si>
    <t>temp 60 - 95°C, 1 atm,</t>
  </si>
  <si>
    <t>release of CO2 (possibility of recycling)</t>
  </si>
  <si>
    <t>pure Li2CO3 recovery</t>
  </si>
  <si>
    <t>drying of pure Li2CO3 filtration cake</t>
  </si>
  <si>
    <t xml:space="preserve">comments </t>
  </si>
  <si>
    <t xml:space="preserve">excess 1.1 - 2 times stoichiometric requirements </t>
  </si>
  <si>
    <t>Huang 2021, Ehren 2013 (WO 2013/036983 Al)</t>
  </si>
  <si>
    <t>reaction_time</t>
  </si>
  <si>
    <t>Filtration and centrifugation</t>
  </si>
  <si>
    <t>CO2_excess</t>
  </si>
  <si>
    <t>carbonation_time</t>
  </si>
  <si>
    <t>precipitation_time</t>
  </si>
  <si>
    <t>saturation_capacity</t>
  </si>
  <si>
    <t>plant_uptime</t>
  </si>
  <si>
    <t>impure Li2CO3 in aqueous solution</t>
  </si>
  <si>
    <t>yield_forward</t>
  </si>
  <si>
    <t>yield_backward</t>
  </si>
  <si>
    <t>dryer_efficiency</t>
  </si>
  <si>
    <t>t</t>
  </si>
  <si>
    <t>mass_difference_evaporation</t>
  </si>
  <si>
    <t>washing_temperature</t>
  </si>
  <si>
    <t>warm water (40°C)</t>
  </si>
  <si>
    <t>sor_syn_washing</t>
  </si>
  <si>
    <t>brine_density</t>
  </si>
  <si>
    <t>g/cm^3</t>
  </si>
  <si>
    <t>asumption</t>
  </si>
  <si>
    <t>LC_purification_washing</t>
  </si>
  <si>
    <t>bring reactants in aqueous solution</t>
  </si>
  <si>
    <t>LC_processing_aq</t>
  </si>
  <si>
    <t>l/g</t>
  </si>
  <si>
    <t>CO2</t>
  </si>
  <si>
    <t>https://www.alibaba.com/product-detail/high-quality-Soda-Ash-Dense-Na2CO3_62240433604.html?spm=a2700.galleryofferlist.0.0.4987214e22kx0L&amp;s=p</t>
  </si>
  <si>
    <r>
      <t>Na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CO</t>
    </r>
    <r>
      <rPr>
        <vertAlign val="subscript"/>
        <sz val="11"/>
        <rFont val="Calibri"/>
        <family val="2"/>
        <scheme val="minor"/>
      </rPr>
      <t>3</t>
    </r>
  </si>
  <si>
    <t>https://sefindustry.en.alibaba.com/product/60759731750-803350891/68L_Co2_Gas_Cylinder_Widely_Used_For_Medical_Industry.html?spm=a2700.shop_plgr.41413.12.6add2cd2Se7L8y</t>
  </si>
  <si>
    <t>lower if &gt; 450000</t>
  </si>
  <si>
    <t>https://www.alibaba.com/product-detail/High-quality-flame-retardant-aluminum-hydroxide_1600269818787.html?spm=a2700.galleryofferlist.normal_offer.d_title.3be46679ztCxlv&amp;s=p</t>
  </si>
  <si>
    <t>Date accessed 17/08/2021</t>
  </si>
  <si>
    <t>annual_wage</t>
  </si>
  <si>
    <t>supervision</t>
  </si>
  <si>
    <t>Cost factors in % of operating labout</t>
  </si>
  <si>
    <t>quality_control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</si>
</sst>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sefindustry.en.alibaba.com/product/60759731750-803350891/68L_Co2_Gas_Cylinder_Widely_Used_For_Medical_Industry.html?spm=a2700.shop_plgr.41413.12.6add2cd2Se7L8y" TargetMode="External"/><Relationship Id="rId2" Type="http://schemas.openxmlformats.org/officeDocument/2006/relationships/hyperlink" Target="https://www.alibaba.com/product-detail/high-quality-Soda-Ash-Dense-Na2CO3_62240433604.html?spm=a2700.galleryofferlist.0.0.4987214e22kx0L&amp;s=p" TargetMode="External"/><Relationship Id="rId1" Type="http://schemas.openxmlformats.org/officeDocument/2006/relationships/hyperlink" Target="https://www.alibaba.com/product-detail/Battery-Grade-Lioh-Lithium-Hydroxide-Lithium_62267896947.html?spm=a2700.galleryofferlist.normal_offer.d_title.b1a0469axvBcL2&amp;s=p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www.alibaba.com/product-detail/High-quality-flame-retardant-aluminum-hydroxide_1600269818787.html?spm=a2700.galleryofferlist.normal_offer.d_title.3be46679ztCxlv&amp;s=p" TargetMode="External"/><Relationship Id="rId4" Type="http://schemas.openxmlformats.org/officeDocument/2006/relationships/hyperlink" Target="https://www.alibaba.com/product-detail/Exporter-hot-sale-Hydrochloric-Acid-Factory_1600289913553.html?spm=a2700.galleryofferlist.normal_offer.d_title.3a8e2c51jUtwul&amp;s=p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s.gov/oes/current/oes518013.htm" TargetMode="External"/><Relationship Id="rId1" Type="http://schemas.openxmlformats.org/officeDocument/2006/relationships/hyperlink" Target="https://www.energysource.us.com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baba.com/product-detail/Astm-a-53-carbon-schedule-40_60744718165.html?spm=a2700.7724857.normal_offer.d_title.384e4537n4GLw8" TargetMode="External"/><Relationship Id="rId2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1" Type="http://schemas.openxmlformats.org/officeDocument/2006/relationships/hyperlink" Target="https://www.alibaba.com/product-detail/Fine-Powder-Grinding-Impact-Mill-Hammer_60137508035.html?spm=a2700.7724857.normal_offer.d_title.2ab4720ew8H659&amp;s=p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www.alibaba.com/product-detail/multistage-horizontal-stainless-steel-centrifugal-pump_60830161619.html?spm=a2700.7724857.normal_offer.d_title.68636fe5l2As0K" TargetMode="External"/><Relationship Id="rId4" Type="http://schemas.openxmlformats.org/officeDocument/2006/relationships/hyperlink" Target="https://www.alibaba.com/product-detail/ACV-1100-Series-Top-Guide-Single_60753098382.html?spm=a2700.7724857.normal_offer.d_title.681654a68HAn5s&amp;s=p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5FB0-FC35-4894-B852-40A6833023F4}">
  <dimension ref="A1:D9"/>
  <sheetViews>
    <sheetView workbookViewId="0">
      <selection activeCell="A7" sqref="A7"/>
    </sheetView>
  </sheetViews>
  <sheetFormatPr defaultRowHeight="14.4" x14ac:dyDescent="0.3"/>
  <cols>
    <col min="1" max="1" width="17.21875" customWidth="1"/>
  </cols>
  <sheetData>
    <row r="1" spans="1:4" x14ac:dyDescent="0.3">
      <c r="A1" t="s">
        <v>149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148</v>
      </c>
      <c r="B3">
        <v>2.5</v>
      </c>
      <c r="C3" t="s">
        <v>16</v>
      </c>
      <c r="D3" t="s">
        <v>160</v>
      </c>
    </row>
    <row r="4" spans="1:4" x14ac:dyDescent="0.3">
      <c r="A4" t="s">
        <v>67</v>
      </c>
      <c r="B4">
        <v>0.1</v>
      </c>
      <c r="C4" t="s">
        <v>16</v>
      </c>
      <c r="D4" t="s">
        <v>160</v>
      </c>
    </row>
    <row r="5" spans="1:4" x14ac:dyDescent="0.3">
      <c r="A5" t="s">
        <v>150</v>
      </c>
      <c r="B5">
        <v>0.9</v>
      </c>
    </row>
    <row r="6" spans="1:4" x14ac:dyDescent="0.3">
      <c r="A6" t="s">
        <v>205</v>
      </c>
    </row>
    <row r="7" spans="1:4" x14ac:dyDescent="0.3">
      <c r="A7" t="s">
        <v>153</v>
      </c>
      <c r="B7">
        <v>8</v>
      </c>
      <c r="C7" t="s">
        <v>151</v>
      </c>
      <c r="D7" t="s">
        <v>152</v>
      </c>
    </row>
    <row r="8" spans="1:4" x14ac:dyDescent="0.3">
      <c r="A8" t="s">
        <v>154</v>
      </c>
      <c r="B8">
        <v>8</v>
      </c>
      <c r="C8" t="s">
        <v>151</v>
      </c>
    </row>
    <row r="9" spans="1:4" x14ac:dyDescent="0.3">
      <c r="A9" t="s">
        <v>155</v>
      </c>
      <c r="B9">
        <v>2</v>
      </c>
      <c r="C9" t="s">
        <v>151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B64C-CA76-4811-9820-2E72F61B9A29}">
  <dimension ref="A1:D17"/>
  <sheetViews>
    <sheetView workbookViewId="0">
      <selection activeCell="A15" sqref="A15"/>
    </sheetView>
  </sheetViews>
  <sheetFormatPr defaultRowHeight="14.4" x14ac:dyDescent="0.3"/>
  <cols>
    <col min="1" max="1" width="27.5546875" customWidth="1"/>
  </cols>
  <sheetData>
    <row r="1" spans="1:4" x14ac:dyDescent="0.3">
      <c r="A1" t="s">
        <v>172</v>
      </c>
    </row>
    <row r="2" spans="1:4" x14ac:dyDescent="0.3">
      <c r="A2" t="s">
        <v>0</v>
      </c>
      <c r="B2" t="s">
        <v>4</v>
      </c>
      <c r="C2" t="s">
        <v>5</v>
      </c>
      <c r="D2" t="s">
        <v>197</v>
      </c>
    </row>
    <row r="3" spans="1:4" x14ac:dyDescent="0.3">
      <c r="A3" t="s">
        <v>202</v>
      </c>
      <c r="B3">
        <v>2</v>
      </c>
      <c r="D3" t="s">
        <v>198</v>
      </c>
    </row>
    <row r="4" spans="1:4" x14ac:dyDescent="0.3">
      <c r="A4" t="s">
        <v>208</v>
      </c>
      <c r="B4" s="1">
        <v>0.9</v>
      </c>
      <c r="D4" t="s">
        <v>47</v>
      </c>
    </row>
    <row r="5" spans="1:4" x14ac:dyDescent="0.3">
      <c r="A5" t="s">
        <v>209</v>
      </c>
      <c r="B5" s="1">
        <v>0.8</v>
      </c>
      <c r="D5" t="s">
        <v>47</v>
      </c>
    </row>
    <row r="6" spans="1:4" x14ac:dyDescent="0.3">
      <c r="A6" t="s">
        <v>168</v>
      </c>
      <c r="B6">
        <v>298.14999999999998</v>
      </c>
      <c r="C6" t="s">
        <v>169</v>
      </c>
      <c r="D6" t="s">
        <v>170</v>
      </c>
    </row>
    <row r="7" spans="1:4" x14ac:dyDescent="0.3">
      <c r="A7" t="s">
        <v>171</v>
      </c>
      <c r="B7">
        <v>10</v>
      </c>
      <c r="C7" t="s">
        <v>167</v>
      </c>
    </row>
    <row r="8" spans="1:4" x14ac:dyDescent="0.3">
      <c r="A8" t="s">
        <v>203</v>
      </c>
      <c r="B8" s="1">
        <v>2</v>
      </c>
      <c r="C8" t="s">
        <v>2</v>
      </c>
      <c r="D8" t="s">
        <v>47</v>
      </c>
    </row>
    <row r="9" spans="1:4" x14ac:dyDescent="0.3">
      <c r="A9" t="s">
        <v>166</v>
      </c>
      <c r="B9">
        <v>353</v>
      </c>
      <c r="C9" t="s">
        <v>1</v>
      </c>
    </row>
    <row r="10" spans="1:4" x14ac:dyDescent="0.3">
      <c r="A10" t="s">
        <v>173</v>
      </c>
      <c r="B10">
        <v>1</v>
      </c>
      <c r="C10" t="s">
        <v>167</v>
      </c>
    </row>
    <row r="11" spans="1:4" x14ac:dyDescent="0.3">
      <c r="A11" t="s">
        <v>204</v>
      </c>
      <c r="B11" s="1">
        <v>1</v>
      </c>
      <c r="C11" t="s">
        <v>2</v>
      </c>
      <c r="D11" t="s">
        <v>47</v>
      </c>
    </row>
    <row r="12" spans="1:4" x14ac:dyDescent="0.3">
      <c r="A12" s="3" t="s">
        <v>13</v>
      </c>
      <c r="B12">
        <v>16.260000000000002</v>
      </c>
      <c r="C12" t="s">
        <v>14</v>
      </c>
      <c r="D12" t="s">
        <v>3</v>
      </c>
    </row>
    <row r="13" spans="1:4" x14ac:dyDescent="0.3">
      <c r="A13" s="3" t="s">
        <v>51</v>
      </c>
      <c r="B13">
        <v>6.3499999999999997E-3</v>
      </c>
      <c r="C13" t="s">
        <v>15</v>
      </c>
      <c r="D13" t="s">
        <v>30</v>
      </c>
    </row>
    <row r="14" spans="1:4" x14ac:dyDescent="0.3">
      <c r="A14" s="3" t="s">
        <v>39</v>
      </c>
      <c r="B14">
        <v>3.7160000000000002</v>
      </c>
      <c r="C14" t="s">
        <v>15</v>
      </c>
      <c r="D14" t="s">
        <v>74</v>
      </c>
    </row>
    <row r="15" spans="1:4" x14ac:dyDescent="0.3">
      <c r="A15" s="3" t="s">
        <v>212</v>
      </c>
      <c r="B15" s="1">
        <v>5000</v>
      </c>
      <c r="C15" t="s">
        <v>211</v>
      </c>
      <c r="D15" t="s">
        <v>47</v>
      </c>
    </row>
    <row r="16" spans="1:4" x14ac:dyDescent="0.3">
      <c r="A16" s="3" t="s">
        <v>210</v>
      </c>
      <c r="B16">
        <v>0.8</v>
      </c>
    </row>
    <row r="17" spans="1:4" x14ac:dyDescent="0.3">
      <c r="A17" s="3" t="s">
        <v>213</v>
      </c>
      <c r="B17">
        <v>313.14999999999998</v>
      </c>
      <c r="D17" t="s">
        <v>214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109E-90BE-42A5-8DFF-EE3A7F8215F0}">
  <dimension ref="A1:D7"/>
  <sheetViews>
    <sheetView workbookViewId="0">
      <selection activeCell="F4" sqref="F4"/>
    </sheetView>
  </sheetViews>
  <sheetFormatPr defaultRowHeight="14.4" x14ac:dyDescent="0.3"/>
  <cols>
    <col min="1" max="1" width="23.109375" customWidth="1"/>
  </cols>
  <sheetData>
    <row r="1" spans="1:4" x14ac:dyDescent="0.3">
      <c r="A1" t="s">
        <v>28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17</v>
      </c>
      <c r="B3">
        <v>0.75</v>
      </c>
      <c r="D3" t="s">
        <v>29</v>
      </c>
    </row>
    <row r="4" spans="1:4" x14ac:dyDescent="0.3">
      <c r="A4" t="s">
        <v>18</v>
      </c>
      <c r="B4">
        <v>1.417</v>
      </c>
      <c r="C4" t="s">
        <v>22</v>
      </c>
    </row>
    <row r="5" spans="1:4" x14ac:dyDescent="0.3">
      <c r="A5" t="s">
        <v>19</v>
      </c>
      <c r="B5">
        <v>0.373</v>
      </c>
      <c r="C5" t="s">
        <v>16</v>
      </c>
    </row>
    <row r="6" spans="1:4" x14ac:dyDescent="0.3">
      <c r="A6" t="s">
        <v>20</v>
      </c>
      <c r="B6">
        <f>(sorbent_synthesis_reaction!B5+sorbent_synthesis_reaction!B6) * 3600</f>
        <v>180000</v>
      </c>
      <c r="C6" t="s">
        <v>21</v>
      </c>
    </row>
    <row r="7" spans="1:4" x14ac:dyDescent="0.3">
      <c r="A7" t="s">
        <v>52</v>
      </c>
      <c r="B7">
        <v>0.9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9DC-89ED-462F-B40D-72EC74E0973E}">
  <dimension ref="A1:D13"/>
  <sheetViews>
    <sheetView workbookViewId="0">
      <selection activeCell="A17" sqref="A17"/>
    </sheetView>
  </sheetViews>
  <sheetFormatPr defaultRowHeight="14.4" x14ac:dyDescent="0.3"/>
  <cols>
    <col min="1" max="1" width="19.77734375" customWidth="1"/>
  </cols>
  <sheetData>
    <row r="1" spans="1:4" x14ac:dyDescent="0.3">
      <c r="A1" t="s">
        <v>86</v>
      </c>
      <c r="B1">
        <v>2016</v>
      </c>
    </row>
    <row r="2" spans="1:4" x14ac:dyDescent="0.3">
      <c r="A2" t="s">
        <v>0</v>
      </c>
      <c r="B2" t="s">
        <v>4</v>
      </c>
      <c r="C2" t="s">
        <v>7</v>
      </c>
      <c r="D2" t="s">
        <v>88</v>
      </c>
    </row>
    <row r="3" spans="1:4" x14ac:dyDescent="0.3">
      <c r="A3" t="s">
        <v>87</v>
      </c>
      <c r="B3">
        <v>4</v>
      </c>
      <c r="C3" t="s">
        <v>16</v>
      </c>
      <c r="D3" t="s">
        <v>89</v>
      </c>
    </row>
    <row r="4" spans="1:4" x14ac:dyDescent="0.3">
      <c r="A4" t="s">
        <v>90</v>
      </c>
      <c r="D4" t="s">
        <v>91</v>
      </c>
    </row>
    <row r="5" spans="1:4" x14ac:dyDescent="0.3">
      <c r="A5" t="s">
        <v>92</v>
      </c>
      <c r="B5">
        <v>1</v>
      </c>
      <c r="C5" t="s">
        <v>103</v>
      </c>
      <c r="D5" t="s">
        <v>93</v>
      </c>
    </row>
    <row r="6" spans="1:4" x14ac:dyDescent="0.3">
      <c r="A6" t="s">
        <v>94</v>
      </c>
      <c r="D6" t="s">
        <v>95</v>
      </c>
    </row>
    <row r="7" spans="1:4" x14ac:dyDescent="0.3">
      <c r="A7" t="s">
        <v>96</v>
      </c>
      <c r="D7" t="s">
        <v>97</v>
      </c>
    </row>
    <row r="8" spans="1:4" x14ac:dyDescent="0.3">
      <c r="A8" t="s">
        <v>98</v>
      </c>
      <c r="D8" t="s">
        <v>99</v>
      </c>
    </row>
    <row r="9" spans="1:4" x14ac:dyDescent="0.3">
      <c r="A9" t="s">
        <v>100</v>
      </c>
    </row>
    <row r="10" spans="1:4" x14ac:dyDescent="0.3">
      <c r="A10" t="s">
        <v>101</v>
      </c>
      <c r="B10">
        <v>30</v>
      </c>
      <c r="C10" t="s">
        <v>16</v>
      </c>
    </row>
    <row r="11" spans="1:4" x14ac:dyDescent="0.3">
      <c r="A11" t="s">
        <v>102</v>
      </c>
      <c r="B11">
        <v>0.2</v>
      </c>
      <c r="C11" t="s">
        <v>16</v>
      </c>
    </row>
    <row r="12" spans="1:4" x14ac:dyDescent="0.3">
      <c r="A12" t="s">
        <v>104</v>
      </c>
      <c r="B12">
        <v>0.75</v>
      </c>
      <c r="D12" t="s">
        <v>105</v>
      </c>
    </row>
    <row r="13" spans="1:4" x14ac:dyDescent="0.3">
      <c r="A13" t="s">
        <v>23</v>
      </c>
      <c r="B13">
        <v>9.81</v>
      </c>
      <c r="C13" t="s">
        <v>107</v>
      </c>
      <c r="D13" t="s">
        <v>106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410F-4873-4D81-A8B1-2DDFA51D15D5}">
  <dimension ref="A1:H5"/>
  <sheetViews>
    <sheetView workbookViewId="0">
      <selection activeCell="C3" sqref="C3"/>
    </sheetView>
  </sheetViews>
  <sheetFormatPr defaultRowHeight="14.4" x14ac:dyDescent="0.3"/>
  <cols>
    <col min="1" max="1" width="20.77734375" customWidth="1"/>
    <col min="2" max="2" width="14.109375" customWidth="1"/>
  </cols>
  <sheetData>
    <row r="1" spans="1:8" x14ac:dyDescent="0.3">
      <c r="A1" t="s">
        <v>9</v>
      </c>
    </row>
    <row r="2" spans="1:8" x14ac:dyDescent="0.3">
      <c r="A2" t="s">
        <v>0</v>
      </c>
      <c r="B2" t="s">
        <v>4</v>
      </c>
      <c r="C2" t="s">
        <v>5</v>
      </c>
      <c r="D2" t="s">
        <v>119</v>
      </c>
    </row>
    <row r="3" spans="1:8" x14ac:dyDescent="0.3">
      <c r="A3" t="s">
        <v>215</v>
      </c>
      <c r="B3">
        <f xml:space="preserve"> 1.5 * 10^(-3)</f>
        <v>1.5E-3</v>
      </c>
      <c r="C3" t="s">
        <v>222</v>
      </c>
      <c r="D3" t="s">
        <v>70</v>
      </c>
    </row>
    <row r="4" spans="1:8" x14ac:dyDescent="0.3">
      <c r="A4" t="s">
        <v>221</v>
      </c>
      <c r="B4" s="1">
        <f>1*10^-3</f>
        <v>1E-3</v>
      </c>
      <c r="C4" t="s">
        <v>222</v>
      </c>
      <c r="D4" t="s">
        <v>220</v>
      </c>
      <c r="H4" t="s">
        <v>47</v>
      </c>
    </row>
    <row r="5" spans="1:8" x14ac:dyDescent="0.3">
      <c r="A5" t="s">
        <v>219</v>
      </c>
      <c r="B5" s="1">
        <f>1.5*10^-3</f>
        <v>1.5E-3</v>
      </c>
      <c r="C5" t="s">
        <v>222</v>
      </c>
      <c r="H5" t="s">
        <v>47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8F43-ECBD-4243-988B-AAA9A59B3D22}">
  <dimension ref="A2:F9"/>
  <sheetViews>
    <sheetView workbookViewId="0">
      <selection activeCell="G19" sqref="G19"/>
    </sheetView>
  </sheetViews>
  <sheetFormatPr defaultRowHeight="14.4" x14ac:dyDescent="0.3"/>
  <cols>
    <col min="1" max="1" width="17.6640625" customWidth="1"/>
    <col min="5" max="5" width="17.44140625" customWidth="1"/>
  </cols>
  <sheetData>
    <row r="2" spans="1:6" x14ac:dyDescent="0.3">
      <c r="A2" t="s">
        <v>0</v>
      </c>
      <c r="B2" t="s">
        <v>115</v>
      </c>
      <c r="C2" t="s">
        <v>116</v>
      </c>
      <c r="E2" t="s">
        <v>88</v>
      </c>
      <c r="F2" t="s">
        <v>229</v>
      </c>
    </row>
    <row r="3" spans="1:6" x14ac:dyDescent="0.3">
      <c r="A3" t="s">
        <v>118</v>
      </c>
      <c r="B3">
        <v>6.6600000000000006E-2</v>
      </c>
      <c r="D3" t="s">
        <v>110</v>
      </c>
      <c r="F3" t="s">
        <v>109</v>
      </c>
    </row>
    <row r="4" spans="1:6" x14ac:dyDescent="0.3">
      <c r="A4" t="s">
        <v>111</v>
      </c>
      <c r="B4">
        <v>0.01</v>
      </c>
      <c r="D4" t="s">
        <v>112</v>
      </c>
      <c r="F4" t="s">
        <v>71</v>
      </c>
    </row>
    <row r="5" spans="1:6" x14ac:dyDescent="0.3">
      <c r="A5" s="3" t="s">
        <v>49</v>
      </c>
      <c r="B5">
        <v>20</v>
      </c>
      <c r="D5" t="s">
        <v>113</v>
      </c>
      <c r="F5" s="2" t="s">
        <v>114</v>
      </c>
    </row>
    <row r="6" spans="1:6" x14ac:dyDescent="0.3">
      <c r="A6" s="3" t="s">
        <v>40</v>
      </c>
      <c r="B6">
        <v>0.51</v>
      </c>
      <c r="C6">
        <v>0.55000000000000004</v>
      </c>
      <c r="D6" t="s">
        <v>113</v>
      </c>
      <c r="F6" s="2" t="s">
        <v>228</v>
      </c>
    </row>
    <row r="7" spans="1:6" x14ac:dyDescent="0.3">
      <c r="A7" t="s">
        <v>41</v>
      </c>
      <c r="B7">
        <v>0.15</v>
      </c>
      <c r="C7">
        <v>0.45</v>
      </c>
      <c r="D7" t="s">
        <v>113</v>
      </c>
      <c r="F7" s="2" t="s">
        <v>117</v>
      </c>
    </row>
    <row r="8" spans="1:6" ht="15.6" x14ac:dyDescent="0.35">
      <c r="A8" s="3" t="s">
        <v>225</v>
      </c>
      <c r="B8">
        <v>0.17</v>
      </c>
      <c r="C8">
        <v>0.24</v>
      </c>
      <c r="D8" t="s">
        <v>113</v>
      </c>
      <c r="F8" s="2" t="s">
        <v>224</v>
      </c>
    </row>
    <row r="9" spans="1:6" x14ac:dyDescent="0.3">
      <c r="A9" t="s">
        <v>223</v>
      </c>
      <c r="B9">
        <f>30/45</f>
        <v>0.66666666666666663</v>
      </c>
      <c r="C9">
        <f>190/45</f>
        <v>4.2222222222222223</v>
      </c>
      <c r="D9" t="s">
        <v>113</v>
      </c>
      <c r="E9" t="s">
        <v>227</v>
      </c>
      <c r="F9" s="2" t="s">
        <v>226</v>
      </c>
    </row>
  </sheetData>
  <hyperlinks>
    <hyperlink ref="F5" r:id="rId1" xr:uid="{C24F39EA-311C-4837-8AF3-5D85600B4F85}"/>
    <hyperlink ref="F8" r:id="rId2" xr:uid="{BF3F774C-FF6C-4AEB-A9E4-FAFC8DEEC8C0}"/>
    <hyperlink ref="F9" r:id="rId3" xr:uid="{046E4B52-F126-401E-8CFF-B220378AEB37}"/>
    <hyperlink ref="F7" r:id="rId4" xr:uid="{ACAB8517-70FE-4BA5-9A1E-BE8833BF3BFC}"/>
    <hyperlink ref="F6" r:id="rId5" xr:uid="{2C6DF56B-0E94-4370-AA83-F48A81BF5478}"/>
  </hyperlinks>
  <pageMargins left="0.7" right="0.7" top="0.75" bottom="0.75" header="0.3" footer="0.3"/>
  <pageSetup paperSize="9" orientation="portrait" horizontalDpi="4294967293" verticalDpi="4294967293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EF6F-438D-41F9-93CA-537B5AFAC263}">
  <dimension ref="A2:H7"/>
  <sheetViews>
    <sheetView tabSelected="1" workbookViewId="0">
      <selection activeCell="B8" sqref="B8"/>
    </sheetView>
  </sheetViews>
  <sheetFormatPr defaultRowHeight="14.4" x14ac:dyDescent="0.3"/>
  <cols>
    <col min="1" max="1" width="12.33203125" customWidth="1"/>
  </cols>
  <sheetData>
    <row r="2" spans="1:8" x14ac:dyDescent="0.3">
      <c r="A2" t="s">
        <v>0</v>
      </c>
      <c r="B2" t="s">
        <v>4</v>
      </c>
      <c r="C2" t="s">
        <v>161</v>
      </c>
      <c r="D2" t="s">
        <v>10</v>
      </c>
    </row>
    <row r="3" spans="1:8" x14ac:dyDescent="0.3">
      <c r="A3" t="s">
        <v>230</v>
      </c>
      <c r="B3">
        <v>81890</v>
      </c>
      <c r="C3" t="s">
        <v>35</v>
      </c>
      <c r="D3" s="2" t="s">
        <v>163</v>
      </c>
    </row>
    <row r="4" spans="1:8" x14ac:dyDescent="0.3">
      <c r="A4" t="s">
        <v>164</v>
      </c>
      <c r="B4" s="1">
        <v>45</v>
      </c>
      <c r="D4" s="2" t="s">
        <v>162</v>
      </c>
      <c r="H4" t="s">
        <v>165</v>
      </c>
    </row>
    <row r="5" spans="1:8" x14ac:dyDescent="0.3">
      <c r="A5" t="s">
        <v>232</v>
      </c>
    </row>
    <row r="6" spans="1:8" x14ac:dyDescent="0.3">
      <c r="A6" t="s">
        <v>231</v>
      </c>
      <c r="B6">
        <v>0.2</v>
      </c>
      <c r="D6" s="6">
        <v>0.2</v>
      </c>
    </row>
    <row r="7" spans="1:8" x14ac:dyDescent="0.3">
      <c r="A7" t="s">
        <v>233</v>
      </c>
      <c r="B7">
        <v>0.2</v>
      </c>
    </row>
  </sheetData>
  <hyperlinks>
    <hyperlink ref="D4" r:id="rId1" xr:uid="{D65CDE4F-1DBC-48C3-A32F-9980CA818941}"/>
    <hyperlink ref="D3" r:id="rId2" location="(1)" xr:uid="{8BD7CCF6-289D-4454-B231-B17DF4EE5224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EAC2-56E2-4337-8D5D-42EAA0559452}">
  <dimension ref="A1:M28"/>
  <sheetViews>
    <sheetView workbookViewId="0">
      <selection activeCell="A17" sqref="A17"/>
    </sheetView>
  </sheetViews>
  <sheetFormatPr defaultRowHeight="14.4" x14ac:dyDescent="0.3"/>
  <cols>
    <col min="1" max="1" width="26.44140625" customWidth="1"/>
    <col min="2" max="2" width="29.33203125" customWidth="1"/>
    <col min="3" max="3" width="33.6640625" customWidth="1"/>
    <col min="4" max="4" width="34.33203125" customWidth="1"/>
    <col min="5" max="5" width="7.44140625" customWidth="1"/>
    <col min="6" max="6" width="16.6640625" customWidth="1"/>
  </cols>
  <sheetData>
    <row r="1" spans="1:13" x14ac:dyDescent="0.3">
      <c r="A1" t="s">
        <v>75</v>
      </c>
    </row>
    <row r="2" spans="1:13" x14ac:dyDescent="0.3">
      <c r="A2" t="s">
        <v>0</v>
      </c>
      <c r="B2" t="s">
        <v>121</v>
      </c>
      <c r="C2" t="s">
        <v>33</v>
      </c>
      <c r="D2" t="s">
        <v>191</v>
      </c>
      <c r="E2" t="s">
        <v>34</v>
      </c>
      <c r="G2" t="s">
        <v>55</v>
      </c>
      <c r="H2" t="s">
        <v>57</v>
      </c>
      <c r="I2" t="s">
        <v>56</v>
      </c>
      <c r="J2" t="s">
        <v>7</v>
      </c>
      <c r="K2" t="s">
        <v>72</v>
      </c>
      <c r="L2" t="s">
        <v>36</v>
      </c>
      <c r="M2" t="s">
        <v>85</v>
      </c>
    </row>
    <row r="3" spans="1:13" x14ac:dyDescent="0.3">
      <c r="A3" s="4" t="s">
        <v>135</v>
      </c>
    </row>
    <row r="4" spans="1:13" x14ac:dyDescent="0.3">
      <c r="A4" t="s">
        <v>63</v>
      </c>
      <c r="B4" t="s">
        <v>26</v>
      </c>
      <c r="C4" t="s">
        <v>60</v>
      </c>
      <c r="E4">
        <v>37500</v>
      </c>
      <c r="F4" t="s">
        <v>35</v>
      </c>
      <c r="G4" t="s">
        <v>61</v>
      </c>
      <c r="H4">
        <v>3</v>
      </c>
      <c r="I4">
        <v>0.5</v>
      </c>
      <c r="J4" t="s">
        <v>54</v>
      </c>
      <c r="K4" t="s">
        <v>73</v>
      </c>
      <c r="L4">
        <v>0.53</v>
      </c>
    </row>
    <row r="5" spans="1:13" x14ac:dyDescent="0.3">
      <c r="A5" t="s">
        <v>24</v>
      </c>
      <c r="B5" t="s">
        <v>27</v>
      </c>
      <c r="E5">
        <v>230000</v>
      </c>
      <c r="F5" t="s">
        <v>35</v>
      </c>
      <c r="G5" t="s">
        <v>62</v>
      </c>
      <c r="H5">
        <v>150</v>
      </c>
      <c r="I5">
        <v>20</v>
      </c>
      <c r="J5" t="s">
        <v>15</v>
      </c>
      <c r="K5" s="2" t="s">
        <v>76</v>
      </c>
      <c r="L5">
        <v>0.6</v>
      </c>
    </row>
    <row r="6" spans="1:13" x14ac:dyDescent="0.3">
      <c r="A6" t="s">
        <v>25</v>
      </c>
      <c r="B6" t="s">
        <v>32</v>
      </c>
      <c r="C6" t="s">
        <v>190</v>
      </c>
      <c r="E6">
        <v>63000</v>
      </c>
      <c r="F6" t="s">
        <v>35</v>
      </c>
      <c r="G6" t="s">
        <v>58</v>
      </c>
      <c r="H6">
        <v>15</v>
      </c>
      <c r="I6">
        <v>4</v>
      </c>
      <c r="J6" t="s">
        <v>59</v>
      </c>
      <c r="K6" s="2" t="s">
        <v>77</v>
      </c>
      <c r="L6">
        <v>0.81</v>
      </c>
    </row>
    <row r="7" spans="1:13" x14ac:dyDescent="0.3">
      <c r="A7" s="4" t="s">
        <v>181</v>
      </c>
    </row>
    <row r="8" spans="1:13" x14ac:dyDescent="0.3">
      <c r="A8" t="s">
        <v>156</v>
      </c>
      <c r="C8" t="s">
        <v>159</v>
      </c>
      <c r="E8">
        <v>380000</v>
      </c>
      <c r="F8" t="s">
        <v>35</v>
      </c>
      <c r="H8">
        <v>10</v>
      </c>
      <c r="I8">
        <v>12</v>
      </c>
      <c r="K8" t="s">
        <v>71</v>
      </c>
      <c r="L8">
        <v>0.66</v>
      </c>
    </row>
    <row r="9" spans="1:13" x14ac:dyDescent="0.3">
      <c r="A9" t="s">
        <v>157</v>
      </c>
      <c r="E9">
        <v>22000</v>
      </c>
      <c r="F9" t="s">
        <v>35</v>
      </c>
      <c r="G9" t="s">
        <v>158</v>
      </c>
      <c r="H9">
        <v>1600</v>
      </c>
      <c r="I9">
        <v>3593</v>
      </c>
      <c r="J9" t="s">
        <v>15</v>
      </c>
      <c r="K9" t="s">
        <v>71</v>
      </c>
      <c r="L9">
        <v>0.85</v>
      </c>
    </row>
    <row r="10" spans="1:13" x14ac:dyDescent="0.3">
      <c r="A10" t="s">
        <v>182</v>
      </c>
    </row>
    <row r="11" spans="1:13" x14ac:dyDescent="0.3">
      <c r="A11" s="4" t="s">
        <v>183</v>
      </c>
    </row>
    <row r="12" spans="1:13" x14ac:dyDescent="0.3">
      <c r="A12" t="s">
        <v>63</v>
      </c>
    </row>
    <row r="13" spans="1:13" x14ac:dyDescent="0.3">
      <c r="A13" t="s">
        <v>24</v>
      </c>
    </row>
    <row r="14" spans="1:13" x14ac:dyDescent="0.3">
      <c r="A14" s="4" t="s">
        <v>184</v>
      </c>
    </row>
    <row r="15" spans="1:13" x14ac:dyDescent="0.3">
      <c r="A15" s="5" t="s">
        <v>185</v>
      </c>
      <c r="D15" s="5" t="s">
        <v>207</v>
      </c>
    </row>
    <row r="16" spans="1:13" x14ac:dyDescent="0.3">
      <c r="A16" t="s">
        <v>186</v>
      </c>
      <c r="C16" t="s">
        <v>187</v>
      </c>
      <c r="D16" t="s">
        <v>192</v>
      </c>
    </row>
    <row r="17" spans="1:13" x14ac:dyDescent="0.3">
      <c r="A17" t="s">
        <v>174</v>
      </c>
      <c r="D17" t="s">
        <v>175</v>
      </c>
    </row>
    <row r="18" spans="1:13" x14ac:dyDescent="0.3">
      <c r="A18" t="s">
        <v>177</v>
      </c>
      <c r="B18" t="s">
        <v>188</v>
      </c>
      <c r="D18" t="s">
        <v>176</v>
      </c>
      <c r="K18" t="s">
        <v>180</v>
      </c>
    </row>
    <row r="19" spans="1:13" x14ac:dyDescent="0.3">
      <c r="A19" t="s">
        <v>178</v>
      </c>
      <c r="B19" t="s">
        <v>189</v>
      </c>
      <c r="C19" t="s">
        <v>193</v>
      </c>
      <c r="D19" t="s">
        <v>194</v>
      </c>
    </row>
    <row r="20" spans="1:13" x14ac:dyDescent="0.3">
      <c r="A20" t="s">
        <v>201</v>
      </c>
      <c r="D20" t="s">
        <v>195</v>
      </c>
    </row>
    <row r="21" spans="1:13" x14ac:dyDescent="0.3">
      <c r="A21" t="s">
        <v>179</v>
      </c>
      <c r="D21" t="s">
        <v>196</v>
      </c>
    </row>
    <row r="25" spans="1:13" x14ac:dyDescent="0.3">
      <c r="A25" s="1" t="s">
        <v>82</v>
      </c>
      <c r="B25" t="s">
        <v>64</v>
      </c>
      <c r="C25" t="s">
        <v>65</v>
      </c>
      <c r="D25">
        <v>9500</v>
      </c>
      <c r="E25" t="s">
        <v>35</v>
      </c>
      <c r="F25" t="s">
        <v>58</v>
      </c>
      <c r="G25">
        <v>23</v>
      </c>
      <c r="H25">
        <v>2.2000000000000002</v>
      </c>
      <c r="I25" t="s">
        <v>59</v>
      </c>
      <c r="J25" s="2" t="s">
        <v>79</v>
      </c>
      <c r="K25">
        <v>0.79</v>
      </c>
    </row>
    <row r="26" spans="1:13" x14ac:dyDescent="0.3">
      <c r="A26" s="1" t="s">
        <v>83</v>
      </c>
      <c r="B26" t="s">
        <v>66</v>
      </c>
      <c r="C26" t="s">
        <v>69</v>
      </c>
      <c r="D26">
        <v>4800</v>
      </c>
      <c r="E26" t="s">
        <v>35</v>
      </c>
      <c r="F26" t="s">
        <v>67</v>
      </c>
      <c r="G26">
        <v>7.5</v>
      </c>
      <c r="H26">
        <v>2.54</v>
      </c>
      <c r="I26" t="s">
        <v>68</v>
      </c>
      <c r="J26" s="2" t="s">
        <v>80</v>
      </c>
      <c r="K26">
        <v>0.65</v>
      </c>
    </row>
    <row r="27" spans="1:13" x14ac:dyDescent="0.3">
      <c r="A27" t="s">
        <v>84</v>
      </c>
      <c r="D27">
        <v>80</v>
      </c>
      <c r="E27" t="s">
        <v>78</v>
      </c>
      <c r="F27" t="s">
        <v>67</v>
      </c>
      <c r="G27">
        <v>15</v>
      </c>
      <c r="H27">
        <v>20</v>
      </c>
      <c r="I27" t="s">
        <v>68</v>
      </c>
      <c r="J27" s="2" t="s">
        <v>81</v>
      </c>
      <c r="K27">
        <v>1.33</v>
      </c>
      <c r="L27">
        <v>100</v>
      </c>
      <c r="M27" t="s">
        <v>16</v>
      </c>
    </row>
    <row r="28" spans="1:13" x14ac:dyDescent="0.3">
      <c r="A28" t="s">
        <v>120</v>
      </c>
      <c r="B28">
        <v>650</v>
      </c>
      <c r="C28" t="s">
        <v>71</v>
      </c>
    </row>
  </sheetData>
  <hyperlinks>
    <hyperlink ref="K6" r:id="rId1" xr:uid="{29B1090E-3E0E-4959-9517-01ECBE15B1E6}"/>
    <hyperlink ref="K5" r:id="rId2" xr:uid="{699EF7F5-147A-4A45-9703-96F569E8802F}"/>
    <hyperlink ref="J27" r:id="rId3" xr:uid="{CE857C8C-06BA-4606-B21B-E83F455C3B82}"/>
    <hyperlink ref="J26" r:id="rId4" xr:uid="{292D848F-3DC3-42FF-B115-46148EDFD2A8}"/>
    <hyperlink ref="J25" r:id="rId5" xr:uid="{7FC25CF3-66CB-4D0A-BB61-3B4475B2C819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51FA-16AA-4EDB-95D7-E76738AA23C5}">
  <dimension ref="A1:D8"/>
  <sheetViews>
    <sheetView workbookViewId="0">
      <selection activeCell="C12" sqref="C12"/>
    </sheetView>
  </sheetViews>
  <sheetFormatPr defaultRowHeight="14.4" x14ac:dyDescent="0.3"/>
  <cols>
    <col min="1" max="1" width="16.5546875" customWidth="1"/>
  </cols>
  <sheetData>
    <row r="1" spans="1:4" x14ac:dyDescent="0.3">
      <c r="A1" t="s">
        <v>71</v>
      </c>
    </row>
    <row r="2" spans="1:4" x14ac:dyDescent="0.3">
      <c r="A2" t="s">
        <v>0</v>
      </c>
      <c r="B2" t="s">
        <v>4</v>
      </c>
      <c r="C2" t="s">
        <v>7</v>
      </c>
      <c r="D2" t="s">
        <v>88</v>
      </c>
    </row>
    <row r="3" spans="1:4" x14ac:dyDescent="0.3">
      <c r="A3" t="s">
        <v>124</v>
      </c>
      <c r="B3">
        <v>1383.46</v>
      </c>
      <c r="C3" t="s">
        <v>125</v>
      </c>
    </row>
    <row r="4" spans="1:4" x14ac:dyDescent="0.3">
      <c r="A4" t="s">
        <v>143</v>
      </c>
      <c r="B4">
        <v>0.19400000000000001</v>
      </c>
      <c r="C4" t="s">
        <v>130</v>
      </c>
    </row>
    <row r="5" spans="1:4" x14ac:dyDescent="0.3">
      <c r="A5" t="s">
        <v>126</v>
      </c>
      <c r="B5">
        <v>69.17</v>
      </c>
      <c r="C5" t="s">
        <v>23</v>
      </c>
    </row>
    <row r="6" spans="1:4" x14ac:dyDescent="0.3">
      <c r="A6" t="s">
        <v>127</v>
      </c>
      <c r="B6">
        <v>10</v>
      </c>
      <c r="C6" t="s">
        <v>125</v>
      </c>
      <c r="D6" t="s">
        <v>128</v>
      </c>
    </row>
    <row r="7" spans="1:4" x14ac:dyDescent="0.3">
      <c r="A7" t="s">
        <v>129</v>
      </c>
      <c r="B7">
        <v>50</v>
      </c>
      <c r="C7" t="s">
        <v>130</v>
      </c>
      <c r="D7" t="s">
        <v>131</v>
      </c>
    </row>
    <row r="8" spans="1:4" x14ac:dyDescent="0.3">
      <c r="A8" t="s">
        <v>132</v>
      </c>
      <c r="B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EB40-91BA-4B28-833D-B3DB1EE1EE78}">
  <dimension ref="A1:C6"/>
  <sheetViews>
    <sheetView workbookViewId="0">
      <selection activeCell="A6" sqref="A6"/>
    </sheetView>
  </sheetViews>
  <sheetFormatPr defaultRowHeight="14.4" x14ac:dyDescent="0.3"/>
  <cols>
    <col min="1" max="1" width="18.88671875" customWidth="1"/>
  </cols>
  <sheetData>
    <row r="1" spans="1:3" x14ac:dyDescent="0.3">
      <c r="A1" t="s">
        <v>71</v>
      </c>
    </row>
    <row r="2" spans="1:3" x14ac:dyDescent="0.3">
      <c r="A2" t="s">
        <v>0</v>
      </c>
      <c r="B2" t="s">
        <v>4</v>
      </c>
    </row>
    <row r="3" spans="1:3" x14ac:dyDescent="0.3">
      <c r="A3" t="s">
        <v>133</v>
      </c>
      <c r="B3">
        <v>10</v>
      </c>
      <c r="C3" t="s">
        <v>125</v>
      </c>
    </row>
    <row r="4" spans="1:3" x14ac:dyDescent="0.3">
      <c r="A4" t="s">
        <v>134</v>
      </c>
      <c r="B4">
        <v>3</v>
      </c>
    </row>
    <row r="5" spans="1:3" x14ac:dyDescent="0.3">
      <c r="A5" t="s">
        <v>144</v>
      </c>
      <c r="B5">
        <v>40</v>
      </c>
      <c r="C5" t="s">
        <v>130</v>
      </c>
    </row>
    <row r="6" spans="1:3" x14ac:dyDescent="0.3">
      <c r="A6" t="s">
        <v>145</v>
      </c>
      <c r="B6">
        <v>1.71</v>
      </c>
      <c r="C6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C4B4-1D25-4960-A894-56724304077E}">
  <dimension ref="A1:C5"/>
  <sheetViews>
    <sheetView workbookViewId="0">
      <selection activeCell="A6" sqref="A6"/>
    </sheetView>
  </sheetViews>
  <sheetFormatPr defaultRowHeight="14.4" x14ac:dyDescent="0.3"/>
  <cols>
    <col min="1" max="1" width="16.5546875" customWidth="1"/>
  </cols>
  <sheetData>
    <row r="1" spans="1:3" x14ac:dyDescent="0.3">
      <c r="A1" t="s">
        <v>71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52</v>
      </c>
      <c r="B3">
        <v>0.9</v>
      </c>
    </row>
    <row r="4" spans="1:3" x14ac:dyDescent="0.3">
      <c r="A4" t="s">
        <v>146</v>
      </c>
      <c r="B4">
        <v>174</v>
      </c>
      <c r="C4" t="s">
        <v>130</v>
      </c>
    </row>
    <row r="5" spans="1:3" x14ac:dyDescent="0.3">
      <c r="A5" t="s">
        <v>145</v>
      </c>
      <c r="B5">
        <v>1.54</v>
      </c>
      <c r="C5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679F-E498-462D-825B-EAF86D6734F3}">
  <dimension ref="A1:D5"/>
  <sheetViews>
    <sheetView workbookViewId="0">
      <selection activeCell="D5" sqref="D5"/>
    </sheetView>
  </sheetViews>
  <sheetFormatPr defaultRowHeight="14.4" x14ac:dyDescent="0.3"/>
  <cols>
    <col min="1" max="1" width="23.33203125" customWidth="1"/>
  </cols>
  <sheetData>
    <row r="1" spans="1:4" x14ac:dyDescent="0.3">
      <c r="A1" t="s">
        <v>71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143</v>
      </c>
      <c r="B3">
        <v>0.19400000000000001</v>
      </c>
      <c r="C3" t="s">
        <v>130</v>
      </c>
      <c r="D3" t="s">
        <v>136</v>
      </c>
    </row>
    <row r="4" spans="1:4" x14ac:dyDescent="0.3">
      <c r="A4" t="s">
        <v>137</v>
      </c>
      <c r="B4">
        <v>1204.67</v>
      </c>
      <c r="C4" t="s">
        <v>138</v>
      </c>
    </row>
    <row r="5" spans="1:4" x14ac:dyDescent="0.3">
      <c r="A5" t="s">
        <v>216</v>
      </c>
      <c r="B5">
        <v>1</v>
      </c>
      <c r="C5" t="s">
        <v>217</v>
      </c>
      <c r="D5" t="s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EE1E-7F56-45CB-B0FF-A4EB36B766F1}">
  <dimension ref="A1:C5"/>
  <sheetViews>
    <sheetView workbookViewId="0">
      <selection activeCell="A4" sqref="A4"/>
    </sheetView>
  </sheetViews>
  <sheetFormatPr defaultRowHeight="14.4" x14ac:dyDescent="0.3"/>
  <cols>
    <col min="1" max="1" width="15.44140625" customWidth="1"/>
  </cols>
  <sheetData>
    <row r="1" spans="1:3" x14ac:dyDescent="0.3">
      <c r="A1" t="s">
        <v>71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139</v>
      </c>
      <c r="B3">
        <v>35000</v>
      </c>
      <c r="C3" t="s">
        <v>140</v>
      </c>
    </row>
    <row r="4" spans="1:3" x14ac:dyDescent="0.3">
      <c r="A4" t="s">
        <v>206</v>
      </c>
      <c r="B4">
        <v>7920</v>
      </c>
      <c r="C4" t="s">
        <v>141</v>
      </c>
    </row>
    <row r="5" spans="1:3" x14ac:dyDescent="0.3">
      <c r="A5" t="s">
        <v>147</v>
      </c>
      <c r="B5">
        <v>20</v>
      </c>
      <c r="C5" t="s">
        <v>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6DB8-B0B9-4A0A-8A56-527230CA91FC}">
  <dimension ref="A1:D11"/>
  <sheetViews>
    <sheetView workbookViewId="0">
      <selection activeCell="J22" sqref="J22"/>
    </sheetView>
  </sheetViews>
  <sheetFormatPr defaultRowHeight="14.4" x14ac:dyDescent="0.3"/>
  <cols>
    <col min="1" max="1" width="32.33203125" customWidth="1"/>
  </cols>
  <sheetData>
    <row r="1" spans="1:4" x14ac:dyDescent="0.3">
      <c r="A1" t="s">
        <v>123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50</v>
      </c>
      <c r="B3">
        <v>1</v>
      </c>
    </row>
    <row r="4" spans="1:4" x14ac:dyDescent="0.3">
      <c r="A4" t="s">
        <v>42</v>
      </c>
      <c r="B4">
        <v>3</v>
      </c>
      <c r="D4" t="s">
        <v>36</v>
      </c>
    </row>
    <row r="5" spans="1:4" x14ac:dyDescent="0.3">
      <c r="A5" t="s">
        <v>43</v>
      </c>
      <c r="B5">
        <v>0.7</v>
      </c>
      <c r="D5" t="s">
        <v>16</v>
      </c>
    </row>
    <row r="6" spans="1:4" x14ac:dyDescent="0.3">
      <c r="A6" t="s">
        <v>44</v>
      </c>
      <c r="B6">
        <v>1</v>
      </c>
    </row>
    <row r="7" spans="1:4" x14ac:dyDescent="0.3">
      <c r="A7" t="s">
        <v>45</v>
      </c>
      <c r="B7">
        <v>1</v>
      </c>
    </row>
    <row r="8" spans="1:4" x14ac:dyDescent="0.3">
      <c r="A8" t="s">
        <v>46</v>
      </c>
      <c r="B8">
        <v>1</v>
      </c>
    </row>
    <row r="10" spans="1:4" x14ac:dyDescent="0.3">
      <c r="A10" t="s">
        <v>37</v>
      </c>
      <c r="B10" s="1">
        <v>50</v>
      </c>
      <c r="C10" t="s">
        <v>38</v>
      </c>
      <c r="D10" t="s">
        <v>47</v>
      </c>
    </row>
    <row r="11" spans="1:4" x14ac:dyDescent="0.3">
      <c r="A11" t="s">
        <v>122</v>
      </c>
      <c r="B11">
        <v>0.9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868A-CA0D-4E33-AC4A-13C92D1F9685}">
  <dimension ref="A1:D9"/>
  <sheetViews>
    <sheetView workbookViewId="0">
      <selection activeCell="B19" sqref="B19"/>
    </sheetView>
  </sheetViews>
  <sheetFormatPr defaultRowHeight="14.4" x14ac:dyDescent="0.3"/>
  <cols>
    <col min="1" max="1" width="27.21875" customWidth="1"/>
    <col min="4" max="4" width="13.6640625" customWidth="1"/>
  </cols>
  <sheetData>
    <row r="1" spans="1:4" x14ac:dyDescent="0.3">
      <c r="A1" s="3" t="s">
        <v>108</v>
      </c>
    </row>
    <row r="2" spans="1:4" x14ac:dyDescent="0.3">
      <c r="A2" s="3" t="s">
        <v>0</v>
      </c>
      <c r="B2" t="s">
        <v>4</v>
      </c>
      <c r="C2" t="s">
        <v>7</v>
      </c>
      <c r="D2" t="s">
        <v>10</v>
      </c>
    </row>
    <row r="3" spans="1:4" x14ac:dyDescent="0.3">
      <c r="A3" s="3" t="s">
        <v>135</v>
      </c>
      <c r="D3" t="s">
        <v>53</v>
      </c>
    </row>
    <row r="4" spans="1:4" x14ac:dyDescent="0.3">
      <c r="A4" s="3" t="s">
        <v>6</v>
      </c>
      <c r="B4">
        <v>368.15</v>
      </c>
      <c r="C4" t="s">
        <v>1</v>
      </c>
      <c r="D4" t="s">
        <v>31</v>
      </c>
    </row>
    <row r="5" spans="1:4" x14ac:dyDescent="0.3">
      <c r="A5" s="3" t="s">
        <v>8</v>
      </c>
      <c r="B5">
        <v>48</v>
      </c>
      <c r="C5" t="s">
        <v>2</v>
      </c>
      <c r="D5" t="s">
        <v>11</v>
      </c>
    </row>
    <row r="6" spans="1:4" x14ac:dyDescent="0.3">
      <c r="A6" s="3" t="s">
        <v>48</v>
      </c>
      <c r="B6">
        <v>2</v>
      </c>
      <c r="C6" t="s">
        <v>2</v>
      </c>
      <c r="D6" t="s">
        <v>12</v>
      </c>
    </row>
    <row r="7" spans="1:4" x14ac:dyDescent="0.3">
      <c r="A7" s="3" t="s">
        <v>13</v>
      </c>
      <c r="B7">
        <v>16.260000000000002</v>
      </c>
      <c r="C7" t="s">
        <v>14</v>
      </c>
      <c r="D7" t="s">
        <v>3</v>
      </c>
    </row>
    <row r="8" spans="1:4" x14ac:dyDescent="0.3">
      <c r="A8" s="3" t="s">
        <v>51</v>
      </c>
      <c r="B8">
        <v>6.3499999999999997E-3</v>
      </c>
      <c r="C8" t="s">
        <v>15</v>
      </c>
      <c r="D8" t="s">
        <v>30</v>
      </c>
    </row>
    <row r="9" spans="1:4" x14ac:dyDescent="0.3">
      <c r="A9" s="3" t="s">
        <v>39</v>
      </c>
      <c r="B9">
        <v>3.7160000000000002</v>
      </c>
      <c r="C9" t="s">
        <v>15</v>
      </c>
      <c r="D9" t="s">
        <v>74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7486-FEB5-4613-A524-BCA6B61EB1F2}">
  <dimension ref="A1:D8"/>
  <sheetViews>
    <sheetView workbookViewId="0">
      <selection activeCell="A6" sqref="A6"/>
    </sheetView>
  </sheetViews>
  <sheetFormatPr defaultRowHeight="14.4" x14ac:dyDescent="0.3"/>
  <cols>
    <col min="1" max="1" width="18" customWidth="1"/>
  </cols>
  <sheetData>
    <row r="1" spans="1:4" x14ac:dyDescent="0.3">
      <c r="A1" t="s">
        <v>199</v>
      </c>
    </row>
    <row r="2" spans="1:4" x14ac:dyDescent="0.3">
      <c r="A2" t="s">
        <v>0</v>
      </c>
      <c r="B2" t="s">
        <v>4</v>
      </c>
    </row>
    <row r="3" spans="1:4" x14ac:dyDescent="0.3">
      <c r="A3" t="s">
        <v>122</v>
      </c>
      <c r="B3">
        <v>0.7</v>
      </c>
    </row>
    <row r="4" spans="1:4" x14ac:dyDescent="0.3">
      <c r="A4" t="s">
        <v>6</v>
      </c>
      <c r="B4">
        <v>363.15</v>
      </c>
      <c r="C4" t="s">
        <v>1</v>
      </c>
    </row>
    <row r="5" spans="1:4" x14ac:dyDescent="0.3">
      <c r="A5" t="s">
        <v>200</v>
      </c>
      <c r="B5" s="1">
        <v>2</v>
      </c>
      <c r="C5" t="s">
        <v>2</v>
      </c>
      <c r="D5" t="s">
        <v>47</v>
      </c>
    </row>
    <row r="6" spans="1:4" x14ac:dyDescent="0.3">
      <c r="A6" s="3" t="s">
        <v>13</v>
      </c>
      <c r="B6">
        <v>16.260000000000002</v>
      </c>
      <c r="C6" t="s">
        <v>14</v>
      </c>
      <c r="D6" t="s">
        <v>3</v>
      </c>
    </row>
    <row r="7" spans="1:4" x14ac:dyDescent="0.3">
      <c r="A7" s="3" t="s">
        <v>51</v>
      </c>
      <c r="B7">
        <v>6.3499999999999997E-3</v>
      </c>
      <c r="C7" t="s">
        <v>15</v>
      </c>
      <c r="D7" t="s">
        <v>30</v>
      </c>
    </row>
    <row r="8" spans="1:4" x14ac:dyDescent="0.3">
      <c r="A8" s="3" t="s">
        <v>39</v>
      </c>
      <c r="B8">
        <v>3.7160000000000002</v>
      </c>
      <c r="C8" t="s">
        <v>15</v>
      </c>
      <c r="D8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column</vt:lpstr>
      <vt:lpstr>washing</vt:lpstr>
      <vt:lpstr>stripping</vt:lpstr>
      <vt:lpstr>FO</vt:lpstr>
      <vt:lpstr>brine</vt:lpstr>
      <vt:lpstr>plant</vt:lpstr>
      <vt:lpstr>chemicals_sorbent_synthesis</vt:lpstr>
      <vt:lpstr>sorbent_synthesis_reaction</vt:lpstr>
      <vt:lpstr>Li2CO3_processing</vt:lpstr>
      <vt:lpstr>Li2CO3_purification</vt:lpstr>
      <vt:lpstr>standard_impeller</vt:lpstr>
      <vt:lpstr>pump</vt:lpstr>
      <vt:lpstr>water</vt:lpstr>
      <vt:lpstr>costs</vt:lpstr>
      <vt:lpstr>worker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</dc:creator>
  <cp:lastModifiedBy>chant</cp:lastModifiedBy>
  <cp:lastPrinted>2021-08-03T07:39:11Z</cp:lastPrinted>
  <dcterms:created xsi:type="dcterms:W3CDTF">2021-07-28T15:43:40Z</dcterms:created>
  <dcterms:modified xsi:type="dcterms:W3CDTF">2021-08-17T10:36:26Z</dcterms:modified>
</cp:coreProperties>
</file>