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Damir Basic\Downloads\"/>
    </mc:Choice>
  </mc:AlternateContent>
  <xr:revisionPtr revIDLastSave="0" documentId="13_ncr:1_{7756BDA4-3EBA-4DCB-8A8E-67F5AF5A7F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" i="3" l="1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3" i="3"/>
  <c r="L86" i="3"/>
  <c r="L87" i="3"/>
  <c r="L88" i="3"/>
  <c r="L89" i="3"/>
  <c r="L90" i="3"/>
  <c r="L91" i="3"/>
  <c r="L81" i="3"/>
  <c r="L82" i="3"/>
  <c r="L83" i="3"/>
  <c r="L84" i="3"/>
  <c r="L85" i="3"/>
  <c r="L75" i="3"/>
  <c r="L76" i="3"/>
  <c r="L77" i="3"/>
  <c r="L78" i="3"/>
  <c r="L79" i="3"/>
  <c r="L80" i="3"/>
  <c r="L70" i="3"/>
  <c r="L71" i="3"/>
  <c r="L72" i="3"/>
  <c r="L73" i="3"/>
  <c r="L74" i="3"/>
  <c r="L64" i="3"/>
  <c r="L65" i="3"/>
  <c r="L66" i="3"/>
  <c r="L67" i="3"/>
  <c r="L68" i="3"/>
  <c r="L69" i="3"/>
  <c r="L59" i="3"/>
  <c r="L60" i="3"/>
  <c r="L61" i="3"/>
  <c r="L62" i="3"/>
  <c r="L63" i="3"/>
  <c r="L58" i="3"/>
  <c r="L53" i="3"/>
  <c r="L54" i="3"/>
  <c r="L55" i="3"/>
  <c r="L56" i="3"/>
  <c r="L57" i="3"/>
  <c r="L52" i="3"/>
  <c r="L48" i="3"/>
  <c r="L49" i="3"/>
  <c r="L50" i="3"/>
  <c r="L51" i="3"/>
  <c r="L42" i="3"/>
  <c r="L43" i="3"/>
  <c r="L44" i="3"/>
  <c r="L45" i="3"/>
  <c r="L46" i="3"/>
  <c r="L47" i="3"/>
  <c r="L36" i="3"/>
  <c r="L37" i="3"/>
  <c r="L38" i="3"/>
  <c r="L39" i="3"/>
  <c r="L40" i="3"/>
  <c r="L41" i="3"/>
  <c r="L31" i="3"/>
  <c r="L32" i="3"/>
  <c r="L33" i="3"/>
  <c r="L34" i="3"/>
  <c r="L35" i="3"/>
  <c r="L25" i="3"/>
  <c r="L26" i="3"/>
  <c r="L27" i="3"/>
  <c r="L28" i="3"/>
  <c r="L29" i="3"/>
  <c r="L3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3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X8" i="3" l="1"/>
  <c r="P58" i="3" s="1"/>
  <c r="Q58" i="3" s="1"/>
  <c r="M58" i="3" s="1"/>
  <c r="N58" i="3" s="1"/>
  <c r="X4" i="3"/>
  <c r="X2" i="3"/>
  <c r="P7" i="3" s="1"/>
  <c r="Q7" i="3" s="1"/>
  <c r="U2" i="3"/>
  <c r="L2" i="3"/>
  <c r="D4" i="3"/>
  <c r="S3" i="3" s="1"/>
  <c r="R3" i="3" s="1"/>
  <c r="E4" i="3"/>
  <c r="D5" i="3"/>
  <c r="S4" i="3" s="1"/>
  <c r="R4" i="3" s="1"/>
  <c r="E5" i="3"/>
  <c r="D6" i="3"/>
  <c r="E6" i="3"/>
  <c r="D7" i="3"/>
  <c r="S6" i="3" s="1"/>
  <c r="R6" i="3" s="1"/>
  <c r="E7" i="3"/>
  <c r="D8" i="3"/>
  <c r="S7" i="3" s="1"/>
  <c r="R7" i="3" s="1"/>
  <c r="E8" i="3"/>
  <c r="D9" i="3"/>
  <c r="S8" i="3" s="1"/>
  <c r="R8" i="3" s="1"/>
  <c r="E9" i="3"/>
  <c r="D10" i="3"/>
  <c r="S9" i="3" s="1"/>
  <c r="R9" i="3" s="1"/>
  <c r="E10" i="3"/>
  <c r="D11" i="3"/>
  <c r="S10" i="3" s="1"/>
  <c r="R10" i="3" s="1"/>
  <c r="E11" i="3"/>
  <c r="D12" i="3"/>
  <c r="S11" i="3" s="1"/>
  <c r="R11" i="3" s="1"/>
  <c r="E12" i="3"/>
  <c r="D13" i="3"/>
  <c r="S12" i="3" s="1"/>
  <c r="R12" i="3" s="1"/>
  <c r="E13" i="3"/>
  <c r="D14" i="3"/>
  <c r="S13" i="3" s="1"/>
  <c r="R13" i="3" s="1"/>
  <c r="E14" i="3"/>
  <c r="D15" i="3"/>
  <c r="S14" i="3" s="1"/>
  <c r="R14" i="3" s="1"/>
  <c r="E15" i="3"/>
  <c r="D16" i="3"/>
  <c r="S15" i="3" s="1"/>
  <c r="R15" i="3" s="1"/>
  <c r="E16" i="3"/>
  <c r="D17" i="3"/>
  <c r="S16" i="3" s="1"/>
  <c r="R16" i="3" s="1"/>
  <c r="E17" i="3"/>
  <c r="D18" i="3"/>
  <c r="S17" i="3" s="1"/>
  <c r="R17" i="3" s="1"/>
  <c r="E18" i="3"/>
  <c r="D19" i="3"/>
  <c r="S18" i="3" s="1"/>
  <c r="R18" i="3" s="1"/>
  <c r="E19" i="3"/>
  <c r="D20" i="3"/>
  <c r="S19" i="3" s="1"/>
  <c r="R19" i="3" s="1"/>
  <c r="E20" i="3"/>
  <c r="D21" i="3"/>
  <c r="S20" i="3" s="1"/>
  <c r="R20" i="3" s="1"/>
  <c r="E21" i="3"/>
  <c r="D22" i="3"/>
  <c r="S21" i="3" s="1"/>
  <c r="R21" i="3" s="1"/>
  <c r="E22" i="3"/>
  <c r="D23" i="3"/>
  <c r="S22" i="3" s="1"/>
  <c r="R22" i="3" s="1"/>
  <c r="E23" i="3"/>
  <c r="D24" i="3"/>
  <c r="S23" i="3" s="1"/>
  <c r="R23" i="3" s="1"/>
  <c r="E24" i="3"/>
  <c r="D25" i="3"/>
  <c r="S24" i="3" s="1"/>
  <c r="R24" i="3" s="1"/>
  <c r="E25" i="3"/>
  <c r="D26" i="3"/>
  <c r="S25" i="3" s="1"/>
  <c r="R25" i="3" s="1"/>
  <c r="E26" i="3"/>
  <c r="D27" i="3"/>
  <c r="S26" i="3" s="1"/>
  <c r="R26" i="3" s="1"/>
  <c r="E27" i="3"/>
  <c r="D28" i="3"/>
  <c r="S27" i="3" s="1"/>
  <c r="R27" i="3" s="1"/>
  <c r="E28" i="3"/>
  <c r="D29" i="3"/>
  <c r="S28" i="3" s="1"/>
  <c r="R28" i="3" s="1"/>
  <c r="E29" i="3"/>
  <c r="D30" i="3"/>
  <c r="S29" i="3" s="1"/>
  <c r="R29" i="3" s="1"/>
  <c r="E30" i="3"/>
  <c r="D31" i="3"/>
  <c r="S30" i="3" s="1"/>
  <c r="R30" i="3" s="1"/>
  <c r="E31" i="3"/>
  <c r="D32" i="3"/>
  <c r="S31" i="3" s="1"/>
  <c r="R31" i="3" s="1"/>
  <c r="E32" i="3"/>
  <c r="D33" i="3"/>
  <c r="S32" i="3" s="1"/>
  <c r="R32" i="3" s="1"/>
  <c r="E33" i="3"/>
  <c r="D34" i="3"/>
  <c r="S33" i="3" s="1"/>
  <c r="R33" i="3" s="1"/>
  <c r="E34" i="3"/>
  <c r="D35" i="3"/>
  <c r="S34" i="3" s="1"/>
  <c r="R34" i="3" s="1"/>
  <c r="E35" i="3"/>
  <c r="D36" i="3"/>
  <c r="S35" i="3" s="1"/>
  <c r="R35" i="3" s="1"/>
  <c r="E36" i="3"/>
  <c r="D37" i="3"/>
  <c r="S36" i="3" s="1"/>
  <c r="R36" i="3" s="1"/>
  <c r="E37" i="3"/>
  <c r="D38" i="3"/>
  <c r="S37" i="3" s="1"/>
  <c r="R37" i="3" s="1"/>
  <c r="E38" i="3"/>
  <c r="D39" i="3"/>
  <c r="S38" i="3" s="1"/>
  <c r="R38" i="3" s="1"/>
  <c r="E39" i="3"/>
  <c r="D40" i="3"/>
  <c r="S39" i="3" s="1"/>
  <c r="R39" i="3" s="1"/>
  <c r="E40" i="3"/>
  <c r="D41" i="3"/>
  <c r="S40" i="3" s="1"/>
  <c r="R40" i="3" s="1"/>
  <c r="E41" i="3"/>
  <c r="D42" i="3"/>
  <c r="S41" i="3" s="1"/>
  <c r="R41" i="3" s="1"/>
  <c r="E42" i="3"/>
  <c r="D43" i="3"/>
  <c r="S42" i="3" s="1"/>
  <c r="R42" i="3" s="1"/>
  <c r="E43" i="3"/>
  <c r="D44" i="3"/>
  <c r="S43" i="3" s="1"/>
  <c r="R43" i="3" s="1"/>
  <c r="E44" i="3"/>
  <c r="D45" i="3"/>
  <c r="S44" i="3" s="1"/>
  <c r="R44" i="3" s="1"/>
  <c r="E45" i="3"/>
  <c r="D46" i="3"/>
  <c r="S45" i="3" s="1"/>
  <c r="R45" i="3" s="1"/>
  <c r="E46" i="3"/>
  <c r="D47" i="3"/>
  <c r="S46" i="3" s="1"/>
  <c r="R46" i="3" s="1"/>
  <c r="E47" i="3"/>
  <c r="D48" i="3"/>
  <c r="S47" i="3" s="1"/>
  <c r="R47" i="3" s="1"/>
  <c r="E48" i="3"/>
  <c r="D49" i="3"/>
  <c r="S48" i="3" s="1"/>
  <c r="R48" i="3" s="1"/>
  <c r="E49" i="3"/>
  <c r="D50" i="3"/>
  <c r="S49" i="3" s="1"/>
  <c r="R49" i="3" s="1"/>
  <c r="E50" i="3"/>
  <c r="D51" i="3"/>
  <c r="S50" i="3" s="1"/>
  <c r="R50" i="3" s="1"/>
  <c r="E51" i="3"/>
  <c r="D52" i="3"/>
  <c r="S51" i="3" s="1"/>
  <c r="R51" i="3" s="1"/>
  <c r="E52" i="3"/>
  <c r="D53" i="3"/>
  <c r="S52" i="3" s="1"/>
  <c r="R52" i="3" s="1"/>
  <c r="E53" i="3"/>
  <c r="D54" i="3"/>
  <c r="S53" i="3" s="1"/>
  <c r="R53" i="3" s="1"/>
  <c r="E54" i="3"/>
  <c r="D55" i="3"/>
  <c r="S54" i="3" s="1"/>
  <c r="R54" i="3" s="1"/>
  <c r="E55" i="3"/>
  <c r="D56" i="3"/>
  <c r="S55" i="3" s="1"/>
  <c r="R55" i="3" s="1"/>
  <c r="E56" i="3"/>
  <c r="D57" i="3"/>
  <c r="S56" i="3" s="1"/>
  <c r="R56" i="3" s="1"/>
  <c r="E57" i="3"/>
  <c r="D58" i="3"/>
  <c r="S57" i="3" s="1"/>
  <c r="R57" i="3" s="1"/>
  <c r="E58" i="3"/>
  <c r="D59" i="3"/>
  <c r="S58" i="3" s="1"/>
  <c r="R58" i="3" s="1"/>
  <c r="E59" i="3"/>
  <c r="D60" i="3"/>
  <c r="S59" i="3" s="1"/>
  <c r="R59" i="3" s="1"/>
  <c r="E60" i="3"/>
  <c r="D61" i="3"/>
  <c r="S60" i="3" s="1"/>
  <c r="R60" i="3" s="1"/>
  <c r="E61" i="3"/>
  <c r="D62" i="3"/>
  <c r="S61" i="3" s="1"/>
  <c r="R61" i="3" s="1"/>
  <c r="E62" i="3"/>
  <c r="D63" i="3"/>
  <c r="S62" i="3" s="1"/>
  <c r="R62" i="3" s="1"/>
  <c r="E63" i="3"/>
  <c r="D64" i="3"/>
  <c r="S63" i="3" s="1"/>
  <c r="R63" i="3" s="1"/>
  <c r="E64" i="3"/>
  <c r="D65" i="3"/>
  <c r="S64" i="3" s="1"/>
  <c r="R64" i="3" s="1"/>
  <c r="E65" i="3"/>
  <c r="D66" i="3"/>
  <c r="S65" i="3" s="1"/>
  <c r="R65" i="3" s="1"/>
  <c r="E66" i="3"/>
  <c r="D67" i="3"/>
  <c r="S66" i="3" s="1"/>
  <c r="R66" i="3" s="1"/>
  <c r="E67" i="3"/>
  <c r="D68" i="3"/>
  <c r="S67" i="3" s="1"/>
  <c r="R67" i="3" s="1"/>
  <c r="E68" i="3"/>
  <c r="D69" i="3"/>
  <c r="S68" i="3" s="1"/>
  <c r="R68" i="3" s="1"/>
  <c r="E69" i="3"/>
  <c r="D70" i="3"/>
  <c r="S69" i="3" s="1"/>
  <c r="R69" i="3" s="1"/>
  <c r="E70" i="3"/>
  <c r="D71" i="3"/>
  <c r="S70" i="3" s="1"/>
  <c r="R70" i="3" s="1"/>
  <c r="E71" i="3"/>
  <c r="D72" i="3"/>
  <c r="S71" i="3" s="1"/>
  <c r="R71" i="3" s="1"/>
  <c r="E72" i="3"/>
  <c r="D73" i="3"/>
  <c r="S72" i="3" s="1"/>
  <c r="R72" i="3" s="1"/>
  <c r="E73" i="3"/>
  <c r="D74" i="3"/>
  <c r="S73" i="3" s="1"/>
  <c r="R73" i="3" s="1"/>
  <c r="E74" i="3"/>
  <c r="D75" i="3"/>
  <c r="S74" i="3" s="1"/>
  <c r="R74" i="3" s="1"/>
  <c r="E75" i="3"/>
  <c r="D76" i="3"/>
  <c r="S75" i="3" s="1"/>
  <c r="R75" i="3" s="1"/>
  <c r="E76" i="3"/>
  <c r="D77" i="3"/>
  <c r="S76" i="3" s="1"/>
  <c r="R76" i="3" s="1"/>
  <c r="E77" i="3"/>
  <c r="D78" i="3"/>
  <c r="S77" i="3" s="1"/>
  <c r="R77" i="3" s="1"/>
  <c r="E78" i="3"/>
  <c r="D79" i="3"/>
  <c r="S78" i="3" s="1"/>
  <c r="R78" i="3" s="1"/>
  <c r="E79" i="3"/>
  <c r="D80" i="3"/>
  <c r="S79" i="3" s="1"/>
  <c r="R79" i="3" s="1"/>
  <c r="E80" i="3"/>
  <c r="D81" i="3"/>
  <c r="S80" i="3" s="1"/>
  <c r="R80" i="3" s="1"/>
  <c r="E81" i="3"/>
  <c r="D82" i="3"/>
  <c r="S81" i="3" s="1"/>
  <c r="R81" i="3" s="1"/>
  <c r="E82" i="3"/>
  <c r="D83" i="3"/>
  <c r="S82" i="3" s="1"/>
  <c r="R82" i="3" s="1"/>
  <c r="E83" i="3"/>
  <c r="D84" i="3"/>
  <c r="S83" i="3" s="1"/>
  <c r="R83" i="3" s="1"/>
  <c r="E84" i="3"/>
  <c r="D85" i="3"/>
  <c r="S84" i="3" s="1"/>
  <c r="R84" i="3" s="1"/>
  <c r="E85" i="3"/>
  <c r="D86" i="3"/>
  <c r="S85" i="3" s="1"/>
  <c r="R85" i="3" s="1"/>
  <c r="E86" i="3"/>
  <c r="D87" i="3"/>
  <c r="S86" i="3" s="1"/>
  <c r="R86" i="3" s="1"/>
  <c r="E87" i="3"/>
  <c r="D88" i="3"/>
  <c r="S87" i="3" s="1"/>
  <c r="R87" i="3" s="1"/>
  <c r="E88" i="3"/>
  <c r="D89" i="3"/>
  <c r="S88" i="3" s="1"/>
  <c r="R88" i="3" s="1"/>
  <c r="E89" i="3"/>
  <c r="D90" i="3"/>
  <c r="S89" i="3" s="1"/>
  <c r="R89" i="3" s="1"/>
  <c r="E90" i="3"/>
  <c r="D91" i="3"/>
  <c r="S90" i="3" s="1"/>
  <c r="R90" i="3" s="1"/>
  <c r="E91" i="3"/>
  <c r="D92" i="3"/>
  <c r="S91" i="3" s="1"/>
  <c r="R91" i="3" s="1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E3" i="3"/>
  <c r="D3" i="3"/>
  <c r="S2" i="3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3" i="3"/>
  <c r="O58" i="3" l="1"/>
  <c r="T58" i="3" s="1"/>
  <c r="U58" i="3" s="1"/>
  <c r="P25" i="3"/>
  <c r="Q25" i="3" s="1"/>
  <c r="M25" i="3" s="1"/>
  <c r="N25" i="3" s="1"/>
  <c r="O25" i="3" s="1"/>
  <c r="T25" i="3" s="1"/>
  <c r="U25" i="3" s="1"/>
  <c r="P79" i="3"/>
  <c r="Q79" i="3" s="1"/>
  <c r="M79" i="3" s="1"/>
  <c r="N79" i="3" s="1"/>
  <c r="O79" i="3" s="1"/>
  <c r="T79" i="3" s="1"/>
  <c r="U79" i="3" s="1"/>
  <c r="P27" i="3"/>
  <c r="Q27" i="3" s="1"/>
  <c r="M27" i="3" s="1"/>
  <c r="N27" i="3" s="1"/>
  <c r="O27" i="3" s="1"/>
  <c r="T27" i="3" s="1"/>
  <c r="U27" i="3" s="1"/>
  <c r="P28" i="3"/>
  <c r="Q28" i="3" s="1"/>
  <c r="M28" i="3" s="1"/>
  <c r="N28" i="3" s="1"/>
  <c r="O28" i="3" s="1"/>
  <c r="T28" i="3" s="1"/>
  <c r="U28" i="3" s="1"/>
  <c r="P29" i="3"/>
  <c r="Q29" i="3" s="1"/>
  <c r="M29" i="3" s="1"/>
  <c r="N29" i="3" s="1"/>
  <c r="O29" i="3" s="1"/>
  <c r="T29" i="3" s="1"/>
  <c r="U29" i="3" s="1"/>
  <c r="P91" i="3"/>
  <c r="Q91" i="3" s="1"/>
  <c r="M91" i="3" s="1"/>
  <c r="N91" i="3" s="1"/>
  <c r="P86" i="3"/>
  <c r="Q86" i="3" s="1"/>
  <c r="M86" i="3" s="1"/>
  <c r="N86" i="3" s="1"/>
  <c r="O86" i="3" s="1"/>
  <c r="T86" i="3" s="1"/>
  <c r="U86" i="3" s="1"/>
  <c r="P20" i="3"/>
  <c r="Q20" i="3" s="1"/>
  <c r="M20" i="3" s="1"/>
  <c r="N20" i="3" s="1"/>
  <c r="O20" i="3" s="1"/>
  <c r="T20" i="3" s="1"/>
  <c r="U20" i="3" s="1"/>
  <c r="P88" i="3"/>
  <c r="Q88" i="3" s="1"/>
  <c r="M88" i="3" s="1"/>
  <c r="N88" i="3" s="1"/>
  <c r="O88" i="3" s="1"/>
  <c r="T88" i="3" s="1"/>
  <c r="U88" i="3" s="1"/>
  <c r="P74" i="3"/>
  <c r="Q74" i="3" s="1"/>
  <c r="M74" i="3" s="1"/>
  <c r="N74" i="3" s="1"/>
  <c r="O74" i="3" s="1"/>
  <c r="T74" i="3" s="1"/>
  <c r="U74" i="3" s="1"/>
  <c r="P75" i="3"/>
  <c r="Q75" i="3" s="1"/>
  <c r="M75" i="3" s="1"/>
  <c r="N75" i="3" s="1"/>
  <c r="O75" i="3" s="1"/>
  <c r="T75" i="3" s="1"/>
  <c r="U75" i="3" s="1"/>
  <c r="P81" i="3"/>
  <c r="Q81" i="3" s="1"/>
  <c r="M81" i="3" s="1"/>
  <c r="N81" i="3" s="1"/>
  <c r="P87" i="3"/>
  <c r="Q87" i="3" s="1"/>
  <c r="M87" i="3" s="1"/>
  <c r="N87" i="3" s="1"/>
  <c r="P83" i="3"/>
  <c r="Q83" i="3" s="1"/>
  <c r="M83" i="3" s="1"/>
  <c r="N83" i="3" s="1"/>
  <c r="P52" i="3"/>
  <c r="Q52" i="3" s="1"/>
  <c r="M52" i="3" s="1"/>
  <c r="N52" i="3" s="1"/>
  <c r="O52" i="3" s="1"/>
  <c r="T52" i="3" s="1"/>
  <c r="U52" i="3" s="1"/>
  <c r="P90" i="3"/>
  <c r="Q90" i="3" s="1"/>
  <c r="M90" i="3" s="1"/>
  <c r="N90" i="3" s="1"/>
  <c r="O90" i="3" s="1"/>
  <c r="T90" i="3" s="1"/>
  <c r="U90" i="3" s="1"/>
  <c r="P70" i="3"/>
  <c r="Q70" i="3" s="1"/>
  <c r="M70" i="3" s="1"/>
  <c r="N70" i="3" s="1"/>
  <c r="P76" i="3"/>
  <c r="Q76" i="3" s="1"/>
  <c r="M76" i="3" s="1"/>
  <c r="N76" i="3" s="1"/>
  <c r="O76" i="3" s="1"/>
  <c r="T76" i="3" s="1"/>
  <c r="U76" i="3" s="1"/>
  <c r="P82" i="3"/>
  <c r="Q82" i="3" s="1"/>
  <c r="M82" i="3" s="1"/>
  <c r="N82" i="3" s="1"/>
  <c r="P78" i="3"/>
  <c r="Q78" i="3" s="1"/>
  <c r="M78" i="3" s="1"/>
  <c r="N78" i="3" s="1"/>
  <c r="O78" i="3" s="1"/>
  <c r="T78" i="3" s="1"/>
  <c r="U78" i="3" s="1"/>
  <c r="P40" i="3"/>
  <c r="Q40" i="3" s="1"/>
  <c r="M40" i="3" s="1"/>
  <c r="N40" i="3" s="1"/>
  <c r="O40" i="3" s="1"/>
  <c r="T40" i="3" s="1"/>
  <c r="U40" i="3" s="1"/>
  <c r="P85" i="3"/>
  <c r="Q85" i="3" s="1"/>
  <c r="M85" i="3" s="1"/>
  <c r="N85" i="3" s="1"/>
  <c r="P65" i="3"/>
  <c r="Q65" i="3" s="1"/>
  <c r="M65" i="3" s="1"/>
  <c r="N65" i="3" s="1"/>
  <c r="O65" i="3" s="1"/>
  <c r="T65" i="3" s="1"/>
  <c r="U65" i="3" s="1"/>
  <c r="P71" i="3"/>
  <c r="Q71" i="3" s="1"/>
  <c r="M71" i="3" s="1"/>
  <c r="N71" i="3" s="1"/>
  <c r="O71" i="3" s="1"/>
  <c r="T71" i="3" s="1"/>
  <c r="U71" i="3" s="1"/>
  <c r="P77" i="3"/>
  <c r="Q77" i="3" s="1"/>
  <c r="M77" i="3" s="1"/>
  <c r="N77" i="3" s="1"/>
  <c r="P73" i="3"/>
  <c r="Q73" i="3" s="1"/>
  <c r="M73" i="3" s="1"/>
  <c r="N73" i="3" s="1"/>
  <c r="O73" i="3" s="1"/>
  <c r="T73" i="3" s="1"/>
  <c r="U73" i="3" s="1"/>
  <c r="P35" i="3"/>
  <c r="Q35" i="3" s="1"/>
  <c r="M35" i="3" s="1"/>
  <c r="N35" i="3" s="1"/>
  <c r="O35" i="3" s="1"/>
  <c r="T35" i="3" s="1"/>
  <c r="U35" i="3" s="1"/>
  <c r="P80" i="3"/>
  <c r="Q80" i="3" s="1"/>
  <c r="M80" i="3" s="1"/>
  <c r="N80" i="3" s="1"/>
  <c r="P60" i="3"/>
  <c r="Q60" i="3" s="1"/>
  <c r="M60" i="3" s="1"/>
  <c r="N60" i="3" s="1"/>
  <c r="O60" i="3" s="1"/>
  <c r="T60" i="3" s="1"/>
  <c r="U60" i="3" s="1"/>
  <c r="P66" i="3"/>
  <c r="Q66" i="3" s="1"/>
  <c r="M66" i="3" s="1"/>
  <c r="N66" i="3" s="1"/>
  <c r="O66" i="3" s="1"/>
  <c r="T66" i="3" s="1"/>
  <c r="U66" i="3" s="1"/>
  <c r="P72" i="3"/>
  <c r="Q72" i="3" s="1"/>
  <c r="M72" i="3" s="1"/>
  <c r="N72" i="3" s="1"/>
  <c r="O72" i="3" s="1"/>
  <c r="T72" i="3" s="1"/>
  <c r="U72" i="3" s="1"/>
  <c r="P68" i="3"/>
  <c r="Q68" i="3" s="1"/>
  <c r="M68" i="3" s="1"/>
  <c r="N68" i="3" s="1"/>
  <c r="O68" i="3" s="1"/>
  <c r="T68" i="3" s="1"/>
  <c r="U68" i="3" s="1"/>
  <c r="P30" i="3"/>
  <c r="Q30" i="3" s="1"/>
  <c r="M30" i="3" s="1"/>
  <c r="N30" i="3" s="1"/>
  <c r="O30" i="3" s="1"/>
  <c r="T30" i="3" s="1"/>
  <c r="U30" i="3" s="1"/>
  <c r="P64" i="3"/>
  <c r="Q64" i="3" s="1"/>
  <c r="M64" i="3" s="1"/>
  <c r="N64" i="3" s="1"/>
  <c r="O64" i="3" s="1"/>
  <c r="T64" i="3" s="1"/>
  <c r="U64" i="3" s="1"/>
  <c r="P84" i="3"/>
  <c r="Q84" i="3" s="1"/>
  <c r="M84" i="3" s="1"/>
  <c r="N84" i="3" s="1"/>
  <c r="O84" i="3" s="1"/>
  <c r="T84" i="3" s="1"/>
  <c r="U84" i="3" s="1"/>
  <c r="P61" i="3"/>
  <c r="Q61" i="3" s="1"/>
  <c r="M61" i="3" s="1"/>
  <c r="N61" i="3" s="1"/>
  <c r="P67" i="3"/>
  <c r="Q67" i="3" s="1"/>
  <c r="M67" i="3" s="1"/>
  <c r="N67" i="3" s="1"/>
  <c r="O67" i="3" s="1"/>
  <c r="T67" i="3" s="1"/>
  <c r="U67" i="3" s="1"/>
  <c r="P63" i="3"/>
  <c r="Q63" i="3" s="1"/>
  <c r="M63" i="3" s="1"/>
  <c r="N63" i="3" s="1"/>
  <c r="O63" i="3" s="1"/>
  <c r="T63" i="3" s="1"/>
  <c r="U63" i="3" s="1"/>
  <c r="P19" i="3"/>
  <c r="Q19" i="3" s="1"/>
  <c r="M19" i="3" s="1"/>
  <c r="N19" i="3" s="1"/>
  <c r="O19" i="3" s="1"/>
  <c r="T19" i="3" s="1"/>
  <c r="U19" i="3" s="1"/>
  <c r="P59" i="3"/>
  <c r="Q59" i="3" s="1"/>
  <c r="M59" i="3" s="1"/>
  <c r="N59" i="3" s="1"/>
  <c r="O59" i="3" s="1"/>
  <c r="T59" i="3" s="1"/>
  <c r="U59" i="3" s="1"/>
  <c r="P54" i="3"/>
  <c r="Q54" i="3" s="1"/>
  <c r="M54" i="3" s="1"/>
  <c r="N54" i="3" s="1"/>
  <c r="O54" i="3" s="1"/>
  <c r="T54" i="3" s="1"/>
  <c r="U54" i="3" s="1"/>
  <c r="P89" i="3"/>
  <c r="Q89" i="3" s="1"/>
  <c r="M89" i="3" s="1"/>
  <c r="N89" i="3" s="1"/>
  <c r="P62" i="3"/>
  <c r="Q62" i="3" s="1"/>
  <c r="M62" i="3" s="1"/>
  <c r="N62" i="3" s="1"/>
  <c r="O62" i="3" s="1"/>
  <c r="T62" i="3" s="1"/>
  <c r="U62" i="3" s="1"/>
  <c r="P23" i="3"/>
  <c r="Q23" i="3" s="1"/>
  <c r="M23" i="3" s="1"/>
  <c r="N23" i="3" s="1"/>
  <c r="O23" i="3" s="1"/>
  <c r="T23" i="3" s="1"/>
  <c r="U23" i="3" s="1"/>
  <c r="P45" i="3"/>
  <c r="Q45" i="3" s="1"/>
  <c r="M45" i="3" s="1"/>
  <c r="N45" i="3" s="1"/>
  <c r="P15" i="3"/>
  <c r="Q15" i="3" s="1"/>
  <c r="M15" i="3" s="1"/>
  <c r="N15" i="3" s="1"/>
  <c r="O15" i="3" s="1"/>
  <c r="T15" i="3" s="1"/>
  <c r="U15" i="3" s="1"/>
  <c r="P49" i="3"/>
  <c r="Q49" i="3" s="1"/>
  <c r="M49" i="3" s="1"/>
  <c r="N49" i="3" s="1"/>
  <c r="O49" i="3" s="1"/>
  <c r="T49" i="3" s="1"/>
  <c r="U49" i="3" s="1"/>
  <c r="P55" i="3"/>
  <c r="Q55" i="3" s="1"/>
  <c r="M55" i="3" s="1"/>
  <c r="N55" i="3" s="1"/>
  <c r="O55" i="3" s="1"/>
  <c r="T55" i="3" s="1"/>
  <c r="U55" i="3" s="1"/>
  <c r="P56" i="3"/>
  <c r="Q56" i="3" s="1"/>
  <c r="M56" i="3" s="1"/>
  <c r="N56" i="3" s="1"/>
  <c r="O56" i="3" s="1"/>
  <c r="T56" i="3" s="1"/>
  <c r="U56" i="3" s="1"/>
  <c r="P69" i="3"/>
  <c r="Q69" i="3" s="1"/>
  <c r="M69" i="3" s="1"/>
  <c r="N69" i="3" s="1"/>
  <c r="P47" i="3"/>
  <c r="Q47" i="3" s="1"/>
  <c r="M47" i="3" s="1"/>
  <c r="N47" i="3" s="1"/>
  <c r="O47" i="3" s="1"/>
  <c r="T47" i="3" s="1"/>
  <c r="U47" i="3" s="1"/>
  <c r="P53" i="3"/>
  <c r="Q53" i="3" s="1"/>
  <c r="M53" i="3" s="1"/>
  <c r="N53" i="3" s="1"/>
  <c r="O53" i="3" s="1"/>
  <c r="T53" i="3" s="1"/>
  <c r="U53" i="3" s="1"/>
  <c r="P36" i="3"/>
  <c r="Q36" i="3" s="1"/>
  <c r="M36" i="3" s="1"/>
  <c r="N36" i="3" s="1"/>
  <c r="O36" i="3" s="1"/>
  <c r="T36" i="3" s="1"/>
  <c r="U36" i="3" s="1"/>
  <c r="P50" i="3"/>
  <c r="Q50" i="3" s="1"/>
  <c r="M50" i="3" s="1"/>
  <c r="N50" i="3" s="1"/>
  <c r="O50" i="3" s="1"/>
  <c r="T50" i="3" s="1"/>
  <c r="U50" i="3" s="1"/>
  <c r="P51" i="3"/>
  <c r="Q51" i="3" s="1"/>
  <c r="M51" i="3" s="1"/>
  <c r="N51" i="3" s="1"/>
  <c r="O51" i="3" s="1"/>
  <c r="T51" i="3" s="1"/>
  <c r="U51" i="3" s="1"/>
  <c r="P57" i="3"/>
  <c r="Q57" i="3" s="1"/>
  <c r="M57" i="3" s="1"/>
  <c r="N57" i="3" s="1"/>
  <c r="O57" i="3" s="1"/>
  <c r="T57" i="3" s="1"/>
  <c r="U57" i="3" s="1"/>
  <c r="P43" i="3"/>
  <c r="Q43" i="3" s="1"/>
  <c r="M43" i="3" s="1"/>
  <c r="N43" i="3" s="1"/>
  <c r="O43" i="3" s="1"/>
  <c r="T43" i="3" s="1"/>
  <c r="U43" i="3" s="1"/>
  <c r="P48" i="3"/>
  <c r="Q48" i="3" s="1"/>
  <c r="M48" i="3" s="1"/>
  <c r="N48" i="3" s="1"/>
  <c r="O48" i="3" s="1"/>
  <c r="T48" i="3" s="1"/>
  <c r="U48" i="3" s="1"/>
  <c r="P31" i="3"/>
  <c r="Q31" i="3" s="1"/>
  <c r="M31" i="3" s="1"/>
  <c r="N31" i="3" s="1"/>
  <c r="O31" i="3" s="1"/>
  <c r="T31" i="3" s="1"/>
  <c r="U31" i="3" s="1"/>
  <c r="P37" i="3"/>
  <c r="Q37" i="3" s="1"/>
  <c r="M37" i="3" s="1"/>
  <c r="N37" i="3" s="1"/>
  <c r="O37" i="3" s="1"/>
  <c r="T37" i="3" s="1"/>
  <c r="U37" i="3" s="1"/>
  <c r="P38" i="3"/>
  <c r="Q38" i="3" s="1"/>
  <c r="M38" i="3" s="1"/>
  <c r="N38" i="3" s="1"/>
  <c r="O38" i="3" s="1"/>
  <c r="T38" i="3" s="1"/>
  <c r="U38" i="3" s="1"/>
  <c r="P39" i="3"/>
  <c r="Q39" i="3" s="1"/>
  <c r="M39" i="3" s="1"/>
  <c r="N39" i="3" s="1"/>
  <c r="O39" i="3" s="1"/>
  <c r="T39" i="3" s="1"/>
  <c r="U39" i="3" s="1"/>
  <c r="P14" i="3"/>
  <c r="Q14" i="3" s="1"/>
  <c r="M14" i="3" s="1"/>
  <c r="N14" i="3" s="1"/>
  <c r="O14" i="3" s="1"/>
  <c r="T14" i="3" s="1"/>
  <c r="U14" i="3" s="1"/>
  <c r="P16" i="3"/>
  <c r="Q16" i="3" s="1"/>
  <c r="M16" i="3" s="1"/>
  <c r="N16" i="3" s="1"/>
  <c r="O16" i="3" s="1"/>
  <c r="T16" i="3" s="1"/>
  <c r="U16" i="3" s="1"/>
  <c r="P9" i="3"/>
  <c r="Q9" i="3" s="1"/>
  <c r="M9" i="3" s="1"/>
  <c r="N9" i="3" s="1"/>
  <c r="O9" i="3" s="1"/>
  <c r="T9" i="3" s="1"/>
  <c r="U9" i="3" s="1"/>
  <c r="P42" i="3"/>
  <c r="Q42" i="3" s="1"/>
  <c r="M42" i="3" s="1"/>
  <c r="N42" i="3" s="1"/>
  <c r="O42" i="3" s="1"/>
  <c r="T42" i="3" s="1"/>
  <c r="U42" i="3" s="1"/>
  <c r="P17" i="3"/>
  <c r="Q17" i="3" s="1"/>
  <c r="M17" i="3" s="1"/>
  <c r="N17" i="3" s="1"/>
  <c r="O17" i="3" s="1"/>
  <c r="T17" i="3" s="1"/>
  <c r="U17" i="3" s="1"/>
  <c r="P24" i="3"/>
  <c r="Q24" i="3" s="1"/>
  <c r="M24" i="3" s="1"/>
  <c r="N24" i="3" s="1"/>
  <c r="O24" i="3" s="1"/>
  <c r="T24" i="3" s="1"/>
  <c r="U24" i="3" s="1"/>
  <c r="P10" i="3"/>
  <c r="Q10" i="3" s="1"/>
  <c r="M10" i="3" s="1"/>
  <c r="N10" i="3" s="1"/>
  <c r="O10" i="3" s="1"/>
  <c r="T10" i="3" s="1"/>
  <c r="U10" i="3" s="1"/>
  <c r="P44" i="3"/>
  <c r="Q44" i="3" s="1"/>
  <c r="M44" i="3" s="1"/>
  <c r="N44" i="3" s="1"/>
  <c r="O44" i="3" s="1"/>
  <c r="T44" i="3" s="1"/>
  <c r="U44" i="3" s="1"/>
  <c r="P18" i="3"/>
  <c r="Q18" i="3" s="1"/>
  <c r="M18" i="3" s="1"/>
  <c r="N18" i="3" s="1"/>
  <c r="O18" i="3" s="1"/>
  <c r="T18" i="3" s="1"/>
  <c r="U18" i="3" s="1"/>
  <c r="P11" i="3"/>
  <c r="Q11" i="3" s="1"/>
  <c r="M11" i="3" s="1"/>
  <c r="N11" i="3" s="1"/>
  <c r="O11" i="3" s="1"/>
  <c r="T11" i="3" s="1"/>
  <c r="U11" i="3" s="1"/>
  <c r="P46" i="3"/>
  <c r="Q46" i="3" s="1"/>
  <c r="M46" i="3" s="1"/>
  <c r="N46" i="3" s="1"/>
  <c r="O46" i="3" s="1"/>
  <c r="T46" i="3" s="1"/>
  <c r="U46" i="3" s="1"/>
  <c r="P12" i="3"/>
  <c r="Q12" i="3" s="1"/>
  <c r="M12" i="3" s="1"/>
  <c r="N12" i="3" s="1"/>
  <c r="O12" i="3" s="1"/>
  <c r="T12" i="3" s="1"/>
  <c r="U12" i="3" s="1"/>
  <c r="P21" i="3"/>
  <c r="Q21" i="3" s="1"/>
  <c r="M21" i="3" s="1"/>
  <c r="N21" i="3" s="1"/>
  <c r="O21" i="3" s="1"/>
  <c r="T21" i="3" s="1"/>
  <c r="U21" i="3" s="1"/>
  <c r="P22" i="3"/>
  <c r="Q22" i="3" s="1"/>
  <c r="M22" i="3" s="1"/>
  <c r="N22" i="3" s="1"/>
  <c r="O22" i="3" s="1"/>
  <c r="T22" i="3" s="1"/>
  <c r="U22" i="3" s="1"/>
  <c r="P41" i="3"/>
  <c r="Q41" i="3" s="1"/>
  <c r="M41" i="3" s="1"/>
  <c r="N41" i="3" s="1"/>
  <c r="O41" i="3" s="1"/>
  <c r="T41" i="3" s="1"/>
  <c r="U41" i="3" s="1"/>
  <c r="P26" i="3"/>
  <c r="Q26" i="3" s="1"/>
  <c r="M26" i="3" s="1"/>
  <c r="N26" i="3" s="1"/>
  <c r="O26" i="3" s="1"/>
  <c r="T26" i="3" s="1"/>
  <c r="U26" i="3" s="1"/>
  <c r="P32" i="3"/>
  <c r="Q32" i="3" s="1"/>
  <c r="M32" i="3" s="1"/>
  <c r="N32" i="3" s="1"/>
  <c r="O32" i="3" s="1"/>
  <c r="T32" i="3" s="1"/>
  <c r="U32" i="3" s="1"/>
  <c r="P33" i="3"/>
  <c r="Q33" i="3" s="1"/>
  <c r="M33" i="3" s="1"/>
  <c r="N33" i="3" s="1"/>
  <c r="O33" i="3" s="1"/>
  <c r="T33" i="3" s="1"/>
  <c r="U33" i="3" s="1"/>
  <c r="P34" i="3"/>
  <c r="Q34" i="3" s="1"/>
  <c r="M34" i="3" s="1"/>
  <c r="N34" i="3" s="1"/>
  <c r="O34" i="3" s="1"/>
  <c r="T34" i="3" s="1"/>
  <c r="U34" i="3" s="1"/>
  <c r="P13" i="3"/>
  <c r="Q13" i="3" s="1"/>
  <c r="M13" i="3" s="1"/>
  <c r="N13" i="3" s="1"/>
  <c r="O13" i="3" s="1"/>
  <c r="T13" i="3" s="1"/>
  <c r="U13" i="3" s="1"/>
  <c r="M7" i="3"/>
  <c r="N7" i="3" s="1"/>
  <c r="P4" i="3"/>
  <c r="Q4" i="3" s="1"/>
  <c r="P8" i="3"/>
  <c r="Q8" i="3" s="1"/>
  <c r="P5" i="3"/>
  <c r="Q5" i="3" s="1"/>
  <c r="S5" i="3"/>
  <c r="R5" i="3" s="1"/>
  <c r="P6" i="3"/>
  <c r="Q6" i="3" s="1"/>
  <c r="P2" i="3"/>
  <c r="Q2" i="3" s="1"/>
  <c r="M2" i="3" s="1"/>
  <c r="N2" i="3" s="1"/>
  <c r="O2" i="3" s="1"/>
  <c r="P3" i="3"/>
  <c r="Q3" i="3" s="1"/>
  <c r="O85" i="3" l="1"/>
  <c r="T85" i="3" s="1"/>
  <c r="U85" i="3" s="1"/>
  <c r="O45" i="3"/>
  <c r="T45" i="3" s="1"/>
  <c r="U45" i="3" s="1"/>
  <c r="T7" i="3"/>
  <c r="U7" i="3" s="1"/>
  <c r="O7" i="3"/>
  <c r="O82" i="3"/>
  <c r="T82" i="3" s="1"/>
  <c r="U82" i="3" s="1"/>
  <c r="O89" i="3"/>
  <c r="T89" i="3" s="1"/>
  <c r="U89" i="3" s="1"/>
  <c r="T91" i="3"/>
  <c r="U91" i="3" s="1"/>
  <c r="O91" i="3"/>
  <c r="O70" i="3"/>
  <c r="T70" i="3" s="1"/>
  <c r="U70" i="3" s="1"/>
  <c r="T80" i="3"/>
  <c r="U80" i="3" s="1"/>
  <c r="O80" i="3"/>
  <c r="T69" i="3"/>
  <c r="U69" i="3" s="1"/>
  <c r="O69" i="3"/>
  <c r="O83" i="3"/>
  <c r="T83" i="3" s="1"/>
  <c r="U83" i="3" s="1"/>
  <c r="O77" i="3"/>
  <c r="T77" i="3" s="1"/>
  <c r="U77" i="3" s="1"/>
  <c r="T87" i="3"/>
  <c r="U87" i="3" s="1"/>
  <c r="O87" i="3"/>
  <c r="O61" i="3"/>
  <c r="T61" i="3" s="1"/>
  <c r="U61" i="3" s="1"/>
  <c r="O81" i="3"/>
  <c r="T81" i="3" s="1"/>
  <c r="U81" i="3" s="1"/>
  <c r="M3" i="3"/>
  <c r="N3" i="3" s="1"/>
  <c r="M8" i="3"/>
  <c r="N8" i="3" s="1"/>
  <c r="M6" i="3"/>
  <c r="N6" i="3" s="1"/>
  <c r="M5" i="3"/>
  <c r="N5" i="3" s="1"/>
  <c r="M4" i="3"/>
  <c r="N4" i="3" s="1"/>
  <c r="O5" i="3" l="1"/>
  <c r="T5" i="3" s="1"/>
  <c r="U5" i="3" s="1"/>
  <c r="O4" i="3"/>
  <c r="T4" i="3" s="1"/>
  <c r="U4" i="3" s="1"/>
  <c r="O6" i="3"/>
  <c r="T6" i="3" s="1"/>
  <c r="U6" i="3" s="1"/>
  <c r="O8" i="3"/>
  <c r="T8" i="3" s="1"/>
  <c r="U8" i="3" s="1"/>
  <c r="O3" i="3"/>
  <c r="T3" i="3" s="1"/>
  <c r="U3" i="3" s="1"/>
</calcChain>
</file>

<file path=xl/sharedStrings.xml><?xml version="1.0" encoding="utf-8"?>
<sst xmlns="http://schemas.openxmlformats.org/spreadsheetml/2006/main" count="75" uniqueCount="67">
  <si>
    <t>Well Name</t>
  </si>
  <si>
    <t>Survey</t>
  </si>
  <si>
    <t>FINAL SURVEY</t>
  </si>
  <si>
    <t>KOP</t>
  </si>
  <si>
    <t>8198.00</t>
  </si>
  <si>
    <t>Max Incl</t>
  </si>
  <si>
    <t>11.36</t>
  </si>
  <si>
    <t>ALType</t>
  </si>
  <si>
    <t>ESP</t>
  </si>
  <si>
    <t>KOP(MD ft)</t>
  </si>
  <si>
    <t>8198</t>
  </si>
  <si>
    <t>PKR Depth(MD ft)</t>
  </si>
  <si>
    <t>7770</t>
  </si>
  <si>
    <t>KOP(TVD ft)</t>
  </si>
  <si>
    <t>7992.24</t>
  </si>
  <si>
    <t>PKR Depth(TVD ft)</t>
  </si>
  <si>
    <t>7564.9</t>
  </si>
  <si>
    <t>Top Pref</t>
  </si>
  <si>
    <t>8806</t>
  </si>
  <si>
    <t>PKR Inc(deg)</t>
  </si>
  <si>
    <t>0.28</t>
  </si>
  <si>
    <t>Max DLS</t>
  </si>
  <si>
    <t>3.36</t>
  </si>
  <si>
    <t>Incl</t>
  </si>
  <si>
    <t>Azm (°)</t>
  </si>
  <si>
    <t>NS (ft)</t>
  </si>
  <si>
    <t>EW (ft)</t>
  </si>
  <si>
    <t>DLS</t>
  </si>
  <si>
    <t>PKR</t>
  </si>
  <si>
    <t>MD</t>
  </si>
  <si>
    <t>INC</t>
  </si>
  <si>
    <t>AZI</t>
  </si>
  <si>
    <t>INC rad</t>
  </si>
  <si>
    <t>AZI rad</t>
  </si>
  <si>
    <t>TVD</t>
  </si>
  <si>
    <t>NS</t>
  </si>
  <si>
    <t>EW</t>
  </si>
  <si>
    <t>VS</t>
  </si>
  <si>
    <t>DLS rad</t>
  </si>
  <si>
    <t>Weight of Pipe Above</t>
  </si>
  <si>
    <t>DLS Side Force (psi)</t>
  </si>
  <si>
    <t>DLS Side Force (lbf)</t>
  </si>
  <si>
    <t>DLS Side Force (lbf/joint)</t>
  </si>
  <si>
    <t>K</t>
  </si>
  <si>
    <t>tanh eq</t>
  </si>
  <si>
    <t>Fnormal (lbf/joint)</t>
  </si>
  <si>
    <t>Fnormal (total)</t>
  </si>
  <si>
    <t>Total Side Load (lbf/joint)</t>
  </si>
  <si>
    <t>Side Load + Inc</t>
  </si>
  <si>
    <t>MOI</t>
  </si>
  <si>
    <t>in^4</t>
  </si>
  <si>
    <t>Pipe</t>
  </si>
  <si>
    <t>lb/ft</t>
  </si>
  <si>
    <t>Area</t>
  </si>
  <si>
    <t>in^2</t>
  </si>
  <si>
    <t>OD</t>
  </si>
  <si>
    <t>in</t>
  </si>
  <si>
    <t>ID</t>
  </si>
  <si>
    <t>Half-Length</t>
  </si>
  <si>
    <t>E</t>
  </si>
  <si>
    <t>psi</t>
  </si>
  <si>
    <t>ESP Weight</t>
  </si>
  <si>
    <t>lbs</t>
  </si>
  <si>
    <t>MAX</t>
  </si>
  <si>
    <t>Test</t>
  </si>
  <si>
    <t>MD (ft)</t>
  </si>
  <si>
    <t>TVD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</si>
</sst>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8.25"/>
      <color rgb="FF000000"/>
      <name val="Microsoft Sans Serif"/>
      <family val="2"/>
    </font>
    <font>
      <sz val="8.25"/>
      <color rgb="FF000000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8.25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FCFCF"/>
        <bgColor rgb="FFCFCFCF"/>
      </patternFill>
    </fill>
    <fill>
      <patternFill patternType="solid">
        <fgColor rgb="FFF0F0F0"/>
        <bgColor rgb="FFF0F0F0"/>
      </patternFill>
    </fill>
    <fill>
      <patternFill patternType="solid">
        <fgColor rgb="FFD9E7F9"/>
        <bgColor rgb="FFD9E7F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9EB6CE"/>
      </left>
      <right style="thin">
        <color rgb="FF9EB6CE"/>
      </right>
      <top style="thin">
        <color rgb="FF6E99D2"/>
      </top>
      <bottom style="thin">
        <color rgb="FF9EB6CE"/>
      </bottom>
      <diagonal/>
    </border>
    <border>
      <left style="thin">
        <color rgb="FFD1E1F5"/>
      </left>
      <right style="thin">
        <color rgb="FFD1E1F5"/>
      </right>
      <top style="thin">
        <color rgb="FFD1E1F5"/>
      </top>
      <bottom style="thin">
        <color rgb="FFD1E1F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left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0" borderId="0" xfId="0" applyFont="1"/>
    <xf numFmtId="0" fontId="3" fillId="6" borderId="0" xfId="0" applyFont="1" applyFill="1"/>
    <xf numFmtId="0" fontId="3" fillId="7" borderId="0" xfId="0" applyFont="1" applyFill="1"/>
    <xf numFmtId="0" fontId="0" fillId="7" borderId="0" xfId="0" applyFill="1"/>
    <xf numFmtId="0" fontId="0" fillId="6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4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6" borderId="11" xfId="0" applyFill="1" applyBorder="1"/>
    <xf numFmtId="49" fontId="5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</a:t>
            </a:r>
            <a:r>
              <a:rPr lang="en-US" baseline="0"/>
              <a:t> Load Profiles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49716795050804E-2"/>
          <c:y val="0.12587346080026554"/>
          <c:w val="0.87703045781452482"/>
          <c:h val="0.80811100349907994"/>
        </c:manualLayout>
      </c:layout>
      <c:scatterChart>
        <c:scatterStyle val="lineMarker"/>
        <c:varyColors val="0"/>
        <c:ser>
          <c:idx val="0"/>
          <c:order val="0"/>
          <c:tx>
            <c:v>Test</c:v>
          </c:tx>
          <c:spPr>
            <a:ln w="158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Sheet3!$AR$3:$AR$92</c:f>
              <c:numCache>
                <c:formatCode>General</c:formatCode>
                <c:ptCount val="90"/>
                <c:pt idx="0">
                  <c:v>0</c:v>
                </c:pt>
                <c:pt idx="1">
                  <c:v>2.0419979026679291</c:v>
                </c:pt>
                <c:pt idx="2">
                  <c:v>92.416992646397901</c:v>
                </c:pt>
                <c:pt idx="3">
                  <c:v>31.31391721945851</c:v>
                </c:pt>
                <c:pt idx="4">
                  <c:v>181.94878624148967</c:v>
                </c:pt>
                <c:pt idx="5">
                  <c:v>237.76920378232785</c:v>
                </c:pt>
                <c:pt idx="6">
                  <c:v>239.78489404829716</c:v>
                </c:pt>
                <c:pt idx="7">
                  <c:v>104.3959246536166</c:v>
                </c:pt>
                <c:pt idx="8">
                  <c:v>68.516663172551347</c:v>
                </c:pt>
                <c:pt idx="9">
                  <c:v>48.770825318632674</c:v>
                </c:pt>
                <c:pt idx="10">
                  <c:v>62.570600500330471</c:v>
                </c:pt>
                <c:pt idx="11">
                  <c:v>11.515570722124082</c:v>
                </c:pt>
                <c:pt idx="12">
                  <c:v>49.6576632958499</c:v>
                </c:pt>
                <c:pt idx="13">
                  <c:v>32.647096808720512</c:v>
                </c:pt>
                <c:pt idx="14">
                  <c:v>29.86316836865587</c:v>
                </c:pt>
                <c:pt idx="15">
                  <c:v>37.125754114717097</c:v>
                </c:pt>
                <c:pt idx="16">
                  <c:v>243.80156511559517</c:v>
                </c:pt>
                <c:pt idx="17">
                  <c:v>206.63977416413491</c:v>
                </c:pt>
                <c:pt idx="18">
                  <c:v>120.24456629495036</c:v>
                </c:pt>
                <c:pt idx="19">
                  <c:v>65.422648376881881</c:v>
                </c:pt>
                <c:pt idx="20">
                  <c:v>121.83258496764894</c:v>
                </c:pt>
                <c:pt idx="21">
                  <c:v>135.94281395300726</c:v>
                </c:pt>
                <c:pt idx="22">
                  <c:v>221.53901065384918</c:v>
                </c:pt>
                <c:pt idx="23">
                  <c:v>203.29739895784499</c:v>
                </c:pt>
                <c:pt idx="24">
                  <c:v>104.43512346766381</c:v>
                </c:pt>
                <c:pt idx="25">
                  <c:v>116.4701705689468</c:v>
                </c:pt>
                <c:pt idx="26">
                  <c:v>148.71271503407581</c:v>
                </c:pt>
                <c:pt idx="27">
                  <c:v>135.49151907061929</c:v>
                </c:pt>
                <c:pt idx="28">
                  <c:v>164.56215982726542</c:v>
                </c:pt>
                <c:pt idx="29">
                  <c:v>161.05781204150679</c:v>
                </c:pt>
                <c:pt idx="30">
                  <c:v>262.5059098241137</c:v>
                </c:pt>
                <c:pt idx="31">
                  <c:v>249.77208076087072</c:v>
                </c:pt>
                <c:pt idx="32">
                  <c:v>238.89114470885656</c:v>
                </c:pt>
                <c:pt idx="33">
                  <c:v>222.52156442376537</c:v>
                </c:pt>
                <c:pt idx="34">
                  <c:v>134.10761385440173</c:v>
                </c:pt>
                <c:pt idx="35">
                  <c:v>98.508257419725808</c:v>
                </c:pt>
                <c:pt idx="36">
                  <c:v>96.406737454031287</c:v>
                </c:pt>
                <c:pt idx="37">
                  <c:v>83.737970876361331</c:v>
                </c:pt>
                <c:pt idx="38">
                  <c:v>81.566149697378663</c:v>
                </c:pt>
                <c:pt idx="39">
                  <c:v>113.39125748763665</c:v>
                </c:pt>
                <c:pt idx="40">
                  <c:v>110.02042665846668</c:v>
                </c:pt>
                <c:pt idx="41">
                  <c:v>93.665895982458693</c:v>
                </c:pt>
                <c:pt idx="42">
                  <c:v>84.988792333774512</c:v>
                </c:pt>
                <c:pt idx="43">
                  <c:v>85.632651579015388</c:v>
                </c:pt>
                <c:pt idx="44">
                  <c:v>104.34875237842346</c:v>
                </c:pt>
                <c:pt idx="45">
                  <c:v>98.994599936443421</c:v>
                </c:pt>
                <c:pt idx="46">
                  <c:v>80.515787630717981</c:v>
                </c:pt>
                <c:pt idx="47">
                  <c:v>86.616421685214263</c:v>
                </c:pt>
                <c:pt idx="48">
                  <c:v>93.608349718234422</c:v>
                </c:pt>
                <c:pt idx="49">
                  <c:v>91.257026153400005</c:v>
                </c:pt>
                <c:pt idx="50">
                  <c:v>94.77917775510555</c:v>
                </c:pt>
                <c:pt idx="51">
                  <c:v>103.13014242440826</c:v>
                </c:pt>
                <c:pt idx="52">
                  <c:v>158.80658457816469</c:v>
                </c:pt>
                <c:pt idx="53">
                  <c:v>155.79282349402439</c:v>
                </c:pt>
                <c:pt idx="54">
                  <c:v>93.771291994016039</c:v>
                </c:pt>
                <c:pt idx="55">
                  <c:v>94.18575745707939</c:v>
                </c:pt>
                <c:pt idx="56">
                  <c:v>128.05677682071382</c:v>
                </c:pt>
                <c:pt idx="57">
                  <c:v>91.700062652770612</c:v>
                </c:pt>
                <c:pt idx="58">
                  <c:v>106.09510298239329</c:v>
                </c:pt>
                <c:pt idx="59">
                  <c:v>67.417283986229862</c:v>
                </c:pt>
                <c:pt idx="60">
                  <c:v>137.67813463856629</c:v>
                </c:pt>
                <c:pt idx="61">
                  <c:v>149.69482188985674</c:v>
                </c:pt>
                <c:pt idx="62">
                  <c:v>58.940258577394836</c:v>
                </c:pt>
                <c:pt idx="63">
                  <c:v>126.59723639027304</c:v>
                </c:pt>
                <c:pt idx="64">
                  <c:v>56.729821271428307</c:v>
                </c:pt>
                <c:pt idx="65">
                  <c:v>50.595997007929455</c:v>
                </c:pt>
                <c:pt idx="66">
                  <c:v>65.837527493903849</c:v>
                </c:pt>
                <c:pt idx="67">
                  <c:v>60.305952329954927</c:v>
                </c:pt>
                <c:pt idx="68">
                  <c:v>56.355464419915272</c:v>
                </c:pt>
                <c:pt idx="69">
                  <c:v>51.694825918038731</c:v>
                </c:pt>
                <c:pt idx="70">
                  <c:v>15.282493389787998</c:v>
                </c:pt>
                <c:pt idx="71">
                  <c:v>15.170342393566335</c:v>
                </c:pt>
                <c:pt idx="72">
                  <c:v>17.999922612148289</c:v>
                </c:pt>
                <c:pt idx="73">
                  <c:v>13.171502882625372</c:v>
                </c:pt>
                <c:pt idx="74">
                  <c:v>11.325609191897886</c:v>
                </c:pt>
                <c:pt idx="75">
                  <c:v>6.2409394004995775</c:v>
                </c:pt>
                <c:pt idx="76">
                  <c:v>14.189128944926548</c:v>
                </c:pt>
                <c:pt idx="77">
                  <c:v>21.801377447208917</c:v>
                </c:pt>
                <c:pt idx="78">
                  <c:v>3.630060736522648</c:v>
                </c:pt>
                <c:pt idx="79">
                  <c:v>11.411422386897179</c:v>
                </c:pt>
                <c:pt idx="80">
                  <c:v>7.3802897293840042</c:v>
                </c:pt>
                <c:pt idx="81">
                  <c:v>11.118771185273353</c:v>
                </c:pt>
                <c:pt idx="82">
                  <c:v>7.6963641974229278</c:v>
                </c:pt>
                <c:pt idx="83">
                  <c:v>9.8220510769361464</c:v>
                </c:pt>
                <c:pt idx="84">
                  <c:v>10.224965137852596</c:v>
                </c:pt>
                <c:pt idx="85">
                  <c:v>5.0184897959061496</c:v>
                </c:pt>
                <c:pt idx="86">
                  <c:v>7.016749141681113</c:v>
                </c:pt>
                <c:pt idx="87">
                  <c:v>1.7739875038087112</c:v>
                </c:pt>
                <c:pt idx="88">
                  <c:v>10.18360274362448</c:v>
                </c:pt>
                <c:pt idx="89">
                  <c:v>11.935580265892597</c:v>
                </c:pt>
              </c:numCache>
            </c:numRef>
          </c:xVal>
          <c:yVal>
            <c:numRef>
              <c:f>Sheet3!$AA$3:$AA$92</c:f>
              <c:numCache>
                <c:formatCode>General</c:formatCode>
                <c:ptCount val="90"/>
                <c:pt idx="0">
                  <c:v>0</c:v>
                </c:pt>
                <c:pt idx="1">
                  <c:v>25</c:v>
                </c:pt>
                <c:pt idx="2">
                  <c:v>154</c:v>
                </c:pt>
                <c:pt idx="3">
                  <c:v>241</c:v>
                </c:pt>
                <c:pt idx="4">
                  <c:v>329</c:v>
                </c:pt>
                <c:pt idx="5">
                  <c:v>420</c:v>
                </c:pt>
                <c:pt idx="6">
                  <c:v>514</c:v>
                </c:pt>
                <c:pt idx="7">
                  <c:v>609</c:v>
                </c:pt>
                <c:pt idx="8">
                  <c:v>703</c:v>
                </c:pt>
                <c:pt idx="9">
                  <c:v>797</c:v>
                </c:pt>
                <c:pt idx="10">
                  <c:v>892</c:v>
                </c:pt>
                <c:pt idx="11">
                  <c:v>985</c:v>
                </c:pt>
                <c:pt idx="12">
                  <c:v>1078</c:v>
                </c:pt>
                <c:pt idx="13">
                  <c:v>1173</c:v>
                </c:pt>
                <c:pt idx="14">
                  <c:v>1227</c:v>
                </c:pt>
                <c:pt idx="15">
                  <c:v>1318</c:v>
                </c:pt>
                <c:pt idx="16">
                  <c:v>1409</c:v>
                </c:pt>
                <c:pt idx="17">
                  <c:v>1499</c:v>
                </c:pt>
                <c:pt idx="18">
                  <c:v>1589</c:v>
                </c:pt>
                <c:pt idx="19">
                  <c:v>1679</c:v>
                </c:pt>
                <c:pt idx="20">
                  <c:v>1769</c:v>
                </c:pt>
                <c:pt idx="21">
                  <c:v>1859</c:v>
                </c:pt>
                <c:pt idx="22">
                  <c:v>1950</c:v>
                </c:pt>
                <c:pt idx="23">
                  <c:v>2059</c:v>
                </c:pt>
                <c:pt idx="24">
                  <c:v>2149</c:v>
                </c:pt>
                <c:pt idx="25">
                  <c:v>2239</c:v>
                </c:pt>
                <c:pt idx="26">
                  <c:v>2329</c:v>
                </c:pt>
                <c:pt idx="27">
                  <c:v>2419</c:v>
                </c:pt>
                <c:pt idx="28">
                  <c:v>2510</c:v>
                </c:pt>
                <c:pt idx="29">
                  <c:v>2600</c:v>
                </c:pt>
                <c:pt idx="30">
                  <c:v>2690</c:v>
                </c:pt>
                <c:pt idx="31">
                  <c:v>2781</c:v>
                </c:pt>
                <c:pt idx="32">
                  <c:v>2871</c:v>
                </c:pt>
                <c:pt idx="33">
                  <c:v>2962</c:v>
                </c:pt>
                <c:pt idx="34">
                  <c:v>3053</c:v>
                </c:pt>
                <c:pt idx="35">
                  <c:v>3142</c:v>
                </c:pt>
                <c:pt idx="36">
                  <c:v>3233</c:v>
                </c:pt>
                <c:pt idx="37">
                  <c:v>3323</c:v>
                </c:pt>
                <c:pt idx="38">
                  <c:v>3414</c:v>
                </c:pt>
                <c:pt idx="39">
                  <c:v>3505</c:v>
                </c:pt>
                <c:pt idx="40">
                  <c:v>3595</c:v>
                </c:pt>
                <c:pt idx="41">
                  <c:v>3687</c:v>
                </c:pt>
                <c:pt idx="42">
                  <c:v>3778</c:v>
                </c:pt>
                <c:pt idx="43">
                  <c:v>3869</c:v>
                </c:pt>
                <c:pt idx="44">
                  <c:v>3960</c:v>
                </c:pt>
                <c:pt idx="45">
                  <c:v>4050</c:v>
                </c:pt>
                <c:pt idx="46">
                  <c:v>4140</c:v>
                </c:pt>
                <c:pt idx="47">
                  <c:v>4231</c:v>
                </c:pt>
                <c:pt idx="48">
                  <c:v>4321</c:v>
                </c:pt>
                <c:pt idx="49">
                  <c:v>4411</c:v>
                </c:pt>
                <c:pt idx="50">
                  <c:v>4501</c:v>
                </c:pt>
                <c:pt idx="51">
                  <c:v>4592</c:v>
                </c:pt>
                <c:pt idx="52">
                  <c:v>4683</c:v>
                </c:pt>
                <c:pt idx="53">
                  <c:v>4773</c:v>
                </c:pt>
                <c:pt idx="54">
                  <c:v>4863</c:v>
                </c:pt>
                <c:pt idx="55">
                  <c:v>4954</c:v>
                </c:pt>
                <c:pt idx="56">
                  <c:v>5045</c:v>
                </c:pt>
                <c:pt idx="57">
                  <c:v>5136</c:v>
                </c:pt>
                <c:pt idx="58">
                  <c:v>5227</c:v>
                </c:pt>
                <c:pt idx="59">
                  <c:v>5318</c:v>
                </c:pt>
                <c:pt idx="60">
                  <c:v>5409</c:v>
                </c:pt>
                <c:pt idx="61">
                  <c:v>5499</c:v>
                </c:pt>
                <c:pt idx="62">
                  <c:v>5591</c:v>
                </c:pt>
                <c:pt idx="63">
                  <c:v>5681</c:v>
                </c:pt>
                <c:pt idx="64">
                  <c:v>5773</c:v>
                </c:pt>
                <c:pt idx="65">
                  <c:v>5865</c:v>
                </c:pt>
                <c:pt idx="66">
                  <c:v>5954</c:v>
                </c:pt>
                <c:pt idx="67">
                  <c:v>6046</c:v>
                </c:pt>
                <c:pt idx="68">
                  <c:v>6137</c:v>
                </c:pt>
                <c:pt idx="69">
                  <c:v>6227</c:v>
                </c:pt>
                <c:pt idx="70">
                  <c:v>6317</c:v>
                </c:pt>
                <c:pt idx="71">
                  <c:v>6406</c:v>
                </c:pt>
                <c:pt idx="72">
                  <c:v>6496</c:v>
                </c:pt>
                <c:pt idx="73">
                  <c:v>6587</c:v>
                </c:pt>
                <c:pt idx="74">
                  <c:v>6676</c:v>
                </c:pt>
                <c:pt idx="75">
                  <c:v>6768</c:v>
                </c:pt>
                <c:pt idx="76">
                  <c:v>6860</c:v>
                </c:pt>
                <c:pt idx="77">
                  <c:v>6951</c:v>
                </c:pt>
                <c:pt idx="78">
                  <c:v>7043</c:v>
                </c:pt>
                <c:pt idx="79">
                  <c:v>7133</c:v>
                </c:pt>
                <c:pt idx="80">
                  <c:v>7222</c:v>
                </c:pt>
                <c:pt idx="81">
                  <c:v>7314</c:v>
                </c:pt>
                <c:pt idx="82">
                  <c:v>7405</c:v>
                </c:pt>
                <c:pt idx="83">
                  <c:v>7495</c:v>
                </c:pt>
                <c:pt idx="84">
                  <c:v>7587</c:v>
                </c:pt>
                <c:pt idx="85">
                  <c:v>7677</c:v>
                </c:pt>
                <c:pt idx="86">
                  <c:v>7770</c:v>
                </c:pt>
                <c:pt idx="87">
                  <c:v>7860</c:v>
                </c:pt>
                <c:pt idx="88">
                  <c:v>7958</c:v>
                </c:pt>
                <c:pt idx="89">
                  <c:v>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E-4BBF-B6A2-17653660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3088"/>
        <c:axId val="1"/>
      </c:scatterChart>
      <c:valAx>
        <c:axId val="31263088"/>
        <c:scaling>
          <c:orientation val="minMax"/>
          <c:max val="7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SF (lbf/joint)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50"/>
      </c:valAx>
      <c:valAx>
        <c:axId val="1"/>
        <c:scaling>
          <c:orientation val="maxMin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 (ft)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3088"/>
        <c:crosses val="autoZero"/>
        <c:crossBetween val="midCat"/>
        <c:majorUnit val="500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108585</xdr:colOff>
      <xdr:row>0</xdr:row>
      <xdr:rowOff>139065</xdr:rowOff>
    </xdr:from>
    <xdr:to>
      <xdr:col>57</xdr:col>
      <xdr:colOff>108585</xdr:colOff>
      <xdr:row>38</xdr:row>
      <xdr:rowOff>148802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AF699-8101-4052-955D-2021932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J13" sqref="J13"/>
    </sheetView>
  </sheetViews>
  <sheetFormatPr defaultColWidth="9.33203125" defaultRowHeight="14.4" x14ac:dyDescent="0.3"/>
  <cols>
    <col min="1" max="1" width="17" bestFit="1" customWidth="1"/>
    <col min="2" max="2" width="11.6640625" bestFit="1" customWidth="1"/>
    <col min="3" max="3" width="6.5546875" bestFit="1" customWidth="1"/>
    <col min="4" max="4" width="6.33203125" bestFit="1" customWidth="1"/>
    <col min="5" max="5" width="6.21875" bestFit="1" customWidth="1"/>
    <col min="6" max="6" width="8.77734375" bestFit="1" customWidth="1"/>
    <col min="7" max="7" width="13.44140625" bestFit="1" customWidth="1"/>
    <col min="8" max="8" width="9.5546875" bestFit="1" customWidth="1"/>
    <col min="9" max="9" width="14.21875" bestFit="1" customWidth="1"/>
    <col min="10" max="10" width="6.88671875" bestFit="1" customWidth="1"/>
    <col min="11" max="11" width="10.109375" bestFit="1" customWidth="1"/>
    <col min="12" max="12" width="7" bestFit="1" customWidth="1"/>
  </cols>
  <sheetData>
    <row r="1" spans="1:12" ht="15" customHeight="1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9</v>
      </c>
      <c r="G1" s="1" t="s">
        <v>11</v>
      </c>
      <c r="H1" s="1" t="s">
        <v>13</v>
      </c>
      <c r="I1" s="1" t="s">
        <v>15</v>
      </c>
      <c r="J1" s="1" t="s">
        <v>17</v>
      </c>
      <c r="K1" s="1" t="s">
        <v>19</v>
      </c>
      <c r="L1" s="1" t="s">
        <v>21</v>
      </c>
    </row>
    <row r="2" spans="1:12" ht="15" customHeight="1" x14ac:dyDescent="0.3">
      <c r="A2" s="2" t="s">
        <v>64</v>
      </c>
      <c r="B2" s="2" t="s">
        <v>2</v>
      </c>
      <c r="C2" s="2" t="s">
        <v>4</v>
      </c>
      <c r="D2" s="2" t="s">
        <v>6</v>
      </c>
      <c r="E2" s="2" t="s">
        <v>8</v>
      </c>
      <c r="F2" s="2" t="s">
        <v>10</v>
      </c>
      <c r="G2" s="2" t="s">
        <v>12</v>
      </c>
      <c r="H2" s="2" t="s">
        <v>14</v>
      </c>
      <c r="I2" s="2" t="s">
        <v>16</v>
      </c>
      <c r="J2" s="2" t="s">
        <v>18</v>
      </c>
      <c r="K2" s="2" t="s">
        <v>20</v>
      </c>
      <c r="L2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6"/>
  <sheetViews>
    <sheetView tabSelected="1" workbookViewId="0">
      <selection activeCell="I7" sqref="I7"/>
    </sheetView>
  </sheetViews>
  <sheetFormatPr defaultColWidth="9.33203125" defaultRowHeight="14.4" x14ac:dyDescent="0.3"/>
  <cols>
    <col min="1" max="1" width="8" bestFit="1" customWidth="1"/>
    <col min="2" max="2" width="6.5546875" bestFit="1"/>
    <col min="3" max="3" width="6.21875" bestFit="1" customWidth="1"/>
    <col min="4" max="4" width="8.44140625" bestFit="1" customWidth="1"/>
    <col min="5" max="5" width="7.6640625" bestFit="1" customWidth="1"/>
    <col min="6" max="6" width="6.77734375" bestFit="1" customWidth="1"/>
    <col min="7" max="7" width="6.5546875" bestFit="1"/>
    <col min="8" max="8" width="8.109375" bestFit="1"/>
    <col min="9" max="9" width="8.5546875" bestFit="1"/>
  </cols>
  <sheetData>
    <row r="1" spans="1:9" ht="22.5" customHeight="1" x14ac:dyDescent="0.3">
      <c r="A1" s="20" t="s">
        <v>65</v>
      </c>
      <c r="B1" s="20" t="s">
        <v>23</v>
      </c>
      <c r="C1" s="20" t="s">
        <v>24</v>
      </c>
      <c r="D1" s="20" t="s">
        <v>66</v>
      </c>
      <c r="E1" s="20" t="s">
        <v>25</v>
      </c>
      <c r="F1" s="20" t="s">
        <v>26</v>
      </c>
      <c r="G1" s="20" t="s">
        <v>27</v>
      </c>
      <c r="H1" s="3" t="s">
        <v>28</v>
      </c>
      <c r="I1" s="3" t="s">
        <v>3</v>
      </c>
    </row>
    <row r="2" spans="1:9" ht="18" customHeight="1" x14ac:dyDescent="0.3">
      <c r="A2" s="5">
        <v>25</v>
      </c>
      <c r="B2" s="5">
        <v>0</v>
      </c>
      <c r="C2" s="5">
        <v>0</v>
      </c>
      <c r="D2" s="5">
        <v>25</v>
      </c>
      <c r="E2" s="5">
        <v>0</v>
      </c>
      <c r="F2" s="5">
        <v>0</v>
      </c>
      <c r="G2" s="5">
        <v>0</v>
      </c>
      <c r="H2" s="4"/>
      <c r="I2" s="4"/>
    </row>
    <row r="3" spans="1:9" ht="18" customHeight="1" x14ac:dyDescent="0.3">
      <c r="A3" s="5">
        <v>154</v>
      </c>
      <c r="B3" s="5">
        <v>0.6</v>
      </c>
      <c r="C3" s="5">
        <v>14</v>
      </c>
      <c r="D3" s="5">
        <v>154</v>
      </c>
      <c r="E3" s="5">
        <v>0.66</v>
      </c>
      <c r="F3" s="5">
        <v>0.16</v>
      </c>
      <c r="G3" s="5">
        <v>0.47</v>
      </c>
      <c r="H3" s="4"/>
      <c r="I3" s="4"/>
    </row>
    <row r="4" spans="1:9" ht="18" customHeight="1" x14ac:dyDescent="0.3">
      <c r="A4" s="5">
        <v>241</v>
      </c>
      <c r="B4" s="5">
        <v>0.5</v>
      </c>
      <c r="C4" s="5">
        <v>22.1</v>
      </c>
      <c r="D4" s="5">
        <v>240.99</v>
      </c>
      <c r="E4" s="5">
        <v>1.45</v>
      </c>
      <c r="F4" s="5">
        <v>0.42</v>
      </c>
      <c r="G4" s="5">
        <v>0.15</v>
      </c>
      <c r="H4" s="4"/>
      <c r="I4" s="4"/>
    </row>
    <row r="5" spans="1:9" ht="18" customHeight="1" x14ac:dyDescent="0.3">
      <c r="A5" s="5">
        <v>329</v>
      </c>
      <c r="B5" s="5">
        <v>0.4</v>
      </c>
      <c r="C5" s="5">
        <v>135.69999999999999</v>
      </c>
      <c r="D5" s="5">
        <v>328.99</v>
      </c>
      <c r="E5" s="5">
        <v>1.58</v>
      </c>
      <c r="F5" s="5">
        <v>0.78</v>
      </c>
      <c r="G5" s="5">
        <v>0.86</v>
      </c>
      <c r="H5" s="4"/>
      <c r="I5" s="4"/>
    </row>
    <row r="6" spans="1:9" ht="18" customHeight="1" x14ac:dyDescent="0.3">
      <c r="A6" s="5">
        <v>420</v>
      </c>
      <c r="B6" s="5">
        <v>1.3</v>
      </c>
      <c r="C6" s="5">
        <v>168.2</v>
      </c>
      <c r="D6" s="5">
        <v>419.98</v>
      </c>
      <c r="E6" s="5">
        <v>0.35</v>
      </c>
      <c r="F6" s="5">
        <v>1.21</v>
      </c>
      <c r="G6" s="5">
        <v>1.08</v>
      </c>
      <c r="H6" s="4"/>
      <c r="I6" s="4"/>
    </row>
    <row r="7" spans="1:9" ht="18" customHeight="1" x14ac:dyDescent="0.3">
      <c r="A7" s="5">
        <v>514</v>
      </c>
      <c r="B7" s="5">
        <v>2.2000000000000002</v>
      </c>
      <c r="C7" s="5">
        <v>181.9</v>
      </c>
      <c r="D7" s="5">
        <v>513.94000000000005</v>
      </c>
      <c r="E7" s="5">
        <v>-2.5</v>
      </c>
      <c r="F7" s="5">
        <v>1.37</v>
      </c>
      <c r="G7" s="5">
        <v>1.05</v>
      </c>
      <c r="H7" s="4"/>
      <c r="I7" s="4"/>
    </row>
    <row r="8" spans="1:9" ht="18" customHeight="1" x14ac:dyDescent="0.3">
      <c r="A8" s="5">
        <v>609</v>
      </c>
      <c r="B8" s="5">
        <v>2.6</v>
      </c>
      <c r="C8" s="5">
        <v>197.4</v>
      </c>
      <c r="D8" s="5">
        <v>608.85</v>
      </c>
      <c r="E8" s="5">
        <v>-6.38</v>
      </c>
      <c r="F8" s="5">
        <v>0.66</v>
      </c>
      <c r="G8" s="5">
        <v>0.8</v>
      </c>
      <c r="H8" s="4"/>
      <c r="I8" s="4"/>
    </row>
    <row r="9" spans="1:9" ht="18" customHeight="1" x14ac:dyDescent="0.3">
      <c r="A9" s="5">
        <v>703</v>
      </c>
      <c r="B9" s="5">
        <v>2.9</v>
      </c>
      <c r="C9" s="5">
        <v>204.4</v>
      </c>
      <c r="D9" s="5">
        <v>702.75</v>
      </c>
      <c r="E9" s="5">
        <v>-10.58</v>
      </c>
      <c r="F9" s="5">
        <v>-0.96</v>
      </c>
      <c r="G9" s="5">
        <v>0.48</v>
      </c>
      <c r="H9" s="4"/>
      <c r="I9" s="4"/>
    </row>
    <row r="10" spans="1:9" ht="18" customHeight="1" x14ac:dyDescent="0.3">
      <c r="A10" s="5">
        <v>797</v>
      </c>
      <c r="B10" s="5">
        <v>3</v>
      </c>
      <c r="C10" s="5">
        <v>210</v>
      </c>
      <c r="D10" s="5">
        <v>796.62</v>
      </c>
      <c r="E10" s="5">
        <v>-14.87</v>
      </c>
      <c r="F10" s="5">
        <v>-3.17</v>
      </c>
      <c r="G10" s="5">
        <v>0.32</v>
      </c>
      <c r="H10" s="4"/>
      <c r="I10" s="4"/>
    </row>
    <row r="11" spans="1:9" ht="18" customHeight="1" x14ac:dyDescent="0.3">
      <c r="A11" s="5">
        <v>892</v>
      </c>
      <c r="B11" s="5">
        <v>2.6</v>
      </c>
      <c r="C11" s="5">
        <v>210.4</v>
      </c>
      <c r="D11" s="5">
        <v>891.51</v>
      </c>
      <c r="E11" s="5">
        <v>-18.89</v>
      </c>
      <c r="F11" s="5">
        <v>-5.5</v>
      </c>
      <c r="G11" s="5">
        <v>0.42</v>
      </c>
      <c r="H11" s="4"/>
      <c r="I11" s="4"/>
    </row>
    <row r="12" spans="1:9" ht="18" customHeight="1" x14ac:dyDescent="0.3">
      <c r="A12" s="5">
        <v>985</v>
      </c>
      <c r="B12" s="5">
        <v>2.6</v>
      </c>
      <c r="C12" s="5">
        <v>210.2</v>
      </c>
      <c r="D12" s="5">
        <v>984.41</v>
      </c>
      <c r="E12" s="5">
        <v>-22.53</v>
      </c>
      <c r="F12" s="5">
        <v>-7.63</v>
      </c>
      <c r="G12" s="5">
        <v>0.01</v>
      </c>
      <c r="H12" s="4"/>
      <c r="I12" s="4"/>
    </row>
    <row r="13" spans="1:9" ht="18" customHeight="1" x14ac:dyDescent="0.3">
      <c r="A13" s="5">
        <v>1078</v>
      </c>
      <c r="B13" s="5">
        <v>3</v>
      </c>
      <c r="C13" s="5">
        <v>208.1</v>
      </c>
      <c r="D13" s="5">
        <v>1077.3</v>
      </c>
      <c r="E13" s="5">
        <v>-26.5</v>
      </c>
      <c r="F13" s="5">
        <v>-9.84</v>
      </c>
      <c r="G13" s="5">
        <v>0.44</v>
      </c>
      <c r="H13" s="4"/>
      <c r="I13" s="4"/>
    </row>
    <row r="14" spans="1:9" ht="18" customHeight="1" x14ac:dyDescent="0.3">
      <c r="A14" s="5">
        <v>1173</v>
      </c>
      <c r="B14" s="5">
        <v>3.2</v>
      </c>
      <c r="C14" s="5">
        <v>210.2</v>
      </c>
      <c r="D14" s="5">
        <v>1172.1600000000001</v>
      </c>
      <c r="E14" s="5">
        <v>-30.98</v>
      </c>
      <c r="F14" s="5">
        <v>-12.34</v>
      </c>
      <c r="G14" s="5">
        <v>0.24</v>
      </c>
      <c r="H14" s="4"/>
      <c r="I14" s="4"/>
    </row>
    <row r="15" spans="1:9" ht="18" customHeight="1" x14ac:dyDescent="0.3">
      <c r="A15" s="5">
        <v>1227</v>
      </c>
      <c r="B15" s="5">
        <v>3.3</v>
      </c>
      <c r="C15" s="5">
        <v>210.9</v>
      </c>
      <c r="D15" s="5">
        <v>1226.08</v>
      </c>
      <c r="E15" s="5">
        <v>-33.619999999999997</v>
      </c>
      <c r="F15" s="5">
        <v>-13.9</v>
      </c>
      <c r="G15" s="5">
        <v>0.2</v>
      </c>
      <c r="H15" s="4"/>
      <c r="I15" s="4"/>
    </row>
    <row r="16" spans="1:9" ht="18" customHeight="1" x14ac:dyDescent="0.3">
      <c r="A16" s="5">
        <v>1318</v>
      </c>
      <c r="B16" s="5">
        <v>3.42</v>
      </c>
      <c r="C16" s="5">
        <v>215.57</v>
      </c>
      <c r="D16" s="5">
        <v>1316.92</v>
      </c>
      <c r="E16" s="5">
        <v>-38.07</v>
      </c>
      <c r="F16" s="5">
        <v>-16.82</v>
      </c>
      <c r="G16" s="5">
        <v>0.33</v>
      </c>
      <c r="H16" s="4"/>
      <c r="I16" s="4"/>
    </row>
    <row r="17" spans="1:9" ht="18" customHeight="1" x14ac:dyDescent="0.3">
      <c r="A17" s="5">
        <v>1409</v>
      </c>
      <c r="B17" s="5">
        <v>1.89</v>
      </c>
      <c r="C17" s="5">
        <v>177.17</v>
      </c>
      <c r="D17" s="5">
        <v>1407.83</v>
      </c>
      <c r="E17" s="5">
        <v>-41.78</v>
      </c>
      <c r="F17" s="5">
        <v>-18.329999999999998</v>
      </c>
      <c r="G17" s="5">
        <v>2.4900000000000002</v>
      </c>
      <c r="H17" s="4"/>
      <c r="I17" s="4"/>
    </row>
    <row r="18" spans="1:9" ht="18" customHeight="1" x14ac:dyDescent="0.3">
      <c r="A18" s="5">
        <v>1499</v>
      </c>
      <c r="B18" s="5">
        <v>2.2599999999999998</v>
      </c>
      <c r="C18" s="5">
        <v>126.06</v>
      </c>
      <c r="D18" s="5">
        <v>1497.77</v>
      </c>
      <c r="E18" s="5">
        <v>-44.31</v>
      </c>
      <c r="F18" s="5">
        <v>-16.82</v>
      </c>
      <c r="G18" s="5">
        <v>2.02</v>
      </c>
      <c r="H18" s="4"/>
      <c r="I18" s="4"/>
    </row>
    <row r="19" spans="1:9" ht="18" customHeight="1" x14ac:dyDescent="0.3">
      <c r="A19" s="5">
        <v>1589</v>
      </c>
      <c r="B19" s="5">
        <v>3.38</v>
      </c>
      <c r="C19" s="5">
        <v>110.69</v>
      </c>
      <c r="D19" s="5">
        <v>1587.66</v>
      </c>
      <c r="E19" s="5">
        <v>-46.29</v>
      </c>
      <c r="F19" s="5">
        <v>-12.9</v>
      </c>
      <c r="G19" s="5">
        <v>1.49</v>
      </c>
      <c r="H19" s="4"/>
      <c r="I19" s="4"/>
    </row>
    <row r="20" spans="1:9" ht="18" customHeight="1" x14ac:dyDescent="0.3">
      <c r="A20" s="5">
        <v>1679</v>
      </c>
      <c r="B20" s="5">
        <v>2.82</v>
      </c>
      <c r="C20" s="5">
        <v>102.37</v>
      </c>
      <c r="D20" s="5">
        <v>1677.53</v>
      </c>
      <c r="E20" s="5">
        <v>-47.7</v>
      </c>
      <c r="F20" s="5">
        <v>-8.26</v>
      </c>
      <c r="G20" s="5">
        <v>0.8</v>
      </c>
      <c r="H20" s="4"/>
      <c r="I20" s="4"/>
    </row>
    <row r="21" spans="1:9" ht="18" customHeight="1" x14ac:dyDescent="0.3">
      <c r="A21" s="5">
        <v>1769</v>
      </c>
      <c r="B21" s="5">
        <v>1.45</v>
      </c>
      <c r="C21" s="5">
        <v>98.55</v>
      </c>
      <c r="D21" s="5">
        <v>1767.47</v>
      </c>
      <c r="E21" s="5">
        <v>-48.35</v>
      </c>
      <c r="F21" s="5">
        <v>-4.97</v>
      </c>
      <c r="G21" s="5">
        <v>1.53</v>
      </c>
      <c r="H21" s="4"/>
      <c r="I21" s="4"/>
    </row>
    <row r="22" spans="1:9" ht="18" customHeight="1" x14ac:dyDescent="0.3">
      <c r="A22" s="5">
        <v>1859</v>
      </c>
      <c r="B22" s="5">
        <v>1.21</v>
      </c>
      <c r="C22" s="5">
        <v>163.66999999999999</v>
      </c>
      <c r="D22" s="5">
        <v>1857.45</v>
      </c>
      <c r="E22" s="5">
        <v>-49.43</v>
      </c>
      <c r="F22" s="5">
        <v>-3.58</v>
      </c>
      <c r="G22" s="5">
        <v>1.61</v>
      </c>
      <c r="H22" s="4"/>
      <c r="I22" s="4"/>
    </row>
    <row r="23" spans="1:9" ht="18" customHeight="1" x14ac:dyDescent="0.3">
      <c r="A23" s="5">
        <v>1950</v>
      </c>
      <c r="B23" s="5">
        <v>2.93</v>
      </c>
      <c r="C23" s="5">
        <v>211.64</v>
      </c>
      <c r="D23" s="5">
        <v>1948.39</v>
      </c>
      <c r="E23" s="5">
        <v>-52.33</v>
      </c>
      <c r="F23" s="5">
        <v>-4.53</v>
      </c>
      <c r="G23" s="5">
        <v>2.5299999999999998</v>
      </c>
      <c r="H23" s="4"/>
      <c r="I23" s="4"/>
    </row>
    <row r="24" spans="1:9" ht="18" customHeight="1" x14ac:dyDescent="0.3">
      <c r="A24" s="5">
        <v>2059</v>
      </c>
      <c r="B24" s="5">
        <v>5.97</v>
      </c>
      <c r="C24" s="5">
        <v>220.76</v>
      </c>
      <c r="D24" s="5">
        <v>2057.0500000000002</v>
      </c>
      <c r="E24" s="5">
        <v>-59</v>
      </c>
      <c r="F24" s="5">
        <v>-9.69</v>
      </c>
      <c r="G24" s="5">
        <v>2.85</v>
      </c>
      <c r="H24" s="4"/>
      <c r="I24" s="4"/>
    </row>
    <row r="25" spans="1:9" ht="18" customHeight="1" x14ac:dyDescent="0.3">
      <c r="A25" s="5">
        <v>2149</v>
      </c>
      <c r="B25" s="5">
        <v>7</v>
      </c>
      <c r="C25" s="5">
        <v>223.71</v>
      </c>
      <c r="D25" s="5">
        <v>2146.4699999999998</v>
      </c>
      <c r="E25" s="5">
        <v>-66.510000000000005</v>
      </c>
      <c r="F25" s="5">
        <v>-16.54</v>
      </c>
      <c r="G25" s="5">
        <v>1.2</v>
      </c>
      <c r="H25" s="4"/>
      <c r="I25" s="4"/>
    </row>
    <row r="26" spans="1:9" ht="18" customHeight="1" x14ac:dyDescent="0.3">
      <c r="A26" s="5">
        <v>2239</v>
      </c>
      <c r="B26" s="5">
        <v>8.16</v>
      </c>
      <c r="C26" s="5">
        <v>223.72</v>
      </c>
      <c r="D26" s="5">
        <v>2235.69</v>
      </c>
      <c r="E26" s="5">
        <v>-75.09</v>
      </c>
      <c r="F26" s="5">
        <v>-24.74</v>
      </c>
      <c r="G26" s="5">
        <v>1.29</v>
      </c>
      <c r="H26" s="4"/>
      <c r="I26" s="4"/>
    </row>
    <row r="27" spans="1:9" ht="18" customHeight="1" x14ac:dyDescent="0.3">
      <c r="A27" s="5">
        <v>2329</v>
      </c>
      <c r="B27" s="5">
        <v>9.66</v>
      </c>
      <c r="C27" s="5">
        <v>225.73</v>
      </c>
      <c r="D27" s="5">
        <v>2324.6</v>
      </c>
      <c r="E27" s="5">
        <v>-84.97</v>
      </c>
      <c r="F27" s="5">
        <v>-34.56</v>
      </c>
      <c r="G27" s="5">
        <v>1.7</v>
      </c>
      <c r="H27" s="4"/>
      <c r="I27" s="4"/>
    </row>
    <row r="28" spans="1:9" ht="18" customHeight="1" x14ac:dyDescent="0.3">
      <c r="A28" s="5">
        <v>2419</v>
      </c>
      <c r="B28" s="5">
        <v>10.86</v>
      </c>
      <c r="C28" s="5">
        <v>223.5</v>
      </c>
      <c r="D28" s="5">
        <v>2413.16</v>
      </c>
      <c r="E28" s="5">
        <v>-96.4</v>
      </c>
      <c r="F28" s="5">
        <v>-45.81</v>
      </c>
      <c r="G28" s="5">
        <v>1.4</v>
      </c>
      <c r="H28" s="4"/>
      <c r="I28" s="4"/>
    </row>
    <row r="29" spans="1:9" ht="18" customHeight="1" x14ac:dyDescent="0.3">
      <c r="A29" s="5">
        <v>2510</v>
      </c>
      <c r="B29" s="5">
        <v>12.43</v>
      </c>
      <c r="C29" s="5">
        <v>222.65</v>
      </c>
      <c r="D29" s="5">
        <v>2502.2800000000002</v>
      </c>
      <c r="E29" s="5">
        <v>-109.82</v>
      </c>
      <c r="F29" s="5">
        <v>-58.34</v>
      </c>
      <c r="G29" s="5">
        <v>1.74</v>
      </c>
      <c r="H29" s="4"/>
      <c r="I29" s="4"/>
    </row>
    <row r="30" spans="1:9" ht="18" customHeight="1" x14ac:dyDescent="0.3">
      <c r="A30" s="5">
        <v>2600</v>
      </c>
      <c r="B30" s="5">
        <v>13.86</v>
      </c>
      <c r="C30" s="5">
        <v>219.32</v>
      </c>
      <c r="D30" s="5">
        <v>2589.92</v>
      </c>
      <c r="E30" s="5">
        <v>-125.28</v>
      </c>
      <c r="F30" s="5">
        <v>-71.739999999999995</v>
      </c>
      <c r="G30" s="5">
        <v>1.8</v>
      </c>
      <c r="H30" s="4"/>
      <c r="I30" s="4"/>
    </row>
    <row r="31" spans="1:9" ht="18" customHeight="1" x14ac:dyDescent="0.3">
      <c r="A31" s="5">
        <v>2690</v>
      </c>
      <c r="B31" s="5">
        <v>16.8</v>
      </c>
      <c r="C31" s="5">
        <v>216.62</v>
      </c>
      <c r="D31" s="5">
        <v>2676.71</v>
      </c>
      <c r="E31" s="5">
        <v>-144.07</v>
      </c>
      <c r="F31" s="5">
        <v>-86.33</v>
      </c>
      <c r="G31" s="5">
        <v>3.36</v>
      </c>
      <c r="H31" s="4"/>
      <c r="I31" s="4"/>
    </row>
    <row r="32" spans="1:9" ht="18" customHeight="1" x14ac:dyDescent="0.3">
      <c r="A32" s="5">
        <v>2781</v>
      </c>
      <c r="B32" s="5">
        <v>19.32</v>
      </c>
      <c r="C32" s="5">
        <v>213.33</v>
      </c>
      <c r="D32" s="5">
        <v>2763.22</v>
      </c>
      <c r="E32" s="5">
        <v>-167.2</v>
      </c>
      <c r="F32" s="5">
        <v>-102.45</v>
      </c>
      <c r="G32" s="5">
        <v>2.99</v>
      </c>
      <c r="H32" s="4"/>
      <c r="I32" s="4"/>
    </row>
    <row r="33" spans="1:9" ht="18" customHeight="1" x14ac:dyDescent="0.3">
      <c r="A33" s="5">
        <v>2871</v>
      </c>
      <c r="B33" s="5">
        <v>21.45</v>
      </c>
      <c r="C33" s="5">
        <v>209.89</v>
      </c>
      <c r="D33" s="5">
        <v>2847.59</v>
      </c>
      <c r="E33" s="5">
        <v>-193.91</v>
      </c>
      <c r="F33" s="5">
        <v>-118.83</v>
      </c>
      <c r="G33" s="5">
        <v>2.71</v>
      </c>
      <c r="H33" s="4"/>
      <c r="I33" s="4"/>
    </row>
    <row r="34" spans="1:9" ht="18" customHeight="1" x14ac:dyDescent="0.3">
      <c r="A34" s="5">
        <v>2962</v>
      </c>
      <c r="B34" s="5">
        <v>22.66</v>
      </c>
      <c r="C34" s="5">
        <v>205.02</v>
      </c>
      <c r="D34" s="5">
        <v>2931.93</v>
      </c>
      <c r="E34" s="5">
        <v>-224.23</v>
      </c>
      <c r="F34" s="5">
        <v>-134.54</v>
      </c>
      <c r="G34" s="5">
        <v>2.41</v>
      </c>
      <c r="H34" s="4"/>
      <c r="I34" s="4"/>
    </row>
    <row r="35" spans="1:9" ht="18" customHeight="1" x14ac:dyDescent="0.3">
      <c r="A35" s="5">
        <v>3053</v>
      </c>
      <c r="B35" s="5">
        <v>22.65</v>
      </c>
      <c r="C35" s="5">
        <v>202.39</v>
      </c>
      <c r="D35" s="5">
        <v>3015.91</v>
      </c>
      <c r="E35" s="5">
        <v>-256.31</v>
      </c>
      <c r="F35" s="5">
        <v>-148.63</v>
      </c>
      <c r="G35" s="5">
        <v>1.1100000000000001</v>
      </c>
      <c r="H35" s="4"/>
      <c r="I35" s="4"/>
    </row>
    <row r="36" spans="1:9" ht="18" customHeight="1" x14ac:dyDescent="0.3">
      <c r="A36" s="5">
        <v>3142</v>
      </c>
      <c r="B36" s="5">
        <v>22.95</v>
      </c>
      <c r="C36" s="5">
        <v>201.79</v>
      </c>
      <c r="D36" s="5">
        <v>3097.96</v>
      </c>
      <c r="E36" s="5">
        <v>-288.27</v>
      </c>
      <c r="F36" s="5">
        <v>-161.6</v>
      </c>
      <c r="G36" s="5">
        <v>0.43</v>
      </c>
      <c r="H36" s="4"/>
      <c r="I36" s="4"/>
    </row>
    <row r="37" spans="1:9" ht="18" customHeight="1" x14ac:dyDescent="0.3">
      <c r="A37" s="5">
        <v>3233</v>
      </c>
      <c r="B37" s="5">
        <v>22.86</v>
      </c>
      <c r="C37" s="5">
        <v>200.93</v>
      </c>
      <c r="D37" s="5">
        <v>3181.78</v>
      </c>
      <c r="E37" s="5">
        <v>-321.25</v>
      </c>
      <c r="F37" s="5">
        <v>-174.5</v>
      </c>
      <c r="G37" s="5">
        <v>0.38</v>
      </c>
      <c r="H37" s="4"/>
      <c r="I37" s="4"/>
    </row>
    <row r="38" spans="1:9" ht="18" customHeight="1" x14ac:dyDescent="0.3">
      <c r="A38" s="5">
        <v>3323</v>
      </c>
      <c r="B38" s="5">
        <v>22.96</v>
      </c>
      <c r="C38" s="5">
        <v>201.11</v>
      </c>
      <c r="D38" s="5">
        <v>3264.68</v>
      </c>
      <c r="E38" s="5">
        <v>-353.96</v>
      </c>
      <c r="F38" s="5">
        <v>-187.07</v>
      </c>
      <c r="G38" s="5">
        <v>0.14000000000000001</v>
      </c>
      <c r="H38" s="4"/>
      <c r="I38" s="4"/>
    </row>
    <row r="39" spans="1:9" ht="18" customHeight="1" x14ac:dyDescent="0.3">
      <c r="A39" s="5">
        <v>3414</v>
      </c>
      <c r="B39" s="5">
        <v>22.99</v>
      </c>
      <c r="C39" s="5">
        <v>201.39</v>
      </c>
      <c r="D39" s="5">
        <v>3348.47</v>
      </c>
      <c r="E39" s="5">
        <v>-387.06</v>
      </c>
      <c r="F39" s="5">
        <v>-199.94</v>
      </c>
      <c r="G39" s="5">
        <v>0.12</v>
      </c>
      <c r="H39" s="4"/>
      <c r="I39" s="4"/>
    </row>
    <row r="40" spans="1:9" ht="18" customHeight="1" x14ac:dyDescent="0.3">
      <c r="A40" s="5">
        <v>3505</v>
      </c>
      <c r="B40" s="5">
        <v>22.62</v>
      </c>
      <c r="C40" s="5">
        <v>200.1</v>
      </c>
      <c r="D40" s="5">
        <v>3432.35</v>
      </c>
      <c r="E40" s="5">
        <v>-420.04</v>
      </c>
      <c r="F40" s="5">
        <v>-212.43</v>
      </c>
      <c r="G40" s="5">
        <v>0.68</v>
      </c>
      <c r="H40" s="4"/>
      <c r="I40" s="4"/>
    </row>
    <row r="41" spans="1:9" ht="18" customHeight="1" x14ac:dyDescent="0.3">
      <c r="A41" s="5">
        <v>3595</v>
      </c>
      <c r="B41" s="5">
        <v>22.87</v>
      </c>
      <c r="C41" s="5">
        <v>198.53</v>
      </c>
      <c r="D41" s="5">
        <v>3515.35</v>
      </c>
      <c r="E41" s="5">
        <v>-452.88</v>
      </c>
      <c r="F41" s="5">
        <v>-223.94</v>
      </c>
      <c r="G41" s="5">
        <v>0.73</v>
      </c>
      <c r="H41" s="4"/>
      <c r="I41" s="4"/>
    </row>
    <row r="42" spans="1:9" ht="18" customHeight="1" x14ac:dyDescent="0.3">
      <c r="A42" s="5">
        <v>3687</v>
      </c>
      <c r="B42" s="5">
        <v>22.53</v>
      </c>
      <c r="C42" s="5">
        <v>198.9</v>
      </c>
      <c r="D42" s="5">
        <v>3600.23</v>
      </c>
      <c r="E42" s="5">
        <v>-486.51</v>
      </c>
      <c r="F42" s="5">
        <v>-235.33</v>
      </c>
      <c r="G42" s="5">
        <v>0.4</v>
      </c>
      <c r="H42" s="4"/>
      <c r="I42" s="4"/>
    </row>
    <row r="43" spans="1:9" ht="18" customHeight="1" x14ac:dyDescent="0.3">
      <c r="A43" s="5">
        <v>3778</v>
      </c>
      <c r="B43" s="5">
        <v>22.34</v>
      </c>
      <c r="C43" s="5">
        <v>199.01</v>
      </c>
      <c r="D43" s="5">
        <v>3684.34</v>
      </c>
      <c r="E43" s="5">
        <v>-519.35</v>
      </c>
      <c r="F43" s="5">
        <v>-246.61</v>
      </c>
      <c r="G43" s="5">
        <v>0.21</v>
      </c>
      <c r="H43" s="4"/>
      <c r="I43" s="4"/>
    </row>
    <row r="44" spans="1:9" ht="18" customHeight="1" x14ac:dyDescent="0.3">
      <c r="A44" s="5">
        <v>3869</v>
      </c>
      <c r="B44" s="5">
        <v>22.5</v>
      </c>
      <c r="C44" s="5">
        <v>199.19</v>
      </c>
      <c r="D44" s="5">
        <v>3768.46</v>
      </c>
      <c r="E44" s="5">
        <v>-552.15</v>
      </c>
      <c r="F44" s="5">
        <v>-257.97000000000003</v>
      </c>
      <c r="G44" s="5">
        <v>0.19</v>
      </c>
      <c r="H44" s="4"/>
      <c r="I44" s="4"/>
    </row>
    <row r="45" spans="1:9" ht="18" customHeight="1" x14ac:dyDescent="0.3">
      <c r="A45" s="5">
        <v>3960</v>
      </c>
      <c r="B45" s="5">
        <v>22.99</v>
      </c>
      <c r="C45" s="5">
        <v>198.79</v>
      </c>
      <c r="D45" s="5">
        <v>3852.39</v>
      </c>
      <c r="E45" s="5">
        <v>-585.41999999999996</v>
      </c>
      <c r="F45" s="5">
        <v>-269.42</v>
      </c>
      <c r="G45" s="5">
        <v>0.56000000000000005</v>
      </c>
      <c r="H45" s="4"/>
      <c r="I45" s="4"/>
    </row>
    <row r="46" spans="1:9" ht="18" customHeight="1" x14ac:dyDescent="0.3">
      <c r="A46" s="5">
        <v>4050</v>
      </c>
      <c r="B46" s="5">
        <v>22.99</v>
      </c>
      <c r="C46" s="5">
        <v>199.83</v>
      </c>
      <c r="D46" s="5">
        <v>3935.24</v>
      </c>
      <c r="E46" s="5">
        <v>-618.59</v>
      </c>
      <c r="F46" s="5">
        <v>-281.04000000000002</v>
      </c>
      <c r="G46" s="5">
        <v>0.45</v>
      </c>
      <c r="H46" s="4"/>
      <c r="I46" s="4"/>
    </row>
    <row r="47" spans="1:9" ht="18" customHeight="1" x14ac:dyDescent="0.3">
      <c r="A47" s="5">
        <v>4140</v>
      </c>
      <c r="B47" s="5">
        <v>22.98</v>
      </c>
      <c r="C47" s="5">
        <v>199.58</v>
      </c>
      <c r="D47" s="5">
        <v>4018.09</v>
      </c>
      <c r="E47" s="5">
        <v>-651.67999999999995</v>
      </c>
      <c r="F47" s="5">
        <v>-292.89</v>
      </c>
      <c r="G47" s="5">
        <v>0.11</v>
      </c>
      <c r="H47" s="4"/>
      <c r="I47" s="4"/>
    </row>
    <row r="48" spans="1:9" ht="18" customHeight="1" x14ac:dyDescent="0.3">
      <c r="A48" s="5">
        <v>4231</v>
      </c>
      <c r="B48" s="5">
        <v>22.76</v>
      </c>
      <c r="C48" s="5">
        <v>199.65</v>
      </c>
      <c r="D48" s="5">
        <v>4101.9399999999996</v>
      </c>
      <c r="E48" s="5">
        <v>-684.99</v>
      </c>
      <c r="F48" s="5">
        <v>-304.76</v>
      </c>
      <c r="G48" s="5">
        <v>0.24</v>
      </c>
      <c r="H48" s="4"/>
      <c r="I48" s="4"/>
    </row>
    <row r="49" spans="1:9" ht="18" customHeight="1" x14ac:dyDescent="0.3">
      <c r="A49" s="5">
        <v>4321</v>
      </c>
      <c r="B49" s="5">
        <v>22.76</v>
      </c>
      <c r="C49" s="5">
        <v>200.52</v>
      </c>
      <c r="D49" s="5">
        <v>4184.93</v>
      </c>
      <c r="E49" s="5">
        <v>-717.69</v>
      </c>
      <c r="F49" s="5">
        <v>-316.72000000000003</v>
      </c>
      <c r="G49" s="5">
        <v>0.37</v>
      </c>
      <c r="H49" s="4"/>
      <c r="I49" s="4"/>
    </row>
    <row r="50" spans="1:9" ht="18" customHeight="1" x14ac:dyDescent="0.3">
      <c r="A50" s="5">
        <v>4411</v>
      </c>
      <c r="B50" s="5">
        <v>23.01</v>
      </c>
      <c r="C50" s="5">
        <v>200.79</v>
      </c>
      <c r="D50" s="5">
        <v>4267.8500000000004</v>
      </c>
      <c r="E50" s="5">
        <v>-750.44</v>
      </c>
      <c r="F50" s="5">
        <v>-329.06</v>
      </c>
      <c r="G50" s="5">
        <v>0.3</v>
      </c>
      <c r="H50" s="4"/>
      <c r="I50" s="4"/>
    </row>
    <row r="51" spans="1:9" ht="18" customHeight="1" x14ac:dyDescent="0.3">
      <c r="A51" s="5">
        <v>4501</v>
      </c>
      <c r="B51" s="5">
        <v>23.27</v>
      </c>
      <c r="C51" s="5">
        <v>201.17</v>
      </c>
      <c r="D51" s="5">
        <v>4350.6099999999997</v>
      </c>
      <c r="E51" s="5">
        <v>-783.46</v>
      </c>
      <c r="F51" s="5">
        <v>-341.73</v>
      </c>
      <c r="G51" s="5">
        <v>0.33</v>
      </c>
      <c r="H51" s="4"/>
      <c r="I51" s="4"/>
    </row>
    <row r="52" spans="1:9" ht="18" customHeight="1" x14ac:dyDescent="0.3">
      <c r="A52" s="5">
        <v>4592</v>
      </c>
      <c r="B52" s="5">
        <v>23.9</v>
      </c>
      <c r="C52" s="5">
        <v>201.01</v>
      </c>
      <c r="D52" s="5">
        <v>4434</v>
      </c>
      <c r="E52" s="5">
        <v>-817.43</v>
      </c>
      <c r="F52" s="5">
        <v>-354.83</v>
      </c>
      <c r="G52" s="5">
        <v>0.7</v>
      </c>
      <c r="H52" s="4"/>
      <c r="I52" s="4"/>
    </row>
    <row r="53" spans="1:9" ht="18" customHeight="1" x14ac:dyDescent="0.3">
      <c r="A53" s="5">
        <v>4683</v>
      </c>
      <c r="B53" s="5">
        <v>21.99</v>
      </c>
      <c r="C53" s="5">
        <v>201.41</v>
      </c>
      <c r="D53" s="5">
        <v>4517.8</v>
      </c>
      <c r="E53" s="5">
        <v>-850.51</v>
      </c>
      <c r="F53" s="5">
        <v>-367.66</v>
      </c>
      <c r="G53" s="5">
        <v>2.11</v>
      </c>
      <c r="H53" s="4"/>
      <c r="I53" s="4"/>
    </row>
    <row r="54" spans="1:9" ht="18" customHeight="1" x14ac:dyDescent="0.3">
      <c r="A54" s="5">
        <v>4773</v>
      </c>
      <c r="B54" s="5">
        <v>20.18</v>
      </c>
      <c r="C54" s="5">
        <v>200.17</v>
      </c>
      <c r="D54" s="5">
        <v>4601.7700000000004</v>
      </c>
      <c r="E54" s="5">
        <v>-880.77</v>
      </c>
      <c r="F54" s="5">
        <v>-379.16</v>
      </c>
      <c r="G54" s="5">
        <v>2.0699999999999998</v>
      </c>
      <c r="H54" s="4"/>
      <c r="I54" s="4"/>
    </row>
    <row r="55" spans="1:9" ht="18" customHeight="1" x14ac:dyDescent="0.3">
      <c r="A55" s="5">
        <v>4863</v>
      </c>
      <c r="B55" s="5">
        <v>19.55</v>
      </c>
      <c r="C55" s="5">
        <v>200</v>
      </c>
      <c r="D55" s="5">
        <v>4686.42</v>
      </c>
      <c r="E55" s="5">
        <v>-909.49</v>
      </c>
      <c r="F55" s="5">
        <v>-389.67</v>
      </c>
      <c r="G55" s="5">
        <v>0.7</v>
      </c>
      <c r="H55" s="4"/>
      <c r="I55" s="4"/>
    </row>
    <row r="56" spans="1:9" ht="18" customHeight="1" x14ac:dyDescent="0.3">
      <c r="A56" s="5">
        <v>4954</v>
      </c>
      <c r="B56" s="5">
        <v>18.82</v>
      </c>
      <c r="C56" s="5">
        <v>199.69</v>
      </c>
      <c r="D56" s="5">
        <v>4772.3599999999997</v>
      </c>
      <c r="E56" s="5">
        <v>-937.62</v>
      </c>
      <c r="F56" s="5">
        <v>-399.82</v>
      </c>
      <c r="G56" s="5">
        <v>0.81</v>
      </c>
      <c r="H56" s="4"/>
      <c r="I56" s="4"/>
    </row>
    <row r="57" spans="1:9" ht="18" customHeight="1" x14ac:dyDescent="0.3">
      <c r="A57" s="5">
        <v>5045</v>
      </c>
      <c r="B57" s="5">
        <v>17.36</v>
      </c>
      <c r="C57" s="5">
        <v>200.42</v>
      </c>
      <c r="D57" s="5">
        <v>4858.8599999999997</v>
      </c>
      <c r="E57" s="5">
        <v>-964.16</v>
      </c>
      <c r="F57" s="5">
        <v>-409.5</v>
      </c>
      <c r="G57" s="5">
        <v>1.62</v>
      </c>
      <c r="H57" s="4"/>
      <c r="I57" s="4"/>
    </row>
    <row r="58" spans="1:9" ht="18" customHeight="1" x14ac:dyDescent="0.3">
      <c r="A58" s="5">
        <v>5136</v>
      </c>
      <c r="B58" s="5">
        <v>16.53</v>
      </c>
      <c r="C58" s="5">
        <v>199.42</v>
      </c>
      <c r="D58" s="5">
        <v>4945.91</v>
      </c>
      <c r="E58" s="5">
        <v>-989.09</v>
      </c>
      <c r="F58" s="5">
        <v>-418.54</v>
      </c>
      <c r="G58" s="5">
        <v>0.97</v>
      </c>
      <c r="H58" s="4"/>
      <c r="I58" s="4"/>
    </row>
    <row r="59" spans="1:9" ht="18" customHeight="1" x14ac:dyDescent="0.3">
      <c r="A59" s="5">
        <v>5227</v>
      </c>
      <c r="B59" s="5">
        <v>15.32</v>
      </c>
      <c r="C59" s="5">
        <v>200.19</v>
      </c>
      <c r="D59" s="5">
        <v>5033.41</v>
      </c>
      <c r="E59" s="5">
        <v>-1012.59</v>
      </c>
      <c r="F59" s="5">
        <v>-427</v>
      </c>
      <c r="G59" s="5">
        <v>1.35</v>
      </c>
      <c r="H59" s="4"/>
      <c r="I59" s="4"/>
    </row>
    <row r="60" spans="1:9" ht="18" customHeight="1" x14ac:dyDescent="0.3">
      <c r="A60" s="5">
        <v>5318</v>
      </c>
      <c r="B60" s="5">
        <v>14.78</v>
      </c>
      <c r="C60" s="5">
        <v>200.09</v>
      </c>
      <c r="D60" s="5">
        <v>5121.29</v>
      </c>
      <c r="E60" s="5">
        <v>-1034.77</v>
      </c>
      <c r="F60" s="5">
        <v>-435.13</v>
      </c>
      <c r="G60" s="5">
        <v>0.59</v>
      </c>
      <c r="H60" s="4"/>
      <c r="I60" s="4"/>
    </row>
    <row r="61" spans="1:9" ht="18" customHeight="1" x14ac:dyDescent="0.3">
      <c r="A61" s="5">
        <v>5409</v>
      </c>
      <c r="B61" s="5">
        <v>12.62</v>
      </c>
      <c r="C61" s="5">
        <v>202.23</v>
      </c>
      <c r="D61" s="5">
        <v>5209.7</v>
      </c>
      <c r="E61" s="5">
        <v>-1054.8800000000001</v>
      </c>
      <c r="F61" s="5">
        <v>-442.88</v>
      </c>
      <c r="G61" s="5">
        <v>2.44</v>
      </c>
      <c r="H61" s="4"/>
      <c r="I61" s="4"/>
    </row>
    <row r="62" spans="1:9" ht="18" customHeight="1" x14ac:dyDescent="0.3">
      <c r="A62" s="5">
        <v>5499</v>
      </c>
      <c r="B62" s="5">
        <v>10.130000000000001</v>
      </c>
      <c r="C62" s="5">
        <v>202.32</v>
      </c>
      <c r="D62" s="5">
        <v>5297.92</v>
      </c>
      <c r="E62" s="5">
        <v>-1071.3</v>
      </c>
      <c r="F62" s="5">
        <v>-449.61</v>
      </c>
      <c r="G62" s="5">
        <v>2.77</v>
      </c>
      <c r="H62" s="4"/>
      <c r="I62" s="4"/>
    </row>
    <row r="63" spans="1:9" ht="18" customHeight="1" x14ac:dyDescent="0.3">
      <c r="A63" s="5">
        <v>5591</v>
      </c>
      <c r="B63" s="5">
        <v>9.2899999999999991</v>
      </c>
      <c r="C63" s="5">
        <v>202.47</v>
      </c>
      <c r="D63" s="5">
        <v>5388.61</v>
      </c>
      <c r="E63" s="5">
        <v>-1085.6500000000001</v>
      </c>
      <c r="F63" s="5">
        <v>-455.52</v>
      </c>
      <c r="G63" s="5">
        <v>0.91</v>
      </c>
      <c r="H63" s="4"/>
      <c r="I63" s="4"/>
    </row>
    <row r="64" spans="1:9" ht="18" customHeight="1" x14ac:dyDescent="0.3">
      <c r="A64" s="5">
        <v>5681</v>
      </c>
      <c r="B64" s="5">
        <v>6.88</v>
      </c>
      <c r="C64" s="5">
        <v>204.7</v>
      </c>
      <c r="D64" s="5">
        <v>5477.71</v>
      </c>
      <c r="E64" s="5">
        <v>-1097.26</v>
      </c>
      <c r="F64" s="5">
        <v>-460.55</v>
      </c>
      <c r="G64" s="5">
        <v>2.7</v>
      </c>
      <c r="H64" s="4"/>
      <c r="I64" s="4"/>
    </row>
    <row r="65" spans="1:9" ht="18" customHeight="1" x14ac:dyDescent="0.3">
      <c r="A65" s="5">
        <v>5773</v>
      </c>
      <c r="B65" s="5">
        <v>5.97</v>
      </c>
      <c r="C65" s="5">
        <v>204</v>
      </c>
      <c r="D65" s="5">
        <v>5569.13</v>
      </c>
      <c r="E65" s="5">
        <v>-1106.6400000000001</v>
      </c>
      <c r="F65" s="5">
        <v>-464.8</v>
      </c>
      <c r="G65" s="5">
        <v>0.99</v>
      </c>
      <c r="H65" s="4"/>
      <c r="I65" s="4"/>
    </row>
    <row r="66" spans="1:9" ht="18" customHeight="1" x14ac:dyDescent="0.3">
      <c r="A66" s="5">
        <v>5865</v>
      </c>
      <c r="B66" s="5">
        <v>5.14</v>
      </c>
      <c r="C66" s="5">
        <v>204.68</v>
      </c>
      <c r="D66" s="5">
        <v>5660.69</v>
      </c>
      <c r="E66" s="5">
        <v>-1114.75</v>
      </c>
      <c r="F66" s="5">
        <v>-468.47</v>
      </c>
      <c r="G66" s="5">
        <v>0.9</v>
      </c>
      <c r="H66" s="4"/>
      <c r="I66" s="4"/>
    </row>
    <row r="67" spans="1:9" ht="18" customHeight="1" x14ac:dyDescent="0.3">
      <c r="A67" s="5">
        <v>5954</v>
      </c>
      <c r="B67" s="5">
        <v>4.3099999999999996</v>
      </c>
      <c r="C67" s="5">
        <v>194.03</v>
      </c>
      <c r="D67" s="5">
        <v>5749.39</v>
      </c>
      <c r="E67" s="5">
        <v>-1121.6199999999999</v>
      </c>
      <c r="F67" s="5">
        <v>-470.94</v>
      </c>
      <c r="G67" s="5">
        <v>1.35</v>
      </c>
      <c r="H67" s="4"/>
      <c r="I67" s="4"/>
    </row>
    <row r="68" spans="1:9" ht="18" customHeight="1" x14ac:dyDescent="0.3">
      <c r="A68" s="5">
        <v>6046</v>
      </c>
      <c r="B68" s="5">
        <v>3.4</v>
      </c>
      <c r="C68" s="5">
        <v>182.18</v>
      </c>
      <c r="D68" s="5">
        <v>5841.18</v>
      </c>
      <c r="E68" s="5">
        <v>-1127.7</v>
      </c>
      <c r="F68" s="5">
        <v>-471.88</v>
      </c>
      <c r="G68" s="5">
        <v>1.31</v>
      </c>
      <c r="H68" s="4"/>
      <c r="I68" s="4"/>
    </row>
    <row r="69" spans="1:9" ht="18" customHeight="1" x14ac:dyDescent="0.3">
      <c r="A69" s="5">
        <v>6137</v>
      </c>
      <c r="B69" s="5">
        <v>2.14</v>
      </c>
      <c r="C69" s="5">
        <v>184.29</v>
      </c>
      <c r="D69" s="5">
        <v>5932.08</v>
      </c>
      <c r="E69" s="5">
        <v>-1132.0899999999999</v>
      </c>
      <c r="F69" s="5">
        <v>-472.11</v>
      </c>
      <c r="G69" s="5">
        <v>1.39</v>
      </c>
      <c r="H69" s="4"/>
      <c r="I69" s="4"/>
    </row>
    <row r="70" spans="1:9" ht="18" customHeight="1" x14ac:dyDescent="0.3">
      <c r="A70" s="5">
        <v>6227</v>
      </c>
      <c r="B70" s="5">
        <v>1.07</v>
      </c>
      <c r="C70" s="5">
        <v>170.82</v>
      </c>
      <c r="D70" s="5">
        <v>6022.04</v>
      </c>
      <c r="E70" s="5">
        <v>-1134.5999999999999</v>
      </c>
      <c r="F70" s="5">
        <v>-472.1</v>
      </c>
      <c r="G70" s="5">
        <v>1.25</v>
      </c>
      <c r="H70" s="4"/>
      <c r="I70" s="4"/>
    </row>
    <row r="71" spans="1:9" ht="18" customHeight="1" x14ac:dyDescent="0.3">
      <c r="A71" s="5">
        <v>6317</v>
      </c>
      <c r="B71" s="5">
        <v>1.17</v>
      </c>
      <c r="C71" s="5">
        <v>158.94999999999999</v>
      </c>
      <c r="D71" s="5">
        <v>6112.02</v>
      </c>
      <c r="E71" s="5">
        <v>-1136.29</v>
      </c>
      <c r="F71" s="5">
        <v>-471.64</v>
      </c>
      <c r="G71" s="5">
        <v>0.28000000000000003</v>
      </c>
      <c r="H71" s="4"/>
      <c r="I71" s="4"/>
    </row>
    <row r="72" spans="1:9" ht="18" customHeight="1" x14ac:dyDescent="0.3">
      <c r="A72" s="5">
        <v>6406</v>
      </c>
      <c r="B72" s="5">
        <v>1.33</v>
      </c>
      <c r="C72" s="5">
        <v>149.06</v>
      </c>
      <c r="D72" s="5">
        <v>6201</v>
      </c>
      <c r="E72" s="5">
        <v>-1138.02</v>
      </c>
      <c r="F72" s="5">
        <v>-470.78</v>
      </c>
      <c r="G72" s="5">
        <v>0.3</v>
      </c>
      <c r="H72" s="4"/>
      <c r="I72" s="4"/>
    </row>
    <row r="73" spans="1:9" ht="18" customHeight="1" x14ac:dyDescent="0.3">
      <c r="A73" s="5">
        <v>6496</v>
      </c>
      <c r="B73" s="5">
        <v>1.05</v>
      </c>
      <c r="C73" s="5">
        <v>140.56</v>
      </c>
      <c r="D73" s="5">
        <v>6290.98</v>
      </c>
      <c r="E73" s="5">
        <v>-1139.55</v>
      </c>
      <c r="F73" s="5">
        <v>-469.72</v>
      </c>
      <c r="G73" s="5">
        <v>0.37</v>
      </c>
      <c r="H73" s="4"/>
      <c r="I73" s="4"/>
    </row>
    <row r="74" spans="1:9" ht="18" customHeight="1" x14ac:dyDescent="0.3">
      <c r="A74" s="5">
        <v>6587</v>
      </c>
      <c r="B74" s="5">
        <v>1.06</v>
      </c>
      <c r="C74" s="5">
        <v>154.4</v>
      </c>
      <c r="D74" s="5">
        <v>6381.97</v>
      </c>
      <c r="E74" s="5">
        <v>-1140.95</v>
      </c>
      <c r="F74" s="5">
        <v>-468.83</v>
      </c>
      <c r="G74" s="5">
        <v>0.28000000000000003</v>
      </c>
      <c r="H74" s="4"/>
      <c r="I74" s="4"/>
    </row>
    <row r="75" spans="1:9" ht="18" customHeight="1" x14ac:dyDescent="0.3">
      <c r="A75" s="5">
        <v>6676</v>
      </c>
      <c r="B75" s="5">
        <v>0.9</v>
      </c>
      <c r="C75" s="5">
        <v>161.13999999999999</v>
      </c>
      <c r="D75" s="5">
        <v>6470.95</v>
      </c>
      <c r="E75" s="5">
        <v>-1142.3599999999999</v>
      </c>
      <c r="F75" s="5">
        <v>-468.25</v>
      </c>
      <c r="G75" s="5">
        <v>0.22</v>
      </c>
      <c r="H75" s="4"/>
      <c r="I75" s="4"/>
    </row>
    <row r="76" spans="1:9" ht="18" customHeight="1" x14ac:dyDescent="0.3">
      <c r="A76" s="5">
        <v>6768</v>
      </c>
      <c r="B76" s="5">
        <v>0.98</v>
      </c>
      <c r="C76" s="5">
        <v>163.96</v>
      </c>
      <c r="D76" s="5">
        <v>6562.94</v>
      </c>
      <c r="E76" s="5">
        <v>-1143.8</v>
      </c>
      <c r="F76" s="5">
        <v>-467.8</v>
      </c>
      <c r="G76" s="5">
        <v>0.1</v>
      </c>
      <c r="H76" s="4"/>
      <c r="I76" s="4"/>
    </row>
    <row r="77" spans="1:9" ht="18" customHeight="1" x14ac:dyDescent="0.3">
      <c r="A77" s="5">
        <v>6860</v>
      </c>
      <c r="B77" s="5">
        <v>0.76</v>
      </c>
      <c r="C77" s="5">
        <v>147.38999999999999</v>
      </c>
      <c r="D77" s="5">
        <v>6654.93</v>
      </c>
      <c r="E77" s="5">
        <v>-1145.07</v>
      </c>
      <c r="F77" s="5">
        <v>-467.25</v>
      </c>
      <c r="G77" s="5">
        <v>0.36</v>
      </c>
      <c r="H77" s="4"/>
      <c r="I77" s="4"/>
    </row>
    <row r="78" spans="1:9" ht="18" customHeight="1" x14ac:dyDescent="0.3">
      <c r="A78" s="5">
        <v>6951</v>
      </c>
      <c r="B78" s="5">
        <v>0.28000000000000003</v>
      </c>
      <c r="C78" s="5">
        <v>170.33</v>
      </c>
      <c r="D78" s="5">
        <v>6745.93</v>
      </c>
      <c r="E78" s="5">
        <v>-1145.8</v>
      </c>
      <c r="F78" s="5">
        <v>-466.89</v>
      </c>
      <c r="G78" s="5">
        <v>0.56000000000000005</v>
      </c>
      <c r="H78" s="4"/>
      <c r="I78" s="4"/>
    </row>
    <row r="79" spans="1:9" ht="18" customHeight="1" x14ac:dyDescent="0.3">
      <c r="A79" s="5">
        <v>7043</v>
      </c>
      <c r="B79" s="5">
        <v>0.32</v>
      </c>
      <c r="C79" s="5">
        <v>174.62</v>
      </c>
      <c r="D79" s="5">
        <v>6837.93</v>
      </c>
      <c r="E79" s="5">
        <v>-1146.27</v>
      </c>
      <c r="F79" s="5">
        <v>-466.82</v>
      </c>
      <c r="G79" s="5">
        <v>0.05</v>
      </c>
      <c r="H79" s="4"/>
      <c r="I79" s="4"/>
    </row>
    <row r="80" spans="1:9" ht="18" customHeight="1" x14ac:dyDescent="0.3">
      <c r="A80" s="5">
        <v>7133</v>
      </c>
      <c r="B80" s="5">
        <v>0.52</v>
      </c>
      <c r="C80" s="5">
        <v>152.08000000000001</v>
      </c>
      <c r="D80" s="5">
        <v>6927.92</v>
      </c>
      <c r="E80" s="5">
        <v>-1146.8800000000001</v>
      </c>
      <c r="F80" s="5">
        <v>-466.61</v>
      </c>
      <c r="G80" s="5">
        <v>0.28000000000000003</v>
      </c>
      <c r="H80" s="4"/>
      <c r="I80" s="4"/>
    </row>
    <row r="81" spans="1:9" ht="18" customHeight="1" x14ac:dyDescent="0.3">
      <c r="A81" s="5">
        <v>7222</v>
      </c>
      <c r="B81" s="5">
        <v>0.46</v>
      </c>
      <c r="C81" s="5">
        <v>137.91</v>
      </c>
      <c r="D81" s="5">
        <v>7016.92</v>
      </c>
      <c r="E81" s="5">
        <v>-1147.51</v>
      </c>
      <c r="F81" s="5">
        <v>-466.18</v>
      </c>
      <c r="G81" s="5">
        <v>0.15</v>
      </c>
      <c r="H81" s="4"/>
      <c r="I81" s="4"/>
    </row>
    <row r="82" spans="1:9" ht="18" customHeight="1" x14ac:dyDescent="0.3">
      <c r="A82" s="5">
        <v>7314</v>
      </c>
      <c r="B82" s="5">
        <v>0.61</v>
      </c>
      <c r="C82" s="5">
        <v>157.63999999999999</v>
      </c>
      <c r="D82" s="5">
        <v>7108.92</v>
      </c>
      <c r="E82" s="5">
        <v>-1148.23</v>
      </c>
      <c r="F82" s="5">
        <v>-465.75</v>
      </c>
      <c r="G82" s="5">
        <v>0.26</v>
      </c>
      <c r="H82" s="4"/>
      <c r="I82" s="4"/>
    </row>
    <row r="83" spans="1:9" ht="18" customHeight="1" x14ac:dyDescent="0.3">
      <c r="A83" s="5">
        <v>7405</v>
      </c>
      <c r="B83" s="5">
        <v>0.55000000000000004</v>
      </c>
      <c r="C83" s="5">
        <v>170.34</v>
      </c>
      <c r="D83" s="5">
        <v>7199.91</v>
      </c>
      <c r="E83" s="5">
        <v>-1149.1099999999999</v>
      </c>
      <c r="F83" s="5">
        <v>-465.49</v>
      </c>
      <c r="G83" s="5">
        <v>0.16</v>
      </c>
      <c r="H83" s="4"/>
      <c r="I83" s="4"/>
    </row>
    <row r="84" spans="1:9" ht="18" customHeight="1" x14ac:dyDescent="0.3">
      <c r="A84" s="5">
        <v>7495</v>
      </c>
      <c r="B84" s="5">
        <v>0.57999999999999996</v>
      </c>
      <c r="C84" s="5">
        <v>148.94</v>
      </c>
      <c r="D84" s="5">
        <v>7289.91</v>
      </c>
      <c r="E84" s="5">
        <v>-1149.93</v>
      </c>
      <c r="F84" s="5">
        <v>-465.18</v>
      </c>
      <c r="G84" s="5">
        <v>0.24</v>
      </c>
      <c r="H84" s="4"/>
      <c r="I84" s="4"/>
    </row>
    <row r="85" spans="1:9" ht="18" customHeight="1" x14ac:dyDescent="0.3">
      <c r="A85" s="5">
        <v>7587</v>
      </c>
      <c r="B85" s="5">
        <v>0.35</v>
      </c>
      <c r="C85" s="5">
        <v>140.34</v>
      </c>
      <c r="D85" s="5">
        <v>7381.9</v>
      </c>
      <c r="E85" s="5">
        <v>-1150.54</v>
      </c>
      <c r="F85" s="5">
        <v>-464.76</v>
      </c>
      <c r="G85" s="5">
        <v>0.26</v>
      </c>
      <c r="H85" s="4"/>
      <c r="I85" s="4"/>
    </row>
    <row r="86" spans="1:9" ht="18" customHeight="1" x14ac:dyDescent="0.3">
      <c r="A86" s="5">
        <v>7677</v>
      </c>
      <c r="B86" s="5">
        <v>0.43</v>
      </c>
      <c r="C86" s="5">
        <v>130.16999999999999</v>
      </c>
      <c r="D86" s="5">
        <v>7471.9</v>
      </c>
      <c r="E86" s="5">
        <v>-1150.97</v>
      </c>
      <c r="F86" s="5">
        <v>-464.33</v>
      </c>
      <c r="G86" s="5">
        <v>0.12</v>
      </c>
      <c r="H86" s="4"/>
      <c r="I86" s="4"/>
    </row>
    <row r="87" spans="1:9" ht="18" customHeight="1" x14ac:dyDescent="0.3">
      <c r="A87" s="5">
        <v>7770</v>
      </c>
      <c r="B87" s="5">
        <v>0.28000000000000003</v>
      </c>
      <c r="C87" s="5">
        <v>118.3</v>
      </c>
      <c r="D87" s="5">
        <v>7564.9</v>
      </c>
      <c r="E87" s="5">
        <v>-1151.31</v>
      </c>
      <c r="F87" s="5">
        <v>-463.86</v>
      </c>
      <c r="G87" s="5">
        <v>0.18</v>
      </c>
      <c r="H87" s="4" t="s">
        <v>28</v>
      </c>
      <c r="I87" s="4"/>
    </row>
    <row r="88" spans="1:9" ht="18" customHeight="1" x14ac:dyDescent="0.3">
      <c r="A88" s="5">
        <v>7860</v>
      </c>
      <c r="B88" s="5">
        <v>0.26</v>
      </c>
      <c r="C88" s="5">
        <v>117.68</v>
      </c>
      <c r="D88" s="5">
        <v>7654.9</v>
      </c>
      <c r="E88" s="5">
        <v>-1151.5</v>
      </c>
      <c r="F88" s="5">
        <v>-463.49</v>
      </c>
      <c r="G88" s="5">
        <v>0.02</v>
      </c>
      <c r="H88" s="4"/>
      <c r="I88" s="4"/>
    </row>
    <row r="89" spans="1:9" ht="18" customHeight="1" x14ac:dyDescent="0.3">
      <c r="A89" s="5">
        <v>7958</v>
      </c>
      <c r="B89" s="5">
        <v>0.32</v>
      </c>
      <c r="C89" s="5">
        <v>171.21</v>
      </c>
      <c r="D89" s="5">
        <v>7752.9</v>
      </c>
      <c r="E89" s="5">
        <v>-1151.8800000000001</v>
      </c>
      <c r="F89" s="5">
        <v>-463.25</v>
      </c>
      <c r="G89" s="5">
        <v>0.27</v>
      </c>
      <c r="H89" s="4"/>
      <c r="I89" s="4"/>
    </row>
    <row r="90" spans="1:9" ht="18" customHeight="1" x14ac:dyDescent="0.3">
      <c r="A90" s="5">
        <v>8043</v>
      </c>
      <c r="B90" s="5">
        <v>0.26</v>
      </c>
      <c r="C90" s="5">
        <v>134.72999999999999</v>
      </c>
      <c r="D90" s="5">
        <v>7837.9</v>
      </c>
      <c r="E90" s="5">
        <v>-1152.25</v>
      </c>
      <c r="F90" s="5">
        <v>-463.08</v>
      </c>
      <c r="G90" s="5">
        <v>0.22</v>
      </c>
      <c r="H90" s="4"/>
      <c r="I90" s="4"/>
    </row>
    <row r="91" spans="1:9" ht="18" customHeight="1" x14ac:dyDescent="0.3">
      <c r="A91" s="5">
        <v>8107</v>
      </c>
      <c r="B91" s="5">
        <v>1.27</v>
      </c>
      <c r="C91" s="5">
        <v>34.21</v>
      </c>
      <c r="D91" s="5">
        <v>7901.89</v>
      </c>
      <c r="E91" s="5">
        <v>-1151.76</v>
      </c>
      <c r="F91" s="5">
        <v>-462.57</v>
      </c>
      <c r="G91" s="5">
        <v>2.1</v>
      </c>
      <c r="H91" s="4"/>
      <c r="I91" s="4"/>
    </row>
    <row r="92" spans="1:9" ht="18" customHeight="1" x14ac:dyDescent="0.3">
      <c r="A92" s="5">
        <v>8127</v>
      </c>
      <c r="B92" s="5">
        <v>3.69</v>
      </c>
      <c r="C92" s="5">
        <v>22.91</v>
      </c>
      <c r="D92" s="5">
        <v>7921.87</v>
      </c>
      <c r="E92" s="5">
        <v>-1150.99</v>
      </c>
      <c r="F92" s="5">
        <v>-462.2</v>
      </c>
      <c r="G92" s="5">
        <v>12.29</v>
      </c>
      <c r="H92" s="4"/>
      <c r="I92" s="4"/>
    </row>
    <row r="93" spans="1:9" ht="18" customHeight="1" x14ac:dyDescent="0.3">
      <c r="A93" s="5">
        <v>8153</v>
      </c>
      <c r="B93" s="5">
        <v>6.15</v>
      </c>
      <c r="C93" s="5">
        <v>17.43</v>
      </c>
      <c r="D93" s="5">
        <v>7947.77</v>
      </c>
      <c r="E93" s="5">
        <v>-1148.8900000000001</v>
      </c>
      <c r="F93" s="5">
        <v>-461.46</v>
      </c>
      <c r="G93" s="5">
        <v>9.6199999999999992</v>
      </c>
      <c r="H93" s="4"/>
      <c r="I93" s="4"/>
    </row>
    <row r="94" spans="1:9" ht="18" customHeight="1" x14ac:dyDescent="0.3">
      <c r="A94" s="5">
        <v>8198</v>
      </c>
      <c r="B94" s="5">
        <v>11.36</v>
      </c>
      <c r="C94" s="5">
        <v>8.2100000000000009</v>
      </c>
      <c r="D94" s="5">
        <v>7992.24</v>
      </c>
      <c r="E94" s="5">
        <v>-1142.2</v>
      </c>
      <c r="F94" s="5">
        <v>-460.1</v>
      </c>
      <c r="G94" s="5">
        <v>11.95</v>
      </c>
      <c r="H94" s="4"/>
      <c r="I94" s="4" t="s">
        <v>3</v>
      </c>
    </row>
    <row r="95" spans="1:9" ht="18" customHeight="1" x14ac:dyDescent="0.3">
      <c r="A95" s="5">
        <v>8289</v>
      </c>
      <c r="B95" s="5">
        <v>23.29</v>
      </c>
      <c r="C95" s="5">
        <v>0.93</v>
      </c>
      <c r="D95" s="5">
        <v>8078.96</v>
      </c>
      <c r="E95" s="5">
        <v>-1115.24</v>
      </c>
      <c r="F95" s="5">
        <v>-458.52</v>
      </c>
      <c r="G95" s="5">
        <v>13.3</v>
      </c>
      <c r="H95" s="4"/>
      <c r="I95" s="4"/>
    </row>
    <row r="96" spans="1:9" ht="18" customHeight="1" x14ac:dyDescent="0.3">
      <c r="A96" s="5">
        <v>8379</v>
      </c>
      <c r="B96" s="5">
        <v>30.45</v>
      </c>
      <c r="C96" s="5">
        <v>3.04</v>
      </c>
      <c r="D96" s="5">
        <v>8159.19</v>
      </c>
      <c r="E96" s="5">
        <v>-1074.6199999999999</v>
      </c>
      <c r="F96" s="5">
        <v>-457.02</v>
      </c>
      <c r="G96" s="5">
        <v>8.02</v>
      </c>
      <c r="H96" s="4"/>
      <c r="I96" s="4"/>
    </row>
    <row r="97" spans="1:9" ht="18" customHeight="1" x14ac:dyDescent="0.3">
      <c r="A97" s="5">
        <v>8470</v>
      </c>
      <c r="B97" s="5">
        <v>37.43</v>
      </c>
      <c r="C97" s="5">
        <v>2.91</v>
      </c>
      <c r="D97" s="5">
        <v>8234.64</v>
      </c>
      <c r="E97" s="5">
        <v>-1023.91</v>
      </c>
      <c r="F97" s="5">
        <v>-454.39</v>
      </c>
      <c r="G97" s="5">
        <v>7.67</v>
      </c>
      <c r="H97" s="4"/>
      <c r="I97" s="4"/>
    </row>
    <row r="98" spans="1:9" ht="18" customHeight="1" x14ac:dyDescent="0.3">
      <c r="A98" s="5">
        <v>8561</v>
      </c>
      <c r="B98" s="5">
        <v>46.68</v>
      </c>
      <c r="C98" s="5">
        <v>0.74</v>
      </c>
      <c r="D98" s="5">
        <v>8302.14</v>
      </c>
      <c r="E98" s="5">
        <v>-963.06</v>
      </c>
      <c r="F98" s="5">
        <v>-452.56</v>
      </c>
      <c r="G98" s="5">
        <v>10.29</v>
      </c>
      <c r="H98" s="4"/>
      <c r="I98" s="4"/>
    </row>
    <row r="99" spans="1:9" ht="18" customHeight="1" x14ac:dyDescent="0.3">
      <c r="A99" s="5">
        <v>8650</v>
      </c>
      <c r="B99" s="5">
        <v>54.43</v>
      </c>
      <c r="C99" s="5">
        <v>0.28000000000000003</v>
      </c>
      <c r="D99" s="5">
        <v>8358.64</v>
      </c>
      <c r="E99" s="5">
        <v>-894.39</v>
      </c>
      <c r="F99" s="5">
        <v>-451.96</v>
      </c>
      <c r="G99" s="5">
        <v>8.7200000000000006</v>
      </c>
      <c r="H99" s="4"/>
      <c r="I99" s="4"/>
    </row>
    <row r="100" spans="1:9" ht="18" customHeight="1" x14ac:dyDescent="0.3">
      <c r="A100" s="5">
        <v>8741</v>
      </c>
      <c r="B100" s="5">
        <v>63.48</v>
      </c>
      <c r="C100" s="5">
        <v>355.66</v>
      </c>
      <c r="D100" s="5">
        <v>8405.5400000000009</v>
      </c>
      <c r="E100" s="5">
        <v>-816.59</v>
      </c>
      <c r="F100" s="5">
        <v>-454.87</v>
      </c>
      <c r="G100" s="5">
        <v>10.85</v>
      </c>
      <c r="H100" s="4"/>
      <c r="I100" s="4"/>
    </row>
    <row r="101" spans="1:9" ht="18" customHeight="1" x14ac:dyDescent="0.3">
      <c r="A101" s="5">
        <v>8832</v>
      </c>
      <c r="B101" s="5">
        <v>72.2</v>
      </c>
      <c r="C101" s="5">
        <v>357.26</v>
      </c>
      <c r="D101" s="5">
        <v>8439.84</v>
      </c>
      <c r="E101" s="5">
        <v>-732.55</v>
      </c>
      <c r="F101" s="5">
        <v>-460.03</v>
      </c>
      <c r="G101" s="5">
        <v>9.7200000000000006</v>
      </c>
      <c r="H101" s="4"/>
      <c r="I101" s="4"/>
    </row>
    <row r="102" spans="1:9" ht="18" customHeight="1" x14ac:dyDescent="0.3">
      <c r="A102" s="5">
        <v>8923</v>
      </c>
      <c r="B102" s="5">
        <v>82.22</v>
      </c>
      <c r="C102" s="5">
        <v>0.14000000000000001</v>
      </c>
      <c r="D102" s="5">
        <v>8459.9599999999991</v>
      </c>
      <c r="E102" s="5">
        <v>-643.96</v>
      </c>
      <c r="F102" s="5">
        <v>-462</v>
      </c>
      <c r="G102" s="5">
        <v>11.43</v>
      </c>
      <c r="H102" s="4"/>
      <c r="I102" s="4"/>
    </row>
    <row r="103" spans="1:9" ht="18" customHeight="1" x14ac:dyDescent="0.3">
      <c r="A103" s="5">
        <v>9014</v>
      </c>
      <c r="B103" s="5">
        <v>86.86</v>
      </c>
      <c r="C103" s="5">
        <v>359.65</v>
      </c>
      <c r="D103" s="5">
        <v>8468.6200000000008</v>
      </c>
      <c r="E103" s="5">
        <v>-553.39</v>
      </c>
      <c r="F103" s="5">
        <v>-462.16</v>
      </c>
      <c r="G103" s="5">
        <v>5.13</v>
      </c>
      <c r="H103" s="4"/>
      <c r="I103" s="4"/>
    </row>
    <row r="104" spans="1:9" ht="18" customHeight="1" x14ac:dyDescent="0.3">
      <c r="A104" s="5">
        <v>9104</v>
      </c>
      <c r="B104" s="5">
        <v>89.71</v>
      </c>
      <c r="C104" s="5">
        <v>358.68</v>
      </c>
      <c r="D104" s="5">
        <v>8471.31</v>
      </c>
      <c r="E104" s="5">
        <v>-463.45</v>
      </c>
      <c r="F104" s="5">
        <v>-463.48</v>
      </c>
      <c r="G104" s="5">
        <v>3.34</v>
      </c>
      <c r="H104" s="4"/>
      <c r="I104" s="4"/>
    </row>
    <row r="105" spans="1:9" ht="18" customHeight="1" x14ac:dyDescent="0.3">
      <c r="A105" s="5">
        <v>9168</v>
      </c>
      <c r="B105" s="5">
        <v>91.1</v>
      </c>
      <c r="C105" s="5">
        <v>358.71</v>
      </c>
      <c r="D105" s="5">
        <v>8470.86</v>
      </c>
      <c r="E105" s="5">
        <v>-399.47</v>
      </c>
      <c r="F105" s="5">
        <v>-464.93</v>
      </c>
      <c r="G105" s="5">
        <v>2.17</v>
      </c>
      <c r="H105" s="4"/>
      <c r="I105" s="4"/>
    </row>
    <row r="106" spans="1:9" ht="18" customHeight="1" x14ac:dyDescent="0.3">
      <c r="A106" s="5">
        <v>9258</v>
      </c>
      <c r="B106" s="5">
        <v>89.81</v>
      </c>
      <c r="C106" s="5">
        <v>358.43</v>
      </c>
      <c r="D106" s="5">
        <v>8470.14</v>
      </c>
      <c r="E106" s="5">
        <v>-309.51</v>
      </c>
      <c r="F106" s="5">
        <v>-467.18</v>
      </c>
      <c r="G106" s="5">
        <v>1.47</v>
      </c>
      <c r="H106" s="4"/>
      <c r="I106" s="4"/>
    </row>
    <row r="107" spans="1:9" ht="18" customHeight="1" x14ac:dyDescent="0.3">
      <c r="A107" s="5">
        <v>9349</v>
      </c>
      <c r="B107" s="5">
        <v>89.62</v>
      </c>
      <c r="C107" s="5">
        <v>359.45</v>
      </c>
      <c r="D107" s="5">
        <v>8470.59</v>
      </c>
      <c r="E107" s="5">
        <v>-218.53</v>
      </c>
      <c r="F107" s="5">
        <v>-468.86</v>
      </c>
      <c r="G107" s="5">
        <v>1.1399999999999999</v>
      </c>
      <c r="H107" s="4"/>
      <c r="I107" s="4"/>
    </row>
    <row r="108" spans="1:9" ht="18" customHeight="1" x14ac:dyDescent="0.3">
      <c r="A108" s="5">
        <v>9440</v>
      </c>
      <c r="B108" s="5">
        <v>89.39</v>
      </c>
      <c r="C108" s="5">
        <v>1.27</v>
      </c>
      <c r="D108" s="5">
        <v>8471.3799999999992</v>
      </c>
      <c r="E108" s="5">
        <v>-127.53</v>
      </c>
      <c r="F108" s="5">
        <v>-468.29</v>
      </c>
      <c r="G108" s="5">
        <v>2.02</v>
      </c>
      <c r="H108" s="4"/>
      <c r="I108" s="4"/>
    </row>
    <row r="109" spans="1:9" ht="18" customHeight="1" x14ac:dyDescent="0.3">
      <c r="A109" s="5">
        <v>9531</v>
      </c>
      <c r="B109" s="5">
        <v>89.9</v>
      </c>
      <c r="C109" s="5">
        <v>2.5499999999999998</v>
      </c>
      <c r="D109" s="5">
        <v>8471.94</v>
      </c>
      <c r="E109" s="5">
        <v>-36.590000000000003</v>
      </c>
      <c r="F109" s="5">
        <v>-465.26</v>
      </c>
      <c r="G109" s="5">
        <v>1.51</v>
      </c>
      <c r="H109" s="4"/>
      <c r="I109" s="4"/>
    </row>
    <row r="110" spans="1:9" ht="18" customHeight="1" x14ac:dyDescent="0.3">
      <c r="A110" s="5">
        <v>9621</v>
      </c>
      <c r="B110" s="5">
        <v>90.46</v>
      </c>
      <c r="C110" s="5">
        <v>1.24</v>
      </c>
      <c r="D110" s="5">
        <v>8471.66</v>
      </c>
      <c r="E110" s="5">
        <v>53.36</v>
      </c>
      <c r="F110" s="5">
        <v>-462.28</v>
      </c>
      <c r="G110" s="5">
        <v>1.58</v>
      </c>
      <c r="H110" s="4"/>
      <c r="I110" s="4"/>
    </row>
    <row r="111" spans="1:9" ht="18" customHeight="1" x14ac:dyDescent="0.3">
      <c r="A111" s="5">
        <v>9711</v>
      </c>
      <c r="B111" s="5">
        <v>89.93</v>
      </c>
      <c r="C111" s="5">
        <v>2.5499999999999998</v>
      </c>
      <c r="D111" s="5">
        <v>8471.36</v>
      </c>
      <c r="E111" s="5">
        <v>143.31</v>
      </c>
      <c r="F111" s="5">
        <v>-459.31</v>
      </c>
      <c r="G111" s="5">
        <v>1.57</v>
      </c>
      <c r="H111" s="4"/>
      <c r="I111" s="4"/>
    </row>
    <row r="112" spans="1:9" ht="18" customHeight="1" x14ac:dyDescent="0.3">
      <c r="A112" s="5">
        <v>9802</v>
      </c>
      <c r="B112" s="5">
        <v>90.18</v>
      </c>
      <c r="C112" s="5">
        <v>2.2200000000000002</v>
      </c>
      <c r="D112" s="5">
        <v>8471.27</v>
      </c>
      <c r="E112" s="5">
        <v>234.23</v>
      </c>
      <c r="F112" s="5">
        <v>-455.52</v>
      </c>
      <c r="G112" s="5">
        <v>0.45</v>
      </c>
      <c r="H112" s="4"/>
      <c r="I112" s="4"/>
    </row>
    <row r="113" spans="1:9" ht="18" customHeight="1" x14ac:dyDescent="0.3">
      <c r="A113" s="5">
        <v>9892</v>
      </c>
      <c r="B113" s="5">
        <v>90.35</v>
      </c>
      <c r="C113" s="5">
        <v>1.49</v>
      </c>
      <c r="D113" s="5">
        <v>8470.85</v>
      </c>
      <c r="E113" s="5">
        <v>324.18</v>
      </c>
      <c r="F113" s="5">
        <v>-452.61</v>
      </c>
      <c r="G113" s="5">
        <v>0.83</v>
      </c>
      <c r="H113" s="4"/>
      <c r="I113" s="4"/>
    </row>
    <row r="114" spans="1:9" ht="18" customHeight="1" x14ac:dyDescent="0.3">
      <c r="A114" s="5">
        <v>9983</v>
      </c>
      <c r="B114" s="5">
        <v>90.57</v>
      </c>
      <c r="C114" s="5">
        <v>1.47</v>
      </c>
      <c r="D114" s="5">
        <v>8470.1200000000008</v>
      </c>
      <c r="E114" s="5">
        <v>415.15</v>
      </c>
      <c r="F114" s="5">
        <v>-450.25</v>
      </c>
      <c r="G114" s="5">
        <v>0.24</v>
      </c>
      <c r="H114" s="4"/>
      <c r="I114" s="4"/>
    </row>
    <row r="115" spans="1:9" ht="18" customHeight="1" x14ac:dyDescent="0.3">
      <c r="A115" s="5">
        <v>10074</v>
      </c>
      <c r="B115" s="5">
        <v>90.23</v>
      </c>
      <c r="C115" s="5">
        <v>1.81</v>
      </c>
      <c r="D115" s="5">
        <v>8469.49</v>
      </c>
      <c r="E115" s="5">
        <v>506.11</v>
      </c>
      <c r="F115" s="5">
        <v>-447.65</v>
      </c>
      <c r="G115" s="5">
        <v>0.53</v>
      </c>
      <c r="H115" s="4"/>
      <c r="I115" s="4"/>
    </row>
    <row r="116" spans="1:9" ht="18" customHeight="1" x14ac:dyDescent="0.3">
      <c r="A116" s="5">
        <v>10165</v>
      </c>
      <c r="B116" s="5">
        <v>90.68</v>
      </c>
      <c r="C116" s="5">
        <v>1.75</v>
      </c>
      <c r="D116" s="5">
        <v>8468.76</v>
      </c>
      <c r="E116" s="5">
        <v>597.05999999999995</v>
      </c>
      <c r="F116" s="5">
        <v>-444.82</v>
      </c>
      <c r="G116" s="5">
        <v>0.5</v>
      </c>
      <c r="H116" s="4"/>
      <c r="I116" s="4"/>
    </row>
    <row r="117" spans="1:9" ht="18" customHeight="1" x14ac:dyDescent="0.3">
      <c r="A117" s="5">
        <v>10255</v>
      </c>
      <c r="B117" s="5">
        <v>89.87</v>
      </c>
      <c r="C117" s="5">
        <v>0.56999999999999995</v>
      </c>
      <c r="D117" s="5">
        <v>8468.33</v>
      </c>
      <c r="E117" s="5">
        <v>687.04</v>
      </c>
      <c r="F117" s="5">
        <v>-443</v>
      </c>
      <c r="G117" s="5">
        <v>1.59</v>
      </c>
      <c r="H117" s="4"/>
      <c r="I117" s="4"/>
    </row>
    <row r="118" spans="1:9" ht="18" customHeight="1" x14ac:dyDescent="0.3">
      <c r="A118" s="5">
        <v>10346</v>
      </c>
      <c r="B118" s="5">
        <v>90.37</v>
      </c>
      <c r="C118" s="5">
        <v>1.7</v>
      </c>
      <c r="D118" s="5">
        <v>8468.14</v>
      </c>
      <c r="E118" s="5">
        <v>778.02</v>
      </c>
      <c r="F118" s="5">
        <v>-441.2</v>
      </c>
      <c r="G118" s="5">
        <v>1.36</v>
      </c>
      <c r="H118" s="4"/>
      <c r="I118" s="4"/>
    </row>
    <row r="119" spans="1:9" ht="18" customHeight="1" x14ac:dyDescent="0.3">
      <c r="A119" s="5">
        <v>10436</v>
      </c>
      <c r="B119" s="5">
        <v>90.77</v>
      </c>
      <c r="C119" s="5">
        <v>1.59</v>
      </c>
      <c r="D119" s="5">
        <v>8467.25</v>
      </c>
      <c r="E119" s="5">
        <v>867.98</v>
      </c>
      <c r="F119" s="5">
        <v>-438.62</v>
      </c>
      <c r="G119" s="5">
        <v>0.46</v>
      </c>
      <c r="H119" s="4"/>
      <c r="I119" s="4"/>
    </row>
    <row r="120" spans="1:9" ht="18" customHeight="1" x14ac:dyDescent="0.3">
      <c r="A120" s="5">
        <v>10527</v>
      </c>
      <c r="B120" s="5">
        <v>90.57</v>
      </c>
      <c r="C120" s="5">
        <v>1.64</v>
      </c>
      <c r="D120" s="5">
        <v>8466.18</v>
      </c>
      <c r="E120" s="5">
        <v>958.93</v>
      </c>
      <c r="F120" s="5">
        <v>-436.05</v>
      </c>
      <c r="G120" s="5">
        <v>0.23</v>
      </c>
      <c r="H120" s="4"/>
      <c r="I120" s="4"/>
    </row>
    <row r="121" spans="1:9" ht="18" customHeight="1" x14ac:dyDescent="0.3">
      <c r="A121" s="5">
        <v>10619</v>
      </c>
      <c r="B121" s="5">
        <v>90.71</v>
      </c>
      <c r="C121" s="5">
        <v>1.43</v>
      </c>
      <c r="D121" s="5">
        <v>8465.15</v>
      </c>
      <c r="E121" s="5">
        <v>1050.8900000000001</v>
      </c>
      <c r="F121" s="5">
        <v>-433.59</v>
      </c>
      <c r="G121" s="5">
        <v>0.27</v>
      </c>
      <c r="H121" s="4"/>
      <c r="I121" s="4"/>
    </row>
    <row r="122" spans="1:9" ht="18" customHeight="1" x14ac:dyDescent="0.3">
      <c r="A122" s="5">
        <v>10709</v>
      </c>
      <c r="B122" s="5">
        <v>89.42</v>
      </c>
      <c r="C122" s="5">
        <v>1.69</v>
      </c>
      <c r="D122" s="5">
        <v>8465.0499999999993</v>
      </c>
      <c r="E122" s="5">
        <v>1140.8599999999999</v>
      </c>
      <c r="F122" s="5">
        <v>-431.14</v>
      </c>
      <c r="G122" s="5">
        <v>1.46</v>
      </c>
      <c r="H122" s="4"/>
      <c r="I122" s="4"/>
    </row>
    <row r="123" spans="1:9" ht="18" customHeight="1" x14ac:dyDescent="0.3">
      <c r="A123" s="5">
        <v>10801</v>
      </c>
      <c r="B123" s="5">
        <v>90.26</v>
      </c>
      <c r="C123" s="5">
        <v>1.69</v>
      </c>
      <c r="D123" s="5">
        <v>8465.31</v>
      </c>
      <c r="E123" s="5">
        <v>1232.82</v>
      </c>
      <c r="F123" s="5">
        <v>-428.42</v>
      </c>
      <c r="G123" s="5">
        <v>0.91</v>
      </c>
      <c r="H123" s="4"/>
      <c r="I123" s="4"/>
    </row>
    <row r="124" spans="1:9" ht="18" customHeight="1" x14ac:dyDescent="0.3">
      <c r="A124" s="5">
        <v>10891</v>
      </c>
      <c r="B124" s="5">
        <v>90.26</v>
      </c>
      <c r="C124" s="5">
        <v>1.08</v>
      </c>
      <c r="D124" s="5">
        <v>8464.9</v>
      </c>
      <c r="E124" s="5">
        <v>1322.79</v>
      </c>
      <c r="F124" s="5">
        <v>-426.25</v>
      </c>
      <c r="G124" s="5">
        <v>0.68</v>
      </c>
      <c r="H124" s="4"/>
      <c r="I124" s="4"/>
    </row>
    <row r="125" spans="1:9" ht="18" customHeight="1" x14ac:dyDescent="0.3">
      <c r="A125" s="5">
        <v>10982</v>
      </c>
      <c r="B125" s="5">
        <v>90.04</v>
      </c>
      <c r="C125" s="5">
        <v>2.67</v>
      </c>
      <c r="D125" s="5">
        <v>8464.66</v>
      </c>
      <c r="E125" s="5">
        <v>1413.74</v>
      </c>
      <c r="F125" s="5">
        <v>-423.27</v>
      </c>
      <c r="G125" s="5">
        <v>1.76</v>
      </c>
      <c r="H125" s="4"/>
      <c r="I125" s="4"/>
    </row>
    <row r="126" spans="1:9" ht="18" customHeight="1" x14ac:dyDescent="0.3">
      <c r="A126" s="5">
        <v>11074</v>
      </c>
      <c r="B126" s="5">
        <v>89.95</v>
      </c>
      <c r="C126" s="5">
        <v>2.13</v>
      </c>
      <c r="D126" s="5">
        <v>8464.67</v>
      </c>
      <c r="E126" s="5">
        <v>1505.66</v>
      </c>
      <c r="F126" s="5">
        <v>-419.42</v>
      </c>
      <c r="G126" s="5">
        <v>0.6</v>
      </c>
      <c r="H126" s="4"/>
      <c r="I126" s="4"/>
    </row>
    <row r="127" spans="1:9" ht="18" customHeight="1" x14ac:dyDescent="0.3">
      <c r="A127" s="5">
        <v>11165</v>
      </c>
      <c r="B127" s="5">
        <v>90.01</v>
      </c>
      <c r="C127" s="5">
        <v>1.78</v>
      </c>
      <c r="D127" s="5">
        <v>8464.7000000000007</v>
      </c>
      <c r="E127" s="5">
        <v>1596.6</v>
      </c>
      <c r="F127" s="5">
        <v>-416.31</v>
      </c>
      <c r="G127" s="5">
        <v>0.39</v>
      </c>
      <c r="H127" s="4"/>
      <c r="I127" s="4"/>
    </row>
    <row r="128" spans="1:9" ht="18" customHeight="1" x14ac:dyDescent="0.3">
      <c r="A128" s="5">
        <v>11256</v>
      </c>
      <c r="B128" s="5">
        <v>90.32</v>
      </c>
      <c r="C128" s="5">
        <v>2.09</v>
      </c>
      <c r="D128" s="5">
        <v>8464.44</v>
      </c>
      <c r="E128" s="5">
        <v>1687.55</v>
      </c>
      <c r="F128" s="5">
        <v>-413.24</v>
      </c>
      <c r="G128" s="5">
        <v>0.48</v>
      </c>
      <c r="H128" s="4"/>
      <c r="I128" s="4"/>
    </row>
    <row r="129" spans="1:9" ht="18" customHeight="1" x14ac:dyDescent="0.3">
      <c r="A129" s="5">
        <v>11347</v>
      </c>
      <c r="B129" s="5">
        <v>89.53</v>
      </c>
      <c r="C129" s="5">
        <v>1.66</v>
      </c>
      <c r="D129" s="5">
        <v>8464.56</v>
      </c>
      <c r="E129" s="5">
        <v>1778.5</v>
      </c>
      <c r="F129" s="5">
        <v>-410.26</v>
      </c>
      <c r="G129" s="5">
        <v>0.99</v>
      </c>
      <c r="H129" s="4"/>
      <c r="I129" s="4"/>
    </row>
    <row r="130" spans="1:9" ht="18" customHeight="1" x14ac:dyDescent="0.3">
      <c r="A130" s="5">
        <v>11438</v>
      </c>
      <c r="B130" s="5">
        <v>89.53</v>
      </c>
      <c r="C130" s="5">
        <v>1.56</v>
      </c>
      <c r="D130" s="5">
        <v>8465.2999999999993</v>
      </c>
      <c r="E130" s="5">
        <v>1869.46</v>
      </c>
      <c r="F130" s="5">
        <v>-407.71</v>
      </c>
      <c r="G130" s="5">
        <v>0.11</v>
      </c>
      <c r="H130" s="4"/>
      <c r="I130" s="4"/>
    </row>
    <row r="131" spans="1:9" ht="18" customHeight="1" x14ac:dyDescent="0.3">
      <c r="A131" s="5">
        <v>11529</v>
      </c>
      <c r="B131" s="5">
        <v>89.73</v>
      </c>
      <c r="C131" s="5">
        <v>2.06</v>
      </c>
      <c r="D131" s="5">
        <v>8465.89</v>
      </c>
      <c r="E131" s="5">
        <v>1960.42</v>
      </c>
      <c r="F131" s="5">
        <v>-404.83</v>
      </c>
      <c r="G131" s="5">
        <v>0.59</v>
      </c>
      <c r="H131" s="4"/>
      <c r="I131" s="4"/>
    </row>
    <row r="132" spans="1:9" ht="18" customHeight="1" x14ac:dyDescent="0.3">
      <c r="A132" s="5">
        <v>11620</v>
      </c>
      <c r="B132" s="5">
        <v>89.06</v>
      </c>
      <c r="C132" s="5">
        <v>359.85</v>
      </c>
      <c r="D132" s="5">
        <v>8466.85</v>
      </c>
      <c r="E132" s="5">
        <v>2051.39</v>
      </c>
      <c r="F132" s="5">
        <v>-403.32</v>
      </c>
      <c r="G132" s="5">
        <v>2.54</v>
      </c>
      <c r="H132" s="4"/>
      <c r="I132" s="4"/>
    </row>
    <row r="133" spans="1:9" ht="18" customHeight="1" x14ac:dyDescent="0.3">
      <c r="A133" s="5">
        <v>11711</v>
      </c>
      <c r="B133" s="5">
        <v>88.81</v>
      </c>
      <c r="C133" s="5">
        <v>0.24</v>
      </c>
      <c r="D133" s="5">
        <v>8468.5400000000009</v>
      </c>
      <c r="E133" s="5">
        <v>2142.38</v>
      </c>
      <c r="F133" s="5">
        <v>-403.25</v>
      </c>
      <c r="G133" s="5">
        <v>0.51</v>
      </c>
      <c r="H133" s="4"/>
      <c r="I133" s="4"/>
    </row>
    <row r="134" spans="1:9" ht="18" customHeight="1" x14ac:dyDescent="0.3">
      <c r="A134" s="5">
        <v>11801</v>
      </c>
      <c r="B134" s="5">
        <v>89.62</v>
      </c>
      <c r="C134" s="5">
        <v>359.47</v>
      </c>
      <c r="D134" s="5">
        <v>8469.7800000000007</v>
      </c>
      <c r="E134" s="5">
        <v>2232.37</v>
      </c>
      <c r="F134" s="5">
        <v>-403.47</v>
      </c>
      <c r="G134" s="5">
        <v>1.24</v>
      </c>
      <c r="H134" s="4"/>
      <c r="I134" s="4"/>
    </row>
    <row r="135" spans="1:9" ht="18" customHeight="1" x14ac:dyDescent="0.3">
      <c r="A135" s="5">
        <v>11892</v>
      </c>
      <c r="B135" s="5">
        <v>89.17</v>
      </c>
      <c r="C135" s="5">
        <v>1.17</v>
      </c>
      <c r="D135" s="5">
        <v>8470.74</v>
      </c>
      <c r="E135" s="5">
        <v>2323.36</v>
      </c>
      <c r="F135" s="5">
        <v>-402.97</v>
      </c>
      <c r="G135" s="5">
        <v>1.93</v>
      </c>
      <c r="H135" s="4"/>
      <c r="I135" s="4"/>
    </row>
    <row r="136" spans="1:9" ht="18" customHeight="1" x14ac:dyDescent="0.3">
      <c r="A136" s="5">
        <v>11983</v>
      </c>
      <c r="B136" s="5">
        <v>89.67</v>
      </c>
      <c r="C136" s="5">
        <v>0.51</v>
      </c>
      <c r="D136" s="5">
        <v>8471.66</v>
      </c>
      <c r="E136" s="5">
        <v>2414.34</v>
      </c>
      <c r="F136" s="5">
        <v>-401.63</v>
      </c>
      <c r="G136" s="5">
        <v>0.91</v>
      </c>
      <c r="H136" s="4"/>
      <c r="I136" s="4"/>
    </row>
    <row r="137" spans="1:9" ht="18" customHeight="1" x14ac:dyDescent="0.3">
      <c r="A137" s="5">
        <v>12074</v>
      </c>
      <c r="B137" s="5">
        <v>89.51</v>
      </c>
      <c r="C137" s="5">
        <v>0.25</v>
      </c>
      <c r="D137" s="5">
        <v>8472.31</v>
      </c>
      <c r="E137" s="5">
        <v>2505.34</v>
      </c>
      <c r="F137" s="5">
        <v>-401.03</v>
      </c>
      <c r="G137" s="5">
        <v>0.34</v>
      </c>
      <c r="H137" s="4"/>
      <c r="I137" s="4"/>
    </row>
    <row r="138" spans="1:9" ht="18" customHeight="1" x14ac:dyDescent="0.3">
      <c r="A138" s="5">
        <v>12165</v>
      </c>
      <c r="B138" s="5">
        <v>89.14</v>
      </c>
      <c r="C138" s="5">
        <v>0.56000000000000005</v>
      </c>
      <c r="D138" s="5">
        <v>8473.3799999999992</v>
      </c>
      <c r="E138" s="5">
        <v>2596.33</v>
      </c>
      <c r="F138" s="5">
        <v>-400.38</v>
      </c>
      <c r="G138" s="5">
        <v>0.53</v>
      </c>
      <c r="H138" s="4"/>
      <c r="I138" s="4"/>
    </row>
    <row r="139" spans="1:9" ht="18" customHeight="1" x14ac:dyDescent="0.3">
      <c r="A139" s="5">
        <v>12255</v>
      </c>
      <c r="B139" s="5">
        <v>90.74</v>
      </c>
      <c r="C139" s="5">
        <v>0.21</v>
      </c>
      <c r="D139" s="5">
        <v>8473.48</v>
      </c>
      <c r="E139" s="5">
        <v>2686.32</v>
      </c>
      <c r="F139" s="5">
        <v>-399.78</v>
      </c>
      <c r="G139" s="5">
        <v>1.82</v>
      </c>
      <c r="H139" s="4"/>
      <c r="I139" s="4"/>
    </row>
    <row r="140" spans="1:9" ht="18" customHeight="1" x14ac:dyDescent="0.3">
      <c r="A140" s="5">
        <v>12345</v>
      </c>
      <c r="B140" s="5">
        <v>90.37</v>
      </c>
      <c r="C140" s="5">
        <v>0.13</v>
      </c>
      <c r="D140" s="5">
        <v>8472.61</v>
      </c>
      <c r="E140" s="5">
        <v>2776.32</v>
      </c>
      <c r="F140" s="5">
        <v>-399.51</v>
      </c>
      <c r="G140" s="5">
        <v>0.42</v>
      </c>
      <c r="H140" s="4"/>
      <c r="I140" s="4"/>
    </row>
    <row r="141" spans="1:9" ht="18" customHeight="1" x14ac:dyDescent="0.3">
      <c r="A141" s="5">
        <v>12437</v>
      </c>
      <c r="B141" s="5">
        <v>90.96</v>
      </c>
      <c r="C141" s="5">
        <v>1.59</v>
      </c>
      <c r="D141" s="5">
        <v>8471.5400000000009</v>
      </c>
      <c r="E141" s="5">
        <v>2868.3</v>
      </c>
      <c r="F141" s="5">
        <v>-398.13</v>
      </c>
      <c r="G141" s="5">
        <v>1.71</v>
      </c>
      <c r="H141" s="4"/>
      <c r="I141" s="4"/>
    </row>
    <row r="142" spans="1:9" ht="18" customHeight="1" x14ac:dyDescent="0.3">
      <c r="A142" s="5">
        <v>12527</v>
      </c>
      <c r="B142" s="5">
        <v>90.23</v>
      </c>
      <c r="C142" s="5">
        <v>0.34</v>
      </c>
      <c r="D142" s="5">
        <v>8470.6</v>
      </c>
      <c r="E142" s="5">
        <v>2958.28</v>
      </c>
      <c r="F142" s="5">
        <v>-396.62</v>
      </c>
      <c r="G142" s="5">
        <v>1.61</v>
      </c>
      <c r="H142" s="4"/>
      <c r="I142" s="4"/>
    </row>
    <row r="143" spans="1:9" ht="18" customHeight="1" x14ac:dyDescent="0.3">
      <c r="A143" s="5">
        <v>12618</v>
      </c>
      <c r="B143" s="5">
        <v>92.39</v>
      </c>
      <c r="C143" s="5">
        <v>1.86</v>
      </c>
      <c r="D143" s="5">
        <v>8468.52</v>
      </c>
      <c r="E143" s="5">
        <v>3049.23</v>
      </c>
      <c r="F143" s="5">
        <v>-394.87</v>
      </c>
      <c r="G143" s="5">
        <v>2.9</v>
      </c>
      <c r="H143" s="4"/>
      <c r="I143" s="4"/>
    </row>
    <row r="144" spans="1:9" ht="18" customHeight="1" x14ac:dyDescent="0.3">
      <c r="A144" s="5">
        <v>12708</v>
      </c>
      <c r="B144" s="5">
        <v>90.74</v>
      </c>
      <c r="C144" s="5">
        <v>1.03</v>
      </c>
      <c r="D144" s="5">
        <v>8466.06</v>
      </c>
      <c r="E144" s="5">
        <v>3139.16</v>
      </c>
      <c r="F144" s="5">
        <v>-392.6</v>
      </c>
      <c r="G144" s="5">
        <v>2.0499999999999998</v>
      </c>
      <c r="H144" s="4"/>
      <c r="I144" s="4"/>
    </row>
    <row r="145" spans="1:9" ht="18" customHeight="1" x14ac:dyDescent="0.3">
      <c r="A145" s="5">
        <v>12800</v>
      </c>
      <c r="B145" s="5">
        <v>90.32</v>
      </c>
      <c r="C145" s="5">
        <v>358.97</v>
      </c>
      <c r="D145" s="5">
        <v>8465.2099999999991</v>
      </c>
      <c r="E145" s="5">
        <v>3231.15</v>
      </c>
      <c r="F145" s="5">
        <v>-392.6</v>
      </c>
      <c r="G145" s="5">
        <v>2.29</v>
      </c>
      <c r="H145" s="4"/>
      <c r="I145" s="4"/>
    </row>
    <row r="146" spans="1:9" ht="18" customHeight="1" x14ac:dyDescent="0.3">
      <c r="A146" s="5">
        <v>12890</v>
      </c>
      <c r="B146" s="5">
        <v>89.28</v>
      </c>
      <c r="C146" s="5">
        <v>359.66</v>
      </c>
      <c r="D146" s="5">
        <v>8465.5300000000007</v>
      </c>
      <c r="E146" s="5">
        <v>3321.15</v>
      </c>
      <c r="F146" s="5">
        <v>-393.68</v>
      </c>
      <c r="G146" s="5">
        <v>1.39</v>
      </c>
      <c r="H146" s="4"/>
      <c r="I146" s="4"/>
    </row>
    <row r="147" spans="1:9" ht="18" customHeight="1" x14ac:dyDescent="0.3">
      <c r="A147" s="5">
        <v>12981</v>
      </c>
      <c r="B147" s="5">
        <v>89.84</v>
      </c>
      <c r="C147" s="5">
        <v>1.24</v>
      </c>
      <c r="D147" s="5">
        <v>8466.23</v>
      </c>
      <c r="E147" s="5">
        <v>3412.14</v>
      </c>
      <c r="F147" s="5">
        <v>-392.96</v>
      </c>
      <c r="G147" s="5">
        <v>1.84</v>
      </c>
      <c r="H147" s="4"/>
      <c r="I147" s="4"/>
    </row>
    <row r="148" spans="1:9" ht="18" customHeight="1" x14ac:dyDescent="0.3">
      <c r="A148" s="5">
        <v>13072</v>
      </c>
      <c r="B148" s="5">
        <v>89.79</v>
      </c>
      <c r="C148" s="5">
        <v>0.96</v>
      </c>
      <c r="D148" s="5">
        <v>8466.52</v>
      </c>
      <c r="E148" s="5">
        <v>3503.12</v>
      </c>
      <c r="F148" s="5">
        <v>-391.22</v>
      </c>
      <c r="G148" s="5">
        <v>0.31</v>
      </c>
      <c r="H148" s="4"/>
      <c r="I148" s="4"/>
    </row>
    <row r="149" spans="1:9" ht="18" customHeight="1" x14ac:dyDescent="0.3">
      <c r="A149" s="5">
        <v>13162</v>
      </c>
      <c r="B149" s="5">
        <v>88.33</v>
      </c>
      <c r="C149" s="5">
        <v>0.81</v>
      </c>
      <c r="D149" s="5">
        <v>8468</v>
      </c>
      <c r="E149" s="5">
        <v>3593.09</v>
      </c>
      <c r="F149" s="5">
        <v>-389.83</v>
      </c>
      <c r="G149" s="5">
        <v>1.63</v>
      </c>
      <c r="H149" s="4"/>
      <c r="I149" s="4"/>
    </row>
    <row r="150" spans="1:9" ht="18" customHeight="1" x14ac:dyDescent="0.3">
      <c r="A150" s="5">
        <v>13253</v>
      </c>
      <c r="B150" s="5">
        <v>89.28</v>
      </c>
      <c r="C150" s="5">
        <v>0.83</v>
      </c>
      <c r="D150" s="5">
        <v>8469.89</v>
      </c>
      <c r="E150" s="5">
        <v>3684.06</v>
      </c>
      <c r="F150" s="5">
        <v>-388.52</v>
      </c>
      <c r="G150" s="5">
        <v>1.04</v>
      </c>
      <c r="H150" s="4"/>
      <c r="I150" s="4"/>
    </row>
    <row r="151" spans="1:9" ht="18" customHeight="1" x14ac:dyDescent="0.3">
      <c r="A151" s="5">
        <v>13344</v>
      </c>
      <c r="B151" s="5">
        <v>90.77</v>
      </c>
      <c r="C151" s="5">
        <v>1.38</v>
      </c>
      <c r="D151" s="5">
        <v>8469.86</v>
      </c>
      <c r="E151" s="5">
        <v>3775.04</v>
      </c>
      <c r="F151" s="5">
        <v>-386.77</v>
      </c>
      <c r="G151" s="5">
        <v>1.75</v>
      </c>
      <c r="H151" s="4"/>
      <c r="I151" s="4"/>
    </row>
    <row r="152" spans="1:9" ht="18" customHeight="1" x14ac:dyDescent="0.3">
      <c r="A152" s="5">
        <v>13432</v>
      </c>
      <c r="B152" s="5">
        <v>90.04</v>
      </c>
      <c r="C152" s="5">
        <v>0.86</v>
      </c>
      <c r="D152" s="5">
        <v>8469.23</v>
      </c>
      <c r="E152" s="5">
        <v>3863.02</v>
      </c>
      <c r="F152" s="5">
        <v>-385.05</v>
      </c>
      <c r="G152" s="5">
        <v>1.02</v>
      </c>
      <c r="H152" s="4"/>
      <c r="I152" s="4"/>
    </row>
    <row r="153" spans="1:9" ht="18" customHeight="1" x14ac:dyDescent="0.3">
      <c r="A153" s="5">
        <v>13525</v>
      </c>
      <c r="B153" s="5">
        <v>89.39</v>
      </c>
      <c r="C153" s="5">
        <v>1.23</v>
      </c>
      <c r="D153" s="5">
        <v>8469.7000000000007</v>
      </c>
      <c r="E153" s="5">
        <v>3956.01</v>
      </c>
      <c r="F153" s="5">
        <v>-383.35</v>
      </c>
      <c r="G153" s="5">
        <v>0.8</v>
      </c>
      <c r="H153" s="4"/>
      <c r="I153" s="4"/>
    </row>
    <row r="154" spans="1:9" ht="18" customHeight="1" x14ac:dyDescent="0.3">
      <c r="A154" s="5">
        <v>13614</v>
      </c>
      <c r="B154" s="5">
        <v>89.84</v>
      </c>
      <c r="C154" s="5">
        <v>1.2</v>
      </c>
      <c r="D154" s="5">
        <v>8470.2900000000009</v>
      </c>
      <c r="E154" s="5">
        <v>4044.98</v>
      </c>
      <c r="F154" s="5">
        <v>-381.47</v>
      </c>
      <c r="G154" s="5">
        <v>0.51</v>
      </c>
      <c r="H154" s="4"/>
      <c r="I154" s="4"/>
    </row>
    <row r="155" spans="1:9" ht="18" customHeight="1" x14ac:dyDescent="0.3">
      <c r="A155" s="5">
        <v>13706</v>
      </c>
      <c r="B155" s="5">
        <v>90.09</v>
      </c>
      <c r="C155" s="5">
        <v>1.63</v>
      </c>
      <c r="D155" s="5">
        <v>8470.35</v>
      </c>
      <c r="E155" s="5">
        <v>4136.96</v>
      </c>
      <c r="F155" s="5">
        <v>-379.19</v>
      </c>
      <c r="G155" s="5">
        <v>0.54</v>
      </c>
      <c r="H155" s="4"/>
      <c r="I155" s="4"/>
    </row>
    <row r="156" spans="1:9" ht="18" customHeight="1" x14ac:dyDescent="0.3">
      <c r="A156" s="5">
        <v>13797</v>
      </c>
      <c r="B156" s="5">
        <v>89.17</v>
      </c>
      <c r="C156" s="5">
        <v>0.33</v>
      </c>
      <c r="D156" s="5">
        <v>8470.94</v>
      </c>
      <c r="E156" s="5">
        <v>4227.9399999999996</v>
      </c>
      <c r="F156" s="5">
        <v>-377.64</v>
      </c>
      <c r="G156" s="5">
        <v>1.75</v>
      </c>
      <c r="H156" s="4"/>
      <c r="I156" s="4"/>
    </row>
    <row r="157" spans="1:9" ht="18" customHeight="1" x14ac:dyDescent="0.3">
      <c r="A157" s="5">
        <v>13887</v>
      </c>
      <c r="B157" s="5">
        <v>89.23</v>
      </c>
      <c r="C157" s="5">
        <v>1.46</v>
      </c>
      <c r="D157" s="5">
        <v>8472.19</v>
      </c>
      <c r="E157" s="5">
        <v>4317.92</v>
      </c>
      <c r="F157" s="5">
        <v>-376.23</v>
      </c>
      <c r="G157" s="5">
        <v>1.26</v>
      </c>
      <c r="H157" s="4"/>
      <c r="I157" s="4"/>
    </row>
    <row r="158" spans="1:9" ht="18" customHeight="1" x14ac:dyDescent="0.3">
      <c r="A158" s="5">
        <v>13978</v>
      </c>
      <c r="B158" s="5">
        <v>90.82</v>
      </c>
      <c r="C158" s="5">
        <v>1.22</v>
      </c>
      <c r="D158" s="5">
        <v>8472.15</v>
      </c>
      <c r="E158" s="5">
        <v>4408.8900000000003</v>
      </c>
      <c r="F158" s="5">
        <v>-374.1</v>
      </c>
      <c r="G158" s="5">
        <v>1.77</v>
      </c>
      <c r="H158" s="4"/>
      <c r="I158" s="4"/>
    </row>
    <row r="159" spans="1:9" ht="18" customHeight="1" x14ac:dyDescent="0.3">
      <c r="A159" s="5">
        <v>14067</v>
      </c>
      <c r="B159" s="5">
        <v>92.45</v>
      </c>
      <c r="C159" s="5">
        <v>0.59</v>
      </c>
      <c r="D159" s="5">
        <v>8469.6200000000008</v>
      </c>
      <c r="E159" s="5">
        <v>4497.84</v>
      </c>
      <c r="F159" s="5">
        <v>-372.7</v>
      </c>
      <c r="G159" s="5">
        <v>1.96</v>
      </c>
      <c r="H159" s="4"/>
      <c r="I159" s="4"/>
    </row>
    <row r="160" spans="1:9" ht="18" customHeight="1" x14ac:dyDescent="0.3">
      <c r="A160" s="5">
        <v>14157</v>
      </c>
      <c r="B160" s="5">
        <v>91.24</v>
      </c>
      <c r="C160" s="5">
        <v>0.61</v>
      </c>
      <c r="D160" s="5">
        <v>8466.7199999999993</v>
      </c>
      <c r="E160" s="5">
        <v>4587.78</v>
      </c>
      <c r="F160" s="5">
        <v>-371.76</v>
      </c>
      <c r="G160" s="5">
        <v>1.34</v>
      </c>
      <c r="H160" s="4"/>
      <c r="I160" s="4"/>
    </row>
    <row r="161" spans="1:9" ht="18" customHeight="1" x14ac:dyDescent="0.3">
      <c r="A161" s="5">
        <v>14247</v>
      </c>
      <c r="B161" s="5">
        <v>91.33</v>
      </c>
      <c r="C161" s="5">
        <v>0.5</v>
      </c>
      <c r="D161" s="5">
        <v>8464.7000000000007</v>
      </c>
      <c r="E161" s="5">
        <v>4677.76</v>
      </c>
      <c r="F161" s="5">
        <v>-370.89</v>
      </c>
      <c r="G161" s="5">
        <v>0.16</v>
      </c>
      <c r="H161" s="4"/>
      <c r="I161" s="4"/>
    </row>
    <row r="162" spans="1:9" ht="18" customHeight="1" x14ac:dyDescent="0.3">
      <c r="A162" s="5">
        <v>14338</v>
      </c>
      <c r="B162" s="5">
        <v>90.91</v>
      </c>
      <c r="C162" s="5">
        <v>0.71</v>
      </c>
      <c r="D162" s="5">
        <v>8462.92</v>
      </c>
      <c r="E162" s="5">
        <v>4768.7299999999996</v>
      </c>
      <c r="F162" s="5">
        <v>-369.93</v>
      </c>
      <c r="G162" s="5">
        <v>0.52</v>
      </c>
      <c r="H162" s="4"/>
      <c r="I162" s="4"/>
    </row>
    <row r="163" spans="1:9" ht="18" customHeight="1" x14ac:dyDescent="0.3">
      <c r="A163" s="5">
        <v>14428</v>
      </c>
      <c r="B163" s="5">
        <v>90.07</v>
      </c>
      <c r="C163" s="5">
        <v>0.8</v>
      </c>
      <c r="D163" s="5">
        <v>8462.15</v>
      </c>
      <c r="E163" s="5">
        <v>4858.72</v>
      </c>
      <c r="F163" s="5">
        <v>-368.74</v>
      </c>
      <c r="G163" s="5">
        <v>0.94</v>
      </c>
      <c r="H163" s="4"/>
      <c r="I163" s="4"/>
    </row>
    <row r="164" spans="1:9" ht="18" customHeight="1" x14ac:dyDescent="0.3">
      <c r="A164" s="5">
        <v>14519</v>
      </c>
      <c r="B164" s="5">
        <v>89.87</v>
      </c>
      <c r="C164" s="5">
        <v>0.6</v>
      </c>
      <c r="D164" s="5">
        <v>8462.2000000000007</v>
      </c>
      <c r="E164" s="5">
        <v>4949.72</v>
      </c>
      <c r="F164" s="5">
        <v>-367.63</v>
      </c>
      <c r="G164" s="5">
        <v>0.31</v>
      </c>
      <c r="H164" s="4"/>
      <c r="I164" s="4"/>
    </row>
    <row r="165" spans="1:9" ht="18" customHeight="1" x14ac:dyDescent="0.3">
      <c r="A165" s="5">
        <v>14609</v>
      </c>
      <c r="B165" s="5">
        <v>90.01</v>
      </c>
      <c r="C165" s="5">
        <v>1.56</v>
      </c>
      <c r="D165" s="5">
        <v>8462.2900000000009</v>
      </c>
      <c r="E165" s="5">
        <v>5039.7</v>
      </c>
      <c r="F165" s="5">
        <v>-365.93</v>
      </c>
      <c r="G165" s="5">
        <v>1.08</v>
      </c>
      <c r="H165" s="4"/>
      <c r="I165" s="4"/>
    </row>
    <row r="166" spans="1:9" ht="18" customHeight="1" x14ac:dyDescent="0.3">
      <c r="A166" s="5">
        <v>14700</v>
      </c>
      <c r="B166" s="5">
        <v>90.04</v>
      </c>
      <c r="C166" s="5">
        <v>0.79</v>
      </c>
      <c r="D166" s="5">
        <v>8462.25</v>
      </c>
      <c r="E166" s="5">
        <v>5130.68</v>
      </c>
      <c r="F166" s="5">
        <v>-364.07</v>
      </c>
      <c r="G166" s="5">
        <v>0.85</v>
      </c>
      <c r="H166" s="4"/>
      <c r="I166" s="4"/>
    </row>
    <row r="167" spans="1:9" ht="18" customHeight="1" x14ac:dyDescent="0.3">
      <c r="A167" s="5">
        <v>14790</v>
      </c>
      <c r="B167" s="5">
        <v>89.93</v>
      </c>
      <c r="C167" s="5">
        <v>0.76</v>
      </c>
      <c r="D167" s="5">
        <v>8462.2800000000007</v>
      </c>
      <c r="E167" s="5">
        <v>5220.67</v>
      </c>
      <c r="F167" s="5">
        <v>-362.85</v>
      </c>
      <c r="G167" s="5">
        <v>0.13</v>
      </c>
      <c r="H167" s="4"/>
      <c r="I167" s="4"/>
    </row>
    <row r="168" spans="1:9" ht="18" customHeight="1" x14ac:dyDescent="0.3">
      <c r="A168" s="5">
        <v>14881</v>
      </c>
      <c r="B168" s="5">
        <v>89.95</v>
      </c>
      <c r="C168" s="5">
        <v>0.42</v>
      </c>
      <c r="D168" s="5">
        <v>8462.3700000000008</v>
      </c>
      <c r="E168" s="5">
        <v>5311.67</v>
      </c>
      <c r="F168" s="5">
        <v>-361.91</v>
      </c>
      <c r="G168" s="5">
        <v>0.37</v>
      </c>
      <c r="H168" s="4"/>
      <c r="I168" s="4"/>
    </row>
    <row r="169" spans="1:9" ht="18" customHeight="1" x14ac:dyDescent="0.3">
      <c r="A169" s="5">
        <v>14971</v>
      </c>
      <c r="B169" s="5">
        <v>90.01</v>
      </c>
      <c r="C169" s="5">
        <v>1.1299999999999999</v>
      </c>
      <c r="D169" s="5">
        <v>8462.4</v>
      </c>
      <c r="E169" s="5">
        <v>5401.66</v>
      </c>
      <c r="F169" s="5">
        <v>-360.69</v>
      </c>
      <c r="G169" s="5">
        <v>0.79</v>
      </c>
      <c r="H169" s="4"/>
      <c r="I169" s="4"/>
    </row>
    <row r="170" spans="1:9" ht="18" customHeight="1" x14ac:dyDescent="0.3">
      <c r="A170" s="5">
        <v>15062</v>
      </c>
      <c r="B170" s="5">
        <v>89.9</v>
      </c>
      <c r="C170" s="5">
        <v>1.94</v>
      </c>
      <c r="D170" s="5">
        <v>8462.4699999999993</v>
      </c>
      <c r="E170" s="5">
        <v>5492.62</v>
      </c>
      <c r="F170" s="5">
        <v>-358.26</v>
      </c>
      <c r="G170" s="5">
        <v>0.9</v>
      </c>
      <c r="H170" s="4"/>
      <c r="I170" s="4"/>
    </row>
    <row r="171" spans="1:9" ht="18" customHeight="1" x14ac:dyDescent="0.3">
      <c r="A171" s="5">
        <v>15152</v>
      </c>
      <c r="B171" s="5">
        <v>89.98</v>
      </c>
      <c r="C171" s="5">
        <v>1.4</v>
      </c>
      <c r="D171" s="5">
        <v>8462.57</v>
      </c>
      <c r="E171" s="5">
        <v>5582.59</v>
      </c>
      <c r="F171" s="5">
        <v>-355.63</v>
      </c>
      <c r="G171" s="5">
        <v>0.61</v>
      </c>
      <c r="H171" s="4"/>
      <c r="I171" s="4"/>
    </row>
    <row r="172" spans="1:9" ht="18" customHeight="1" x14ac:dyDescent="0.3">
      <c r="A172" s="5">
        <v>15243</v>
      </c>
      <c r="B172" s="5">
        <v>90.01</v>
      </c>
      <c r="C172" s="5">
        <v>1.03</v>
      </c>
      <c r="D172" s="5">
        <v>8462.58</v>
      </c>
      <c r="E172" s="5">
        <v>5673.56</v>
      </c>
      <c r="F172" s="5">
        <v>-353.7</v>
      </c>
      <c r="G172" s="5">
        <v>0.41</v>
      </c>
      <c r="H172" s="4"/>
      <c r="I172" s="4"/>
    </row>
    <row r="173" spans="1:9" ht="18" customHeight="1" x14ac:dyDescent="0.3">
      <c r="A173" s="5">
        <v>15334</v>
      </c>
      <c r="B173" s="5">
        <v>89.95</v>
      </c>
      <c r="C173" s="5">
        <v>1.29</v>
      </c>
      <c r="D173" s="5">
        <v>8462.61</v>
      </c>
      <c r="E173" s="5">
        <v>5764.55</v>
      </c>
      <c r="F173" s="5">
        <v>-351.86</v>
      </c>
      <c r="G173" s="5">
        <v>0.28999999999999998</v>
      </c>
      <c r="H173" s="4"/>
      <c r="I173" s="4"/>
    </row>
    <row r="174" spans="1:9" ht="18" customHeight="1" x14ac:dyDescent="0.3">
      <c r="A174" s="5">
        <v>15424</v>
      </c>
      <c r="B174" s="5">
        <v>89.9</v>
      </c>
      <c r="C174" s="5">
        <v>0.89</v>
      </c>
      <c r="D174" s="5">
        <v>8462.73</v>
      </c>
      <c r="E174" s="5">
        <v>5854.53</v>
      </c>
      <c r="F174" s="5">
        <v>-350.15</v>
      </c>
      <c r="G174" s="5">
        <v>0.45</v>
      </c>
      <c r="H174" s="4"/>
      <c r="I174" s="4"/>
    </row>
    <row r="175" spans="1:9" ht="18" customHeight="1" x14ac:dyDescent="0.3">
      <c r="A175" s="5">
        <v>15517</v>
      </c>
      <c r="B175" s="5">
        <v>89.95</v>
      </c>
      <c r="C175" s="5">
        <v>1.89</v>
      </c>
      <c r="D175" s="5">
        <v>8462.85</v>
      </c>
      <c r="E175" s="5">
        <v>5947.5</v>
      </c>
      <c r="F175" s="5">
        <v>-347.89</v>
      </c>
      <c r="G175" s="5">
        <v>1.08</v>
      </c>
      <c r="H175" s="4"/>
      <c r="I175" s="4"/>
    </row>
    <row r="176" spans="1:9" ht="18" customHeight="1" x14ac:dyDescent="0.3">
      <c r="A176" s="5">
        <v>15608</v>
      </c>
      <c r="B176" s="5">
        <v>90.12</v>
      </c>
      <c r="C176" s="5">
        <v>1.01</v>
      </c>
      <c r="D176" s="5">
        <v>8462.7900000000009</v>
      </c>
      <c r="E176" s="5">
        <v>6038.47</v>
      </c>
      <c r="F176" s="5">
        <v>-345.59</v>
      </c>
      <c r="G176" s="5">
        <v>0.98</v>
      </c>
      <c r="H176" s="4"/>
      <c r="I176" s="4"/>
    </row>
    <row r="177" spans="1:9" ht="18" customHeight="1" x14ac:dyDescent="0.3">
      <c r="A177" s="5">
        <v>15699</v>
      </c>
      <c r="B177" s="5">
        <v>90.15</v>
      </c>
      <c r="C177" s="5">
        <v>1.34</v>
      </c>
      <c r="D177" s="5">
        <v>8462.58</v>
      </c>
      <c r="E177" s="5">
        <v>6129.45</v>
      </c>
      <c r="F177" s="5">
        <v>-343.72</v>
      </c>
      <c r="G177" s="5">
        <v>0.36</v>
      </c>
      <c r="H177" s="4"/>
      <c r="I177" s="4"/>
    </row>
    <row r="178" spans="1:9" ht="18" customHeight="1" x14ac:dyDescent="0.3">
      <c r="A178" s="5">
        <v>15789</v>
      </c>
      <c r="B178" s="5">
        <v>90.09</v>
      </c>
      <c r="C178" s="5">
        <v>0.92</v>
      </c>
      <c r="D178" s="5">
        <v>8462.39</v>
      </c>
      <c r="E178" s="5">
        <v>6219.43</v>
      </c>
      <c r="F178" s="5">
        <v>-341.95</v>
      </c>
      <c r="G178" s="5">
        <v>0.47</v>
      </c>
      <c r="H178" s="4"/>
      <c r="I178" s="4"/>
    </row>
    <row r="179" spans="1:9" ht="18" customHeight="1" x14ac:dyDescent="0.3">
      <c r="A179" s="5">
        <v>15880</v>
      </c>
      <c r="B179" s="5">
        <v>89.95</v>
      </c>
      <c r="C179" s="5">
        <v>2.0099999999999998</v>
      </c>
      <c r="D179" s="5">
        <v>8462.36</v>
      </c>
      <c r="E179" s="5">
        <v>6310.4</v>
      </c>
      <c r="F179" s="5">
        <v>-339.62</v>
      </c>
      <c r="G179" s="5">
        <v>1.21</v>
      </c>
      <c r="H179" s="4"/>
      <c r="I179" s="4"/>
    </row>
    <row r="180" spans="1:9" ht="18" customHeight="1" x14ac:dyDescent="0.3">
      <c r="A180" s="5">
        <v>15971</v>
      </c>
      <c r="B180" s="5">
        <v>90.18</v>
      </c>
      <c r="C180" s="5">
        <v>0.78</v>
      </c>
      <c r="D180" s="5">
        <v>8462.25</v>
      </c>
      <c r="E180" s="5">
        <v>6401.37</v>
      </c>
      <c r="F180" s="5">
        <v>-337.41</v>
      </c>
      <c r="G180" s="5">
        <v>1.38</v>
      </c>
      <c r="H180" s="4"/>
      <c r="I180" s="4"/>
    </row>
    <row r="181" spans="1:9" ht="18" customHeight="1" x14ac:dyDescent="0.3">
      <c r="A181" s="5">
        <v>16061</v>
      </c>
      <c r="B181" s="5">
        <v>90.09</v>
      </c>
      <c r="C181" s="5">
        <v>0.84</v>
      </c>
      <c r="D181" s="5">
        <v>8462.0400000000009</v>
      </c>
      <c r="E181" s="5">
        <v>6491.36</v>
      </c>
      <c r="F181" s="5">
        <v>-336.14</v>
      </c>
      <c r="G181" s="5">
        <v>0.12</v>
      </c>
      <c r="H181" s="4"/>
      <c r="I181" s="4"/>
    </row>
    <row r="182" spans="1:9" ht="18" customHeight="1" x14ac:dyDescent="0.3">
      <c r="A182" s="5">
        <v>16152</v>
      </c>
      <c r="B182" s="5">
        <v>90.23</v>
      </c>
      <c r="C182" s="5">
        <v>1.2</v>
      </c>
      <c r="D182" s="5">
        <v>8461.7900000000009</v>
      </c>
      <c r="E182" s="5">
        <v>6582.35</v>
      </c>
      <c r="F182" s="5">
        <v>-334.52</v>
      </c>
      <c r="G182" s="5">
        <v>0.42</v>
      </c>
      <c r="H182" s="4"/>
      <c r="I182" s="4"/>
    </row>
    <row r="183" spans="1:9" ht="18" customHeight="1" x14ac:dyDescent="0.3">
      <c r="A183" s="5">
        <v>16243</v>
      </c>
      <c r="B183" s="5">
        <v>90.01</v>
      </c>
      <c r="C183" s="5">
        <v>0.59</v>
      </c>
      <c r="D183" s="5">
        <v>8461.6</v>
      </c>
      <c r="E183" s="5">
        <v>6673.34</v>
      </c>
      <c r="F183" s="5">
        <v>-333.09</v>
      </c>
      <c r="G183" s="5">
        <v>0.71</v>
      </c>
      <c r="H183" s="4"/>
      <c r="I183" s="4"/>
    </row>
    <row r="184" spans="1:9" ht="18" customHeight="1" x14ac:dyDescent="0.3">
      <c r="A184" s="5">
        <v>16333</v>
      </c>
      <c r="B184" s="5">
        <v>90.01</v>
      </c>
      <c r="C184" s="5">
        <v>1.02</v>
      </c>
      <c r="D184" s="5">
        <v>8461.58</v>
      </c>
      <c r="E184" s="5">
        <v>6763.33</v>
      </c>
      <c r="F184" s="5">
        <v>-331.83</v>
      </c>
      <c r="G184" s="5">
        <v>0.48</v>
      </c>
      <c r="H184" s="4"/>
      <c r="I184" s="4"/>
    </row>
    <row r="185" spans="1:9" ht="18" customHeight="1" x14ac:dyDescent="0.3">
      <c r="A185" s="5">
        <v>16425</v>
      </c>
      <c r="B185" s="5">
        <v>90.04</v>
      </c>
      <c r="C185" s="5">
        <v>0.82</v>
      </c>
      <c r="D185" s="5">
        <v>8461.5400000000009</v>
      </c>
      <c r="E185" s="5">
        <v>6855.32</v>
      </c>
      <c r="F185" s="5">
        <v>-330.35</v>
      </c>
      <c r="G185" s="5">
        <v>0.22</v>
      </c>
      <c r="H185" s="4"/>
      <c r="I185" s="4"/>
    </row>
    <row r="186" spans="1:9" ht="18" customHeight="1" x14ac:dyDescent="0.3">
      <c r="A186" s="5">
        <v>16516</v>
      </c>
      <c r="B186" s="5">
        <v>90.09</v>
      </c>
      <c r="C186" s="5">
        <v>0.78</v>
      </c>
      <c r="D186" s="5">
        <v>8461.44</v>
      </c>
      <c r="E186" s="5">
        <v>6946.31</v>
      </c>
      <c r="F186" s="5">
        <v>-329.08</v>
      </c>
      <c r="G186" s="5">
        <v>7.0000000000000007E-2</v>
      </c>
      <c r="H186" s="4"/>
      <c r="I186" s="4"/>
    </row>
    <row r="187" spans="1:9" ht="18" customHeight="1" x14ac:dyDescent="0.3">
      <c r="A187" s="5">
        <v>16606</v>
      </c>
      <c r="B187" s="5">
        <v>90.01</v>
      </c>
      <c r="C187" s="5">
        <v>1.73</v>
      </c>
      <c r="D187" s="5">
        <v>8461.36</v>
      </c>
      <c r="E187" s="5">
        <v>7036.28</v>
      </c>
      <c r="F187" s="5">
        <v>-327.11</v>
      </c>
      <c r="G187" s="5">
        <v>1.06</v>
      </c>
      <c r="H187" s="4"/>
      <c r="I187" s="4"/>
    </row>
    <row r="188" spans="1:9" ht="18" customHeight="1" x14ac:dyDescent="0.3">
      <c r="A188" s="5">
        <v>16695</v>
      </c>
      <c r="B188" s="5">
        <v>90.12</v>
      </c>
      <c r="C188" s="5">
        <v>1.34</v>
      </c>
      <c r="D188" s="5">
        <v>8461.26</v>
      </c>
      <c r="E188" s="5">
        <v>7125.25</v>
      </c>
      <c r="F188" s="5">
        <v>-324.73</v>
      </c>
      <c r="G188" s="5">
        <v>0.46</v>
      </c>
      <c r="H188" s="4"/>
      <c r="I188" s="4"/>
    </row>
    <row r="189" spans="1:9" ht="18" customHeight="1" x14ac:dyDescent="0.3">
      <c r="A189" s="5">
        <v>16786</v>
      </c>
      <c r="B189" s="5">
        <v>90.74</v>
      </c>
      <c r="C189" s="5">
        <v>1.69</v>
      </c>
      <c r="D189" s="5">
        <v>8460.58</v>
      </c>
      <c r="E189" s="5">
        <v>7216.22</v>
      </c>
      <c r="F189" s="5">
        <v>-322.32</v>
      </c>
      <c r="G189" s="5">
        <v>0.78</v>
      </c>
      <c r="H189" s="4"/>
      <c r="I189" s="4"/>
    </row>
    <row r="190" spans="1:9" ht="18" customHeight="1" x14ac:dyDescent="0.3">
      <c r="A190" s="5">
        <v>16877</v>
      </c>
      <c r="B190" s="5">
        <v>90.09</v>
      </c>
      <c r="C190" s="5">
        <v>0.71</v>
      </c>
      <c r="D190" s="5">
        <v>8459.92</v>
      </c>
      <c r="E190" s="5">
        <v>7307.19</v>
      </c>
      <c r="F190" s="5">
        <v>-320.42</v>
      </c>
      <c r="G190" s="5">
        <v>1.29</v>
      </c>
      <c r="H190" s="4"/>
      <c r="I190" s="4"/>
    </row>
    <row r="191" spans="1:9" ht="18" customHeight="1" x14ac:dyDescent="0.3">
      <c r="A191" s="5">
        <v>16967</v>
      </c>
      <c r="B191" s="5">
        <v>89.98</v>
      </c>
      <c r="C191" s="5">
        <v>0.92</v>
      </c>
      <c r="D191" s="5">
        <v>8459.86</v>
      </c>
      <c r="E191" s="5">
        <v>7397.18</v>
      </c>
      <c r="F191" s="5">
        <v>-319.14</v>
      </c>
      <c r="G191" s="5">
        <v>0.26</v>
      </c>
      <c r="H191" s="4"/>
      <c r="I191" s="4"/>
    </row>
    <row r="192" spans="1:9" ht="18" customHeight="1" x14ac:dyDescent="0.3">
      <c r="A192" s="5">
        <v>17057</v>
      </c>
      <c r="B192" s="5">
        <v>89.95</v>
      </c>
      <c r="C192" s="5">
        <v>0.9</v>
      </c>
      <c r="D192" s="5">
        <v>8459.92</v>
      </c>
      <c r="E192" s="5">
        <v>7487.17</v>
      </c>
      <c r="F192" s="5">
        <v>-317.70999999999998</v>
      </c>
      <c r="G192" s="5">
        <v>0.04</v>
      </c>
      <c r="H192" s="4"/>
      <c r="I192" s="4"/>
    </row>
    <row r="193" spans="1:9" ht="18" customHeight="1" x14ac:dyDescent="0.3">
      <c r="A193" s="5">
        <v>17148</v>
      </c>
      <c r="B193" s="5">
        <v>90.18</v>
      </c>
      <c r="C193" s="5">
        <v>1.18</v>
      </c>
      <c r="D193" s="5">
        <v>8459.81</v>
      </c>
      <c r="E193" s="5">
        <v>7578.16</v>
      </c>
      <c r="F193" s="5">
        <v>-316.05</v>
      </c>
      <c r="G193" s="5">
        <v>0.4</v>
      </c>
      <c r="H193" s="4"/>
      <c r="I193" s="4"/>
    </row>
    <row r="194" spans="1:9" ht="18" customHeight="1" x14ac:dyDescent="0.3">
      <c r="A194" s="5">
        <v>17238</v>
      </c>
      <c r="B194" s="5">
        <v>89.7</v>
      </c>
      <c r="C194" s="5">
        <v>0.81</v>
      </c>
      <c r="D194" s="5">
        <v>8459.91</v>
      </c>
      <c r="E194" s="5">
        <v>7668.14</v>
      </c>
      <c r="F194" s="5">
        <v>-314.49</v>
      </c>
      <c r="G194" s="5">
        <v>0.67</v>
      </c>
      <c r="H194" s="4"/>
      <c r="I194" s="4"/>
    </row>
    <row r="195" spans="1:9" ht="18" customHeight="1" x14ac:dyDescent="0.3">
      <c r="A195" s="5">
        <v>17329</v>
      </c>
      <c r="B195" s="5">
        <v>89.87</v>
      </c>
      <c r="C195" s="5">
        <v>0.65</v>
      </c>
      <c r="D195" s="5">
        <v>8460.25</v>
      </c>
      <c r="E195" s="5">
        <v>7759.14</v>
      </c>
      <c r="F195" s="5">
        <v>-313.33</v>
      </c>
      <c r="G195" s="5">
        <v>0.26</v>
      </c>
      <c r="H195" s="4"/>
      <c r="I195" s="4"/>
    </row>
    <row r="196" spans="1:9" ht="18" customHeight="1" x14ac:dyDescent="0.3">
      <c r="A196" s="5">
        <v>17421</v>
      </c>
      <c r="B196" s="5">
        <v>90.09</v>
      </c>
      <c r="C196" s="5">
        <v>0.69</v>
      </c>
      <c r="D196" s="5">
        <v>8460.2800000000007</v>
      </c>
      <c r="E196" s="5">
        <v>7851.13</v>
      </c>
      <c r="F196" s="5">
        <v>-312.26</v>
      </c>
      <c r="G196" s="5">
        <v>0.24</v>
      </c>
      <c r="H196" s="4"/>
      <c r="I196" s="4"/>
    </row>
    <row r="197" spans="1:9" ht="18" customHeight="1" x14ac:dyDescent="0.3">
      <c r="A197" s="5">
        <v>17511</v>
      </c>
      <c r="B197" s="5">
        <v>89.95</v>
      </c>
      <c r="C197" s="5">
        <v>0.85</v>
      </c>
      <c r="D197" s="5">
        <v>8460.25</v>
      </c>
      <c r="E197" s="5">
        <v>7941.12</v>
      </c>
      <c r="F197" s="5">
        <v>-311.05</v>
      </c>
      <c r="G197" s="5">
        <v>0.24</v>
      </c>
      <c r="H197" s="4"/>
      <c r="I197" s="4"/>
    </row>
    <row r="198" spans="1:9" ht="18" customHeight="1" x14ac:dyDescent="0.3">
      <c r="A198" s="5">
        <v>17602</v>
      </c>
      <c r="B198" s="5">
        <v>90.12</v>
      </c>
      <c r="C198" s="5">
        <v>2.57</v>
      </c>
      <c r="D198" s="5">
        <v>8460.2000000000007</v>
      </c>
      <c r="E198" s="5">
        <v>8032.08</v>
      </c>
      <c r="F198" s="5">
        <v>-308.33</v>
      </c>
      <c r="G198" s="5">
        <v>1.9</v>
      </c>
      <c r="H198" s="4"/>
      <c r="I198" s="4"/>
    </row>
    <row r="199" spans="1:9" ht="18" customHeight="1" x14ac:dyDescent="0.3">
      <c r="A199" s="5">
        <v>17692</v>
      </c>
      <c r="B199" s="5">
        <v>90.65</v>
      </c>
      <c r="C199" s="5">
        <v>2.89</v>
      </c>
      <c r="D199" s="5">
        <v>8459.59</v>
      </c>
      <c r="E199" s="5">
        <v>8121.97</v>
      </c>
      <c r="F199" s="5">
        <v>-304.04000000000002</v>
      </c>
      <c r="G199" s="5">
        <v>0.69</v>
      </c>
      <c r="H199" s="4"/>
      <c r="I199" s="4"/>
    </row>
    <row r="200" spans="1:9" ht="18" customHeight="1" x14ac:dyDescent="0.3">
      <c r="A200" s="5">
        <v>17782</v>
      </c>
      <c r="B200" s="5">
        <v>90.79</v>
      </c>
      <c r="C200" s="5">
        <v>2.82</v>
      </c>
      <c r="D200" s="5">
        <v>8458.4599999999991</v>
      </c>
      <c r="E200" s="5">
        <v>8211.85</v>
      </c>
      <c r="F200" s="5">
        <v>-299.56</v>
      </c>
      <c r="G200" s="5">
        <v>0.17</v>
      </c>
      <c r="H200" s="4"/>
      <c r="I200" s="4"/>
    </row>
    <row r="201" spans="1:9" ht="18" customHeight="1" x14ac:dyDescent="0.3">
      <c r="A201" s="5">
        <v>17872</v>
      </c>
      <c r="B201" s="5">
        <v>90.6</v>
      </c>
      <c r="C201" s="5">
        <v>2.6</v>
      </c>
      <c r="D201" s="5">
        <v>8457.3700000000008</v>
      </c>
      <c r="E201" s="5">
        <v>8301.75</v>
      </c>
      <c r="F201" s="5">
        <v>-295.31</v>
      </c>
      <c r="G201" s="5">
        <v>0.32</v>
      </c>
      <c r="H201" s="4"/>
      <c r="I201" s="4"/>
    </row>
    <row r="202" spans="1:9" ht="18" customHeight="1" x14ac:dyDescent="0.3">
      <c r="A202" s="5">
        <v>17963</v>
      </c>
      <c r="B202" s="5">
        <v>90.88</v>
      </c>
      <c r="C202" s="5">
        <v>2.58</v>
      </c>
      <c r="D202" s="5">
        <v>8456.19</v>
      </c>
      <c r="E202" s="5">
        <v>8392.65</v>
      </c>
      <c r="F202" s="5">
        <v>-291.2</v>
      </c>
      <c r="G202" s="5">
        <v>0.31</v>
      </c>
      <c r="H202" s="4"/>
      <c r="I202" s="4"/>
    </row>
    <row r="203" spans="1:9" ht="18" customHeight="1" x14ac:dyDescent="0.3">
      <c r="A203" s="5">
        <v>18054</v>
      </c>
      <c r="B203" s="5">
        <v>90.6</v>
      </c>
      <c r="C203" s="5">
        <v>2.5499999999999998</v>
      </c>
      <c r="D203" s="5">
        <v>8455.02</v>
      </c>
      <c r="E203" s="5">
        <v>8483.5499999999993</v>
      </c>
      <c r="F203" s="5">
        <v>-287.12</v>
      </c>
      <c r="G203" s="5">
        <v>0.31</v>
      </c>
      <c r="H203" s="4"/>
      <c r="I203" s="4"/>
    </row>
    <row r="204" spans="1:9" ht="18" customHeight="1" x14ac:dyDescent="0.3">
      <c r="A204" s="5">
        <v>18144</v>
      </c>
      <c r="B204" s="5">
        <v>90.82</v>
      </c>
      <c r="C204" s="5">
        <v>2.96</v>
      </c>
      <c r="D204" s="5">
        <v>8453.9</v>
      </c>
      <c r="E204" s="5">
        <v>8573.44</v>
      </c>
      <c r="F204" s="5">
        <v>-282.8</v>
      </c>
      <c r="G204" s="5">
        <v>0.52</v>
      </c>
      <c r="H204" s="4"/>
      <c r="I204" s="4"/>
    </row>
    <row r="205" spans="1:9" ht="18" customHeight="1" x14ac:dyDescent="0.3">
      <c r="A205" s="5">
        <v>18235</v>
      </c>
      <c r="B205" s="5">
        <v>91.13</v>
      </c>
      <c r="C205" s="5">
        <v>2.68</v>
      </c>
      <c r="D205" s="5">
        <v>8452.35</v>
      </c>
      <c r="E205" s="5">
        <v>8664.31</v>
      </c>
      <c r="F205" s="5">
        <v>-278.32</v>
      </c>
      <c r="G205" s="5">
        <v>0.46</v>
      </c>
      <c r="H205" s="4"/>
      <c r="I205" s="4"/>
    </row>
    <row r="206" spans="1:9" ht="18" customHeight="1" x14ac:dyDescent="0.3">
      <c r="A206" s="5">
        <v>18325</v>
      </c>
      <c r="B206" s="5">
        <v>90.32</v>
      </c>
      <c r="C206" s="5">
        <v>0.44</v>
      </c>
      <c r="D206" s="5">
        <v>8451.2099999999991</v>
      </c>
      <c r="E206" s="5">
        <v>8754.26</v>
      </c>
      <c r="F206" s="5">
        <v>-275.87</v>
      </c>
      <c r="G206" s="5">
        <v>2.65</v>
      </c>
      <c r="H206" s="4"/>
      <c r="I206" s="4"/>
    </row>
    <row r="207" spans="1:9" ht="18" customHeight="1" x14ac:dyDescent="0.3">
      <c r="A207" s="5">
        <v>18415</v>
      </c>
      <c r="B207" s="5">
        <v>90.12</v>
      </c>
      <c r="C207" s="5">
        <v>1.5</v>
      </c>
      <c r="D207" s="5">
        <v>8450.8700000000008</v>
      </c>
      <c r="E207" s="5">
        <v>8844.25</v>
      </c>
      <c r="F207" s="5">
        <v>-274.35000000000002</v>
      </c>
      <c r="G207" s="5">
        <v>1.2</v>
      </c>
      <c r="H207" s="4"/>
      <c r="I207" s="4"/>
    </row>
    <row r="208" spans="1:9" ht="18" customHeight="1" x14ac:dyDescent="0.3">
      <c r="A208" s="5">
        <v>18505</v>
      </c>
      <c r="B208" s="5">
        <v>90.51</v>
      </c>
      <c r="C208" s="5">
        <v>1.22</v>
      </c>
      <c r="D208" s="5">
        <v>8450.3700000000008</v>
      </c>
      <c r="E208" s="5">
        <v>8934.2199999999993</v>
      </c>
      <c r="F208" s="5">
        <v>-272.20999999999998</v>
      </c>
      <c r="G208" s="5">
        <v>0.53</v>
      </c>
      <c r="H208" s="4"/>
      <c r="I208" s="4"/>
    </row>
    <row r="209" spans="1:9" ht="18" customHeight="1" x14ac:dyDescent="0.3">
      <c r="A209" s="5">
        <v>18597</v>
      </c>
      <c r="B209" s="5">
        <v>90.49</v>
      </c>
      <c r="C209" s="5">
        <v>1.29</v>
      </c>
      <c r="D209" s="5">
        <v>8449.57</v>
      </c>
      <c r="E209" s="5">
        <v>9026.2000000000007</v>
      </c>
      <c r="F209" s="5">
        <v>-270.2</v>
      </c>
      <c r="G209" s="5">
        <v>0.08</v>
      </c>
      <c r="H209" s="4"/>
      <c r="I209" s="4"/>
    </row>
    <row r="210" spans="1:9" ht="18" customHeight="1" x14ac:dyDescent="0.3">
      <c r="A210" s="5">
        <v>18688</v>
      </c>
      <c r="B210" s="5">
        <v>90.21</v>
      </c>
      <c r="C210" s="5">
        <v>0.69</v>
      </c>
      <c r="D210" s="5">
        <v>8449.02</v>
      </c>
      <c r="E210" s="5">
        <v>9117.18</v>
      </c>
      <c r="F210" s="5">
        <v>-268.62</v>
      </c>
      <c r="G210" s="5">
        <v>0.73</v>
      </c>
      <c r="H210" s="4"/>
      <c r="I210" s="4"/>
    </row>
    <row r="211" spans="1:9" ht="18" customHeight="1" x14ac:dyDescent="0.3">
      <c r="A211" s="5">
        <v>18779</v>
      </c>
      <c r="B211" s="5">
        <v>90.43</v>
      </c>
      <c r="C211" s="5">
        <v>1.33</v>
      </c>
      <c r="D211" s="5">
        <v>8448.51</v>
      </c>
      <c r="E211" s="5">
        <v>9208.17</v>
      </c>
      <c r="F211" s="5">
        <v>-267.02</v>
      </c>
      <c r="G211" s="5">
        <v>0.74</v>
      </c>
      <c r="H211" s="4"/>
      <c r="I211" s="4"/>
    </row>
    <row r="212" spans="1:9" ht="18" customHeight="1" x14ac:dyDescent="0.3">
      <c r="A212" s="5">
        <v>18870</v>
      </c>
      <c r="B212" s="5">
        <v>90.35</v>
      </c>
      <c r="C212" s="5">
        <v>0.72</v>
      </c>
      <c r="D212" s="5">
        <v>8447.89</v>
      </c>
      <c r="E212" s="5">
        <v>9299.15</v>
      </c>
      <c r="F212" s="5">
        <v>-265.39</v>
      </c>
      <c r="G212" s="5">
        <v>0.68</v>
      </c>
      <c r="H212" s="4"/>
      <c r="I212" s="4"/>
    </row>
    <row r="213" spans="1:9" ht="18" customHeight="1" x14ac:dyDescent="0.3">
      <c r="A213" s="5">
        <v>18960</v>
      </c>
      <c r="B213" s="5">
        <v>90.71</v>
      </c>
      <c r="C213" s="5">
        <v>0.55000000000000004</v>
      </c>
      <c r="D213" s="5">
        <v>8447.06</v>
      </c>
      <c r="E213" s="5">
        <v>9389.14</v>
      </c>
      <c r="F213" s="5">
        <v>-264.39999999999998</v>
      </c>
      <c r="G213" s="5">
        <v>0.44</v>
      </c>
      <c r="H213" s="4"/>
      <c r="I213" s="4"/>
    </row>
    <row r="214" spans="1:9" ht="18" customHeight="1" x14ac:dyDescent="0.3">
      <c r="A214" s="5">
        <v>19050</v>
      </c>
      <c r="B214" s="5">
        <v>91.05</v>
      </c>
      <c r="C214" s="5">
        <v>0.65</v>
      </c>
      <c r="D214" s="5">
        <v>8445.67</v>
      </c>
      <c r="E214" s="5">
        <v>9479.1200000000008</v>
      </c>
      <c r="F214" s="5">
        <v>-263.45</v>
      </c>
      <c r="G214" s="5">
        <v>0.39</v>
      </c>
      <c r="H214" s="4"/>
      <c r="I214" s="4"/>
    </row>
    <row r="215" spans="1:9" ht="18" customHeight="1" x14ac:dyDescent="0.3">
      <c r="A215" s="5">
        <v>19088</v>
      </c>
      <c r="B215" s="5">
        <v>91.78</v>
      </c>
      <c r="C215" s="5">
        <v>0.8</v>
      </c>
      <c r="D215" s="5">
        <v>8444.73</v>
      </c>
      <c r="E215" s="5">
        <v>9517.11</v>
      </c>
      <c r="F215" s="5">
        <v>-262.97000000000003</v>
      </c>
      <c r="G215" s="5">
        <v>1.96</v>
      </c>
      <c r="H215" s="4"/>
      <c r="I215" s="4"/>
    </row>
    <row r="216" spans="1:9" ht="18" customHeight="1" x14ac:dyDescent="0.3">
      <c r="A216" s="5">
        <v>19124</v>
      </c>
      <c r="B216" s="5">
        <v>91.78</v>
      </c>
      <c r="C216" s="5">
        <v>0.8</v>
      </c>
      <c r="D216" s="5">
        <v>8443.6200000000008</v>
      </c>
      <c r="E216" s="5">
        <v>9553.09</v>
      </c>
      <c r="F216" s="5">
        <v>-262.47000000000003</v>
      </c>
      <c r="G216" s="5">
        <v>0</v>
      </c>
      <c r="H216" s="4"/>
      <c r="I2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5965-84E8-4391-8D84-7AB87B9FADDA}">
  <dimension ref="A1:AR218"/>
  <sheetViews>
    <sheetView topLeftCell="Z1" workbookViewId="0">
      <selection activeCell="AR4" sqref="AR4"/>
    </sheetView>
  </sheetViews>
  <sheetFormatPr defaultRowHeight="14.4" x14ac:dyDescent="0.3"/>
  <cols>
    <col min="15" max="15" width="22.21875" bestFit="1" customWidth="1"/>
    <col min="20" max="20" width="22.88671875" bestFit="1" customWidth="1"/>
    <col min="21" max="21" width="13.6640625" bestFit="1" customWidth="1"/>
    <col min="23" max="23" width="11.6640625" customWidth="1"/>
  </cols>
  <sheetData>
    <row r="1" spans="1:44" ht="15" thickBot="1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27</v>
      </c>
      <c r="L1" s="6" t="s">
        <v>39</v>
      </c>
      <c r="M1" s="6" t="s">
        <v>40</v>
      </c>
      <c r="N1" s="6" t="s">
        <v>41</v>
      </c>
      <c r="O1" s="7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8" t="s">
        <v>47</v>
      </c>
      <c r="U1" s="7" t="s">
        <v>48</v>
      </c>
      <c r="W1" s="6"/>
      <c r="X1" s="6"/>
      <c r="Y1" s="6"/>
      <c r="AA1" s="10" t="s">
        <v>29</v>
      </c>
      <c r="AB1" s="10">
        <v>550</v>
      </c>
      <c r="AC1" s="10">
        <v>1050</v>
      </c>
      <c r="AD1" s="10">
        <v>1550</v>
      </c>
      <c r="AE1" s="10">
        <v>2050</v>
      </c>
      <c r="AF1" s="10">
        <v>2550</v>
      </c>
      <c r="AG1" s="10">
        <v>3050</v>
      </c>
      <c r="AH1" s="10">
        <v>3550</v>
      </c>
      <c r="AI1" s="10">
        <v>4050</v>
      </c>
      <c r="AJ1" s="10">
        <v>4550</v>
      </c>
      <c r="AK1" s="10">
        <v>5050</v>
      </c>
      <c r="AL1" s="10">
        <v>5550</v>
      </c>
      <c r="AM1" s="10">
        <v>6050</v>
      </c>
      <c r="AN1" s="10">
        <v>6550</v>
      </c>
      <c r="AO1" s="10">
        <v>7050</v>
      </c>
      <c r="AP1" s="10">
        <v>7550</v>
      </c>
      <c r="AQ1" s="10">
        <v>8050</v>
      </c>
      <c r="AR1" s="9" t="s">
        <v>63</v>
      </c>
    </row>
    <row r="2" spans="1:44" ht="15" thickBot="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(A3-$A$3)*$X$3+$X$9</f>
        <v>5000</v>
      </c>
      <c r="M2">
        <f>K3/Q2*(PI()/432000)*$X$8*$X$5</f>
        <v>0</v>
      </c>
      <c r="N2">
        <f>M2*$X$4</f>
        <v>0</v>
      </c>
      <c r="O2">
        <f>N2/(($A$9)/30)</f>
        <v>0</v>
      </c>
      <c r="P2">
        <f>SQRT(L2/($X$8*$X$2))</f>
        <v>8.5072966425458699E-3</v>
      </c>
      <c r="Q2">
        <f>TANH(P2*$X$7)/(P2*$X$7)</f>
        <v>0.59468498444355233</v>
      </c>
      <c r="R2">
        <v>0</v>
      </c>
      <c r="S2">
        <f>(A3*$X$3*SIN(D3))</f>
        <v>0</v>
      </c>
      <c r="T2" s="9">
        <v>0</v>
      </c>
      <c r="U2" s="10">
        <f>T2+R2</f>
        <v>0</v>
      </c>
      <c r="W2" s="11" t="s">
        <v>49</v>
      </c>
      <c r="X2" s="12">
        <f>(PI()/64)*($X$5^4-$X$6^4)</f>
        <v>2.3028497141901765</v>
      </c>
      <c r="Y2" s="13" t="s">
        <v>50</v>
      </c>
      <c r="AA2" s="19"/>
      <c r="AB2" s="19">
        <f t="shared" ref="AB2:AQ2" si="0">VLOOKUP(AB1,$A$3:$A$226,1,TRUE)</f>
        <v>514</v>
      </c>
      <c r="AC2" s="19">
        <f t="shared" si="0"/>
        <v>985</v>
      </c>
      <c r="AD2" s="19">
        <f t="shared" si="0"/>
        <v>1499</v>
      </c>
      <c r="AE2" s="19">
        <f t="shared" si="0"/>
        <v>1950</v>
      </c>
      <c r="AF2" s="19">
        <f t="shared" si="0"/>
        <v>2510</v>
      </c>
      <c r="AG2" s="19">
        <f t="shared" si="0"/>
        <v>2962</v>
      </c>
      <c r="AH2" s="19">
        <f t="shared" si="0"/>
        <v>3505</v>
      </c>
      <c r="AI2" s="19">
        <f t="shared" si="0"/>
        <v>4050</v>
      </c>
      <c r="AJ2" s="19">
        <f t="shared" si="0"/>
        <v>4501</v>
      </c>
      <c r="AK2" s="19">
        <f t="shared" si="0"/>
        <v>5045</v>
      </c>
      <c r="AL2" s="19">
        <f t="shared" si="0"/>
        <v>5499</v>
      </c>
      <c r="AM2" s="19">
        <f t="shared" si="0"/>
        <v>6046</v>
      </c>
      <c r="AN2" s="19">
        <f t="shared" si="0"/>
        <v>6496</v>
      </c>
      <c r="AO2" s="19">
        <f t="shared" si="0"/>
        <v>7043</v>
      </c>
      <c r="AP2" s="19">
        <f t="shared" si="0"/>
        <v>7495</v>
      </c>
      <c r="AQ2" s="19">
        <f t="shared" si="0"/>
        <v>8043</v>
      </c>
      <c r="AR2" s="9" t="s">
        <v>63</v>
      </c>
    </row>
    <row r="3" spans="1:44" x14ac:dyDescent="0.3">
      <c r="A3">
        <v>25</v>
      </c>
      <c r="B3">
        <v>0</v>
      </c>
      <c r="C3">
        <v>0</v>
      </c>
      <c r="D3">
        <f>RADIANS(B3)</f>
        <v>0</v>
      </c>
      <c r="E3">
        <f>RADIANS(C3)</f>
        <v>0</v>
      </c>
      <c r="F3">
        <v>25</v>
      </c>
      <c r="G3">
        <v>0</v>
      </c>
      <c r="H3">
        <v>0</v>
      </c>
      <c r="I3">
        <v>0</v>
      </c>
      <c r="J3">
        <f>RADIANS(K3)</f>
        <v>0</v>
      </c>
      <c r="K3">
        <v>0</v>
      </c>
      <c r="L3">
        <f>(A3-$A$3)*$X$3+$X$9</f>
        <v>5000</v>
      </c>
      <c r="M3">
        <f>K3/Q3*(PI()/432000)*$X$8*$X$5</f>
        <v>0</v>
      </c>
      <c r="N3">
        <f>M3*$X$4</f>
        <v>0</v>
      </c>
      <c r="O3">
        <f>N3/(($AQ$2)/30)</f>
        <v>0</v>
      </c>
      <c r="P3">
        <f>SQRT(L3/($X$8*$X$2))</f>
        <v>8.5072966425458699E-3</v>
      </c>
      <c r="Q3">
        <f>TANH(P3*$X$7)/(P3*$X$7)</f>
        <v>0.59468498444355233</v>
      </c>
      <c r="R3">
        <f>S3/(A3/30)</f>
        <v>12.578707080434445</v>
      </c>
      <c r="S3">
        <f>(A4*$X$3*SIN(D4))</f>
        <v>10.482255900362038</v>
      </c>
      <c r="T3" s="9">
        <f>ABS(O3)</f>
        <v>0</v>
      </c>
      <c r="U3" s="10">
        <f t="shared" ref="U3:U8" si="1">T3+R3</f>
        <v>12.578707080434445</v>
      </c>
      <c r="W3" s="14" t="s">
        <v>51</v>
      </c>
      <c r="X3">
        <v>6.5</v>
      </c>
      <c r="Y3" s="15" t="s">
        <v>52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f>MAX(AB3:AQ3)</f>
        <v>0</v>
      </c>
    </row>
    <row r="4" spans="1:44" x14ac:dyDescent="0.3">
      <c r="A4">
        <v>154</v>
      </c>
      <c r="B4">
        <v>0.6</v>
      </c>
      <c r="C4">
        <v>14</v>
      </c>
      <c r="D4">
        <f t="shared" ref="D4:D67" si="2">RADIANS(B4)</f>
        <v>1.0471975511965976E-2</v>
      </c>
      <c r="E4">
        <f t="shared" ref="E4:E67" si="3">RADIANS(C4)</f>
        <v>0.24434609527920614</v>
      </c>
      <c r="F4">
        <v>154</v>
      </c>
      <c r="G4">
        <v>0.66</v>
      </c>
      <c r="H4">
        <v>0.16</v>
      </c>
      <c r="I4">
        <v>0.66</v>
      </c>
      <c r="J4">
        <f t="shared" ref="J4:J67" si="4">RADIANS(K4)</f>
        <v>8.2030474843733485E-3</v>
      </c>
      <c r="K4">
        <v>0.47</v>
      </c>
      <c r="L4">
        <f>(A4-$A$3)*$X$3+$X$9</f>
        <v>5838.5</v>
      </c>
      <c r="M4">
        <f>K4/Q4*(PI()/432000)*$X$8*$X$5</f>
        <v>524.80866121789074</v>
      </c>
      <c r="N4">
        <f>M4*$X$4</f>
        <v>1499.8641534062235</v>
      </c>
      <c r="O4">
        <f>N4/(($AQ$2)/30)</f>
        <v>5.594420564737872</v>
      </c>
      <c r="P4">
        <f>SQRT(L4/($X$8*$X$2))</f>
        <v>9.1929990803339412E-3</v>
      </c>
      <c r="Q4">
        <f>TANH(P4*$X$7)/(P4*$X$7)</f>
        <v>0.56172285397415145</v>
      </c>
      <c r="R4">
        <f>S4/(A4/30)</f>
        <v>2.6630099723771625</v>
      </c>
      <c r="S4">
        <f>(A5*$X$3*SIN(D5))</f>
        <v>13.670117858202769</v>
      </c>
      <c r="T4" s="9">
        <f>ABS(O4)</f>
        <v>5.594420564737872</v>
      </c>
      <c r="U4" s="10">
        <f t="shared" si="1"/>
        <v>8.2574305371150345</v>
      </c>
      <c r="W4" s="14" t="s">
        <v>53</v>
      </c>
      <c r="X4">
        <f>(PI()/4)*(2.875^2-2.151^2)</f>
        <v>2.8579256865265568</v>
      </c>
      <c r="Y4" s="15" t="s">
        <v>54</v>
      </c>
      <c r="AA4">
        <v>25</v>
      </c>
      <c r="AB4">
        <v>2.0419979026679291</v>
      </c>
      <c r="AC4">
        <v>2.0419979026679291</v>
      </c>
      <c r="AD4">
        <v>2.0419979026679291</v>
      </c>
      <c r="AE4">
        <v>2.0419979026679291</v>
      </c>
      <c r="AF4">
        <v>2.0419979026679291</v>
      </c>
      <c r="AG4">
        <v>2.0419979026679291</v>
      </c>
      <c r="AH4">
        <v>2.0419979026679291</v>
      </c>
      <c r="AI4">
        <v>2.0419979026679291</v>
      </c>
      <c r="AJ4">
        <v>2.0419979026679291</v>
      </c>
      <c r="AK4">
        <v>2.0419979026679291</v>
      </c>
      <c r="AL4">
        <v>2.0419979026679291</v>
      </c>
      <c r="AM4">
        <v>2.0419979026679291</v>
      </c>
      <c r="AN4">
        <v>2.0419979026679291</v>
      </c>
      <c r="AO4">
        <v>2.0419979026679291</v>
      </c>
      <c r="AP4">
        <v>2.0419979026679291</v>
      </c>
      <c r="AQ4">
        <v>2.0419979026679291</v>
      </c>
      <c r="AR4">
        <f t="shared" ref="AR4:AR67" si="5">MAX(AB4:AQ4)</f>
        <v>2.0419979026679291</v>
      </c>
    </row>
    <row r="5" spans="1:44" x14ac:dyDescent="0.3">
      <c r="A5">
        <v>241</v>
      </c>
      <c r="B5">
        <v>0.5</v>
      </c>
      <c r="C5">
        <v>22.1</v>
      </c>
      <c r="D5">
        <f t="shared" si="2"/>
        <v>8.7266462599716477E-3</v>
      </c>
      <c r="E5">
        <f t="shared" si="3"/>
        <v>0.38571776469074687</v>
      </c>
      <c r="F5">
        <v>240.99</v>
      </c>
      <c r="G5">
        <v>1.45</v>
      </c>
      <c r="H5">
        <v>0.42</v>
      </c>
      <c r="I5">
        <v>1.46</v>
      </c>
      <c r="J5">
        <f t="shared" si="4"/>
        <v>2.6179938779914941E-3</v>
      </c>
      <c r="K5">
        <v>0.15</v>
      </c>
      <c r="L5">
        <f>(A5-$A$3)*$X$3+$X$9</f>
        <v>6404</v>
      </c>
      <c r="M5">
        <f>K5/Q5*(PI()/432000)*$X$8*$X$5</f>
        <v>173.56612274460304</v>
      </c>
      <c r="N5">
        <f>M5*$X$4</f>
        <v>496.03908050262226</v>
      </c>
      <c r="O5">
        <f>N5/(($AQ$2)/30)</f>
        <v>1.8502017176524514</v>
      </c>
      <c r="P5">
        <f>SQRT(L5/($X$8*$X$2))</f>
        <v>9.6279147465689521E-3</v>
      </c>
      <c r="Q5">
        <f>TANH(P5*$X$7)/(P5*$X$7)</f>
        <v>0.5420651997208068</v>
      </c>
      <c r="R5">
        <f>S5/(A5/30)</f>
        <v>1.8584346656254085</v>
      </c>
      <c r="S5">
        <f>(A6*$X$3*SIN(D6))</f>
        <v>14.929425147190781</v>
      </c>
      <c r="T5" s="9">
        <f>ABS(O5)</f>
        <v>1.8502017176524514</v>
      </c>
      <c r="U5" s="10">
        <f t="shared" si="1"/>
        <v>3.7086363832778599</v>
      </c>
      <c r="W5" s="14" t="s">
        <v>55</v>
      </c>
      <c r="X5">
        <v>2.875</v>
      </c>
      <c r="Y5" s="15" t="s">
        <v>56</v>
      </c>
      <c r="AA5">
        <v>154</v>
      </c>
      <c r="AB5">
        <v>92.416992646397901</v>
      </c>
      <c r="AC5">
        <v>49.0394140843621</v>
      </c>
      <c r="AD5">
        <v>32.807527368978441</v>
      </c>
      <c r="AE5">
        <v>24.776507551509436</v>
      </c>
      <c r="AF5">
        <v>19.62833761030511</v>
      </c>
      <c r="AG5">
        <v>16.892736070456621</v>
      </c>
      <c r="AH5">
        <v>14.539313395702662</v>
      </c>
      <c r="AI5">
        <v>12.811779262229017</v>
      </c>
      <c r="AJ5">
        <v>11.69854725092913</v>
      </c>
      <c r="AK5">
        <v>10.620589110426071</v>
      </c>
      <c r="AL5">
        <v>9.8842393616604038</v>
      </c>
      <c r="AM5">
        <v>9.1439378363719186</v>
      </c>
      <c r="AN5">
        <v>8.628386953307718</v>
      </c>
      <c r="AO5">
        <v>8.090418508820246</v>
      </c>
      <c r="AP5">
        <v>7.7051333417541912</v>
      </c>
      <c r="AQ5">
        <v>7.2960949869207887</v>
      </c>
      <c r="AR5">
        <f t="shared" si="5"/>
        <v>92.416992646397901</v>
      </c>
    </row>
    <row r="6" spans="1:44" x14ac:dyDescent="0.3">
      <c r="A6">
        <v>329</v>
      </c>
      <c r="B6">
        <v>0.4</v>
      </c>
      <c r="C6">
        <v>135.69999999999999</v>
      </c>
      <c r="D6">
        <f t="shared" si="2"/>
        <v>6.9813170079773184E-3</v>
      </c>
      <c r="E6">
        <f t="shared" si="3"/>
        <v>2.3684117949563048</v>
      </c>
      <c r="F6">
        <v>328.99</v>
      </c>
      <c r="G6">
        <v>1.58</v>
      </c>
      <c r="H6">
        <v>0.78</v>
      </c>
      <c r="I6">
        <v>1.6</v>
      </c>
      <c r="J6">
        <f t="shared" si="4"/>
        <v>1.5009831567151233E-2</v>
      </c>
      <c r="K6">
        <v>0.86</v>
      </c>
      <c r="L6">
        <f>(A6-$A$3)*$X$3+$X$9</f>
        <v>6976</v>
      </c>
      <c r="M6">
        <f>K6/Q6*(PI()/432000)*$X$8*$X$5</f>
        <v>1029.5139545282984</v>
      </c>
      <c r="N6">
        <f>M6*$X$4</f>
        <v>2942.2743752839579</v>
      </c>
      <c r="O6">
        <f>N6/(($AQ$2)/30)</f>
        <v>10.974540750779402</v>
      </c>
      <c r="P6">
        <f>SQRT(L6/($X$8*$X$2))</f>
        <v>1.0048698371848595E-2</v>
      </c>
      <c r="Q6">
        <f>TANH(P6*$X$7)/(P6*$X$7)</f>
        <v>0.52395192855025108</v>
      </c>
      <c r="R6">
        <f>S6/(A6/30)</f>
        <v>5.6476979319476994</v>
      </c>
      <c r="S6">
        <f>(A7*$X$3*SIN(D7))</f>
        <v>61.936420653693105</v>
      </c>
      <c r="T6" s="9">
        <f>ABS(O6)</f>
        <v>10.974540750779402</v>
      </c>
      <c r="U6" s="10">
        <f t="shared" si="1"/>
        <v>16.622238682727101</v>
      </c>
      <c r="W6" s="14" t="s">
        <v>57</v>
      </c>
      <c r="X6">
        <v>2.1509999999999998</v>
      </c>
      <c r="Y6" s="15" t="s">
        <v>56</v>
      </c>
      <c r="AA6">
        <v>241</v>
      </c>
      <c r="AB6">
        <v>31.31391721945851</v>
      </c>
      <c r="AC6">
        <v>16.99141858159183</v>
      </c>
      <c r="AD6">
        <v>11.631940642116504</v>
      </c>
      <c r="AE6">
        <v>8.9927162273736148</v>
      </c>
      <c r="AF6">
        <v>7.290099708333047</v>
      </c>
      <c r="AG6">
        <v>6.3853742574538419</v>
      </c>
      <c r="AH6">
        <v>5.6070440220336488</v>
      </c>
      <c r="AI6">
        <v>5.035709317381186</v>
      </c>
      <c r="AJ6">
        <v>4.6675382520102273</v>
      </c>
      <c r="AK6">
        <v>4.3110330554421799</v>
      </c>
      <c r="AL6">
        <v>4.0675054989787833</v>
      </c>
      <c r="AM6">
        <v>3.8226710004244788</v>
      </c>
      <c r="AN6">
        <v>3.6521666348079629</v>
      </c>
      <c r="AO6">
        <v>3.4742482733770546</v>
      </c>
      <c r="AP6">
        <v>3.3468257334298768</v>
      </c>
      <c r="AQ6">
        <v>3.211547475754954</v>
      </c>
      <c r="AR6">
        <f t="shared" si="5"/>
        <v>31.31391721945851</v>
      </c>
    </row>
    <row r="7" spans="1:44" x14ac:dyDescent="0.3">
      <c r="A7">
        <v>420</v>
      </c>
      <c r="B7">
        <v>1.3</v>
      </c>
      <c r="C7">
        <v>168.2</v>
      </c>
      <c r="D7">
        <f t="shared" si="2"/>
        <v>2.2689280275926284E-2</v>
      </c>
      <c r="E7">
        <f t="shared" si="3"/>
        <v>2.9356438018544622</v>
      </c>
      <c r="F7">
        <v>419.98</v>
      </c>
      <c r="G7">
        <v>0.35</v>
      </c>
      <c r="H7">
        <v>1.21</v>
      </c>
      <c r="I7">
        <v>0.37</v>
      </c>
      <c r="J7">
        <f t="shared" si="4"/>
        <v>1.8849555921538759E-2</v>
      </c>
      <c r="K7">
        <v>1.08</v>
      </c>
      <c r="L7">
        <f>(A7-$A$3)*$X$3+$X$9</f>
        <v>7567.5</v>
      </c>
      <c r="M7">
        <f>K7/Q7*(PI()/432000)*$X$8*$X$5</f>
        <v>1336.5190753864592</v>
      </c>
      <c r="N7">
        <f>M7*$X$4</f>
        <v>3819.6721960796854</v>
      </c>
      <c r="O7">
        <f>N7/(($AQ$2)/30)</f>
        <v>14.247192077880213</v>
      </c>
      <c r="P7">
        <f>SQRT(L7/($X$8*$X$2))</f>
        <v>1.0466049615047027E-2</v>
      </c>
      <c r="Q7">
        <f>TANH(P7*$X$7)/(P7*$X$7)</f>
        <v>0.5068434326194895</v>
      </c>
      <c r="R7">
        <f>S7/(A7/30)</f>
        <v>9.1609764401002955</v>
      </c>
      <c r="S7">
        <f>(A8*$X$3*SIN(D8))</f>
        <v>128.25367016140413</v>
      </c>
      <c r="T7" s="9">
        <f>ABS(O7)</f>
        <v>14.247192077880213</v>
      </c>
      <c r="U7" s="10">
        <f t="shared" si="1"/>
        <v>23.408168517980506</v>
      </c>
      <c r="W7" s="14" t="s">
        <v>58</v>
      </c>
      <c r="X7">
        <v>180</v>
      </c>
      <c r="Y7" s="15" t="s">
        <v>56</v>
      </c>
      <c r="AA7">
        <v>329</v>
      </c>
      <c r="AB7">
        <v>181.94878624148967</v>
      </c>
      <c r="AC7">
        <v>97.061313989967289</v>
      </c>
      <c r="AD7">
        <v>65.296428101479421</v>
      </c>
      <c r="AE7">
        <v>49.689789666445563</v>
      </c>
      <c r="AF7">
        <v>39.590656046102218</v>
      </c>
      <c r="AG7">
        <v>34.224243165706113</v>
      </c>
      <c r="AH7">
        <v>29.607548237425245</v>
      </c>
      <c r="AI7">
        <v>26.218655048795757</v>
      </c>
      <c r="AJ7">
        <v>24.034834592019791</v>
      </c>
      <c r="AK7">
        <v>21.920210672761492</v>
      </c>
      <c r="AL7">
        <v>20.475717855115484</v>
      </c>
      <c r="AM7">
        <v>19.023472861531719</v>
      </c>
      <c r="AN7">
        <v>18.012119834025913</v>
      </c>
      <c r="AO7">
        <v>16.956790412803215</v>
      </c>
      <c r="AP7">
        <v>16.20097884702842</v>
      </c>
      <c r="AQ7">
        <v>15.398570797471766</v>
      </c>
      <c r="AR7">
        <f t="shared" si="5"/>
        <v>181.94878624148967</v>
      </c>
    </row>
    <row r="8" spans="1:44" x14ac:dyDescent="0.3">
      <c r="A8">
        <v>514</v>
      </c>
      <c r="B8">
        <v>2.2000000000000002</v>
      </c>
      <c r="C8">
        <v>181.9</v>
      </c>
      <c r="D8">
        <f t="shared" si="2"/>
        <v>3.8397243543875255E-2</v>
      </c>
      <c r="E8">
        <f t="shared" si="3"/>
        <v>3.1747539093776855</v>
      </c>
      <c r="F8">
        <v>513.94000000000005</v>
      </c>
      <c r="G8">
        <v>-2.5</v>
      </c>
      <c r="H8">
        <v>1.37</v>
      </c>
      <c r="I8">
        <v>-2.4700000000000002</v>
      </c>
      <c r="J8">
        <f t="shared" si="4"/>
        <v>1.8325957145940461E-2</v>
      </c>
      <c r="K8">
        <v>1.05</v>
      </c>
      <c r="L8">
        <f>(A8-$A$3)*$X$3+$X$9</f>
        <v>8178.5</v>
      </c>
      <c r="M8">
        <f>K8/Q8*(PI()/432000)*$X$8*$X$5</f>
        <v>1342.2068482076988</v>
      </c>
      <c r="N8">
        <f>M8*$X$4</f>
        <v>3835.9274281246335</v>
      </c>
      <c r="O8">
        <f>N8/(($AQ$2)/30)</f>
        <v>14.307823305201914</v>
      </c>
      <c r="P8">
        <f>SQRT(L8/($X$8*$X$2))</f>
        <v>1.0880363463409671E-2</v>
      </c>
      <c r="Q8">
        <f>TANH(P8*$X$7)/(P8*$X$7)</f>
        <v>0.49067629613995417</v>
      </c>
      <c r="R8">
        <f>S8/(A8/30)</f>
        <v>10.480703609512711</v>
      </c>
      <c r="S8">
        <f>(A9*$X$3*SIN(D9))</f>
        <v>179.56938850965111</v>
      </c>
      <c r="T8" s="9">
        <f>ABS(O8)</f>
        <v>14.307823305201914</v>
      </c>
      <c r="U8" s="10">
        <f t="shared" si="1"/>
        <v>24.788526914714623</v>
      </c>
      <c r="W8" s="14" t="s">
        <v>59</v>
      </c>
      <c r="X8">
        <f>30*10^6</f>
        <v>30000000</v>
      </c>
      <c r="Y8" s="15" t="s">
        <v>60</v>
      </c>
      <c r="AA8">
        <v>420</v>
      </c>
      <c r="AB8">
        <v>237.76920378232785</v>
      </c>
      <c r="AC8">
        <v>127.65390768503531</v>
      </c>
      <c r="AD8">
        <v>86.448771964377528</v>
      </c>
      <c r="AE8">
        <v>66.249810404061549</v>
      </c>
      <c r="AF8">
        <v>53.139075314851468</v>
      </c>
      <c r="AG8">
        <v>46.172376952481841</v>
      </c>
      <c r="AH8">
        <v>40.178965391863983</v>
      </c>
      <c r="AI8">
        <v>35.779490891175172</v>
      </c>
      <c r="AJ8">
        <v>32.944446562866332</v>
      </c>
      <c r="AK8">
        <v>30.199233452421307</v>
      </c>
      <c r="AL8">
        <v>28.323987180575308</v>
      </c>
      <c r="AM8">
        <v>26.438677003358244</v>
      </c>
      <c r="AN8">
        <v>25.125734515045231</v>
      </c>
      <c r="AO8">
        <v>23.755701698999594</v>
      </c>
      <c r="AP8">
        <v>22.774504143966396</v>
      </c>
      <c r="AQ8">
        <v>21.7328148499466</v>
      </c>
      <c r="AR8">
        <f t="shared" si="5"/>
        <v>237.76920378232785</v>
      </c>
    </row>
    <row r="9" spans="1:44" ht="15" thickBot="1" x14ac:dyDescent="0.35">
      <c r="A9">
        <v>609</v>
      </c>
      <c r="B9">
        <v>2.6</v>
      </c>
      <c r="C9">
        <v>197.4</v>
      </c>
      <c r="D9">
        <f t="shared" si="2"/>
        <v>4.5378560551852569E-2</v>
      </c>
      <c r="E9">
        <f t="shared" si="3"/>
        <v>3.4452799434368067</v>
      </c>
      <c r="F9">
        <v>608.85</v>
      </c>
      <c r="G9">
        <v>-6.38</v>
      </c>
      <c r="H9">
        <v>0.66</v>
      </c>
      <c r="I9">
        <v>-6.36</v>
      </c>
      <c r="J9">
        <f t="shared" si="4"/>
        <v>1.3962634015954637E-2</v>
      </c>
      <c r="K9">
        <v>0.8</v>
      </c>
      <c r="L9">
        <f>(A9-$A$3)*$X$3+$X$9</f>
        <v>8796</v>
      </c>
      <c r="M9">
        <f>K9/Q9*(PI()/432000)*$X$8*$X$5</f>
        <v>1054.8461223277641</v>
      </c>
      <c r="N9">
        <f>M9*$X$4</f>
        <v>3014.6718283334512</v>
      </c>
      <c r="O9">
        <f>N9/(($AQ$2)/30)</f>
        <v>11.244579740147151</v>
      </c>
      <c r="P9">
        <f>SQRT(L9/($X$8*$X$2))</f>
        <v>1.1283639039431725E-2</v>
      </c>
      <c r="Q9">
        <f>TANH(P9*$X$7)/(P9*$X$7)</f>
        <v>0.47569228281473924</v>
      </c>
      <c r="R9">
        <f>S9/(A9/30)</f>
        <v>11.388396043376428</v>
      </c>
      <c r="S9">
        <f>(A10*$X$3*SIN(D10))</f>
        <v>231.18443968054149</v>
      </c>
      <c r="T9" s="9">
        <f>ABS(O9)</f>
        <v>11.244579740147151</v>
      </c>
      <c r="U9" s="10">
        <f t="shared" ref="U9:U24" si="6">T9+R9</f>
        <v>22.632975783523577</v>
      </c>
      <c r="W9" s="16" t="s">
        <v>61</v>
      </c>
      <c r="X9" s="17">
        <v>5000</v>
      </c>
      <c r="Y9" s="18" t="s">
        <v>62</v>
      </c>
      <c r="AA9">
        <v>514</v>
      </c>
      <c r="AB9">
        <v>239.78489404829716</v>
      </c>
      <c r="AC9">
        <v>129.35614130513304</v>
      </c>
      <c r="AD9">
        <v>88.033710130587821</v>
      </c>
      <c r="AE9">
        <v>67.860050810198842</v>
      </c>
      <c r="AF9">
        <v>54.693520869961063</v>
      </c>
      <c r="AG9">
        <v>47.697174597337849</v>
      </c>
      <c r="AH9">
        <v>41.67825710567211</v>
      </c>
      <c r="AI9">
        <v>37.260059930572147</v>
      </c>
      <c r="AJ9">
        <v>34.412950613162501</v>
      </c>
      <c r="AK9">
        <v>31.656054804875254</v>
      </c>
      <c r="AL9">
        <v>29.772828119599652</v>
      </c>
      <c r="AM9">
        <v>27.87949470037799</v>
      </c>
      <c r="AN9">
        <v>26.560964773218501</v>
      </c>
      <c r="AO9">
        <v>25.185101561214566</v>
      </c>
      <c r="AP9">
        <v>24.19972836148721</v>
      </c>
      <c r="AQ9">
        <v>23.153605990406405</v>
      </c>
      <c r="AR9">
        <f t="shared" si="5"/>
        <v>239.78489404829716</v>
      </c>
    </row>
    <row r="10" spans="1:44" x14ac:dyDescent="0.3">
      <c r="A10">
        <v>703</v>
      </c>
      <c r="B10">
        <v>2.9</v>
      </c>
      <c r="C10">
        <v>204.4</v>
      </c>
      <c r="D10">
        <f t="shared" si="2"/>
        <v>5.0614548307835558E-2</v>
      </c>
      <c r="E10">
        <f t="shared" si="3"/>
        <v>3.5674529910764097</v>
      </c>
      <c r="F10">
        <v>702.75</v>
      </c>
      <c r="G10">
        <v>-10.58</v>
      </c>
      <c r="H10">
        <v>-0.96</v>
      </c>
      <c r="I10">
        <v>-10.6</v>
      </c>
      <c r="J10">
        <f t="shared" si="4"/>
        <v>8.377580409572781E-3</v>
      </c>
      <c r="K10">
        <v>0.48</v>
      </c>
      <c r="L10">
        <f>(A10-$A$3)*$X$3+$X$9</f>
        <v>9407</v>
      </c>
      <c r="M10">
        <f>K10/Q10*(PI()/432000)*$X$8*$X$5</f>
        <v>651.60789349805509</v>
      </c>
      <c r="N10">
        <f>M10*$X$4</f>
        <v>1862.2469363715527</v>
      </c>
      <c r="O10">
        <f>N10/(($AQ$2)/30)</f>
        <v>6.9460907734858353</v>
      </c>
      <c r="P10">
        <f>SQRT(L10/($X$8*$X$2))</f>
        <v>1.1668959873247562E-2</v>
      </c>
      <c r="Q10">
        <f>TANH(P10*$X$7)/(P10*$X$7)</f>
        <v>0.46204059062694647</v>
      </c>
      <c r="R10">
        <f>S10/(A10/30)</f>
        <v>11.570117552627476</v>
      </c>
      <c r="S10">
        <f>(A11*$X$3*SIN(D11))</f>
        <v>271.12642131657054</v>
      </c>
      <c r="T10" s="9">
        <f>ABS(O10)</f>
        <v>6.9460907734858353</v>
      </c>
      <c r="U10" s="10">
        <f t="shared" si="6"/>
        <v>18.516208326113311</v>
      </c>
      <c r="AA10">
        <v>609</v>
      </c>
      <c r="AC10">
        <v>104.3959246536166</v>
      </c>
      <c r="AD10">
        <v>71.981932066511902</v>
      </c>
      <c r="AE10">
        <v>56.245189904704496</v>
      </c>
      <c r="AF10">
        <v>45.89755751814775</v>
      </c>
      <c r="AG10">
        <v>40.399098956418761</v>
      </c>
      <c r="AH10">
        <v>35.668805868455117</v>
      </c>
      <c r="AI10">
        <v>32.196525747058736</v>
      </c>
      <c r="AJ10">
        <v>29.958970315626402</v>
      </c>
      <c r="AK10">
        <v>27.792314068180808</v>
      </c>
      <c r="AL10">
        <v>26.312278134017753</v>
      </c>
      <c r="AM10">
        <v>24.824299274271624</v>
      </c>
      <c r="AN10">
        <v>23.788060945809395</v>
      </c>
      <c r="AO10">
        <v>22.706764142731856</v>
      </c>
      <c r="AP10">
        <v>21.932355116160366</v>
      </c>
      <c r="AQ10">
        <v>21.110203055106247</v>
      </c>
      <c r="AR10">
        <f t="shared" si="5"/>
        <v>104.3959246536166</v>
      </c>
    </row>
    <row r="11" spans="1:44" x14ac:dyDescent="0.3">
      <c r="A11">
        <v>797</v>
      </c>
      <c r="B11">
        <v>3</v>
      </c>
      <c r="C11">
        <v>210</v>
      </c>
      <c r="D11">
        <f t="shared" si="2"/>
        <v>5.235987755982989E-2</v>
      </c>
      <c r="E11">
        <f t="shared" si="3"/>
        <v>3.6651914291880923</v>
      </c>
      <c r="F11">
        <v>796.62</v>
      </c>
      <c r="G11">
        <v>-14.87</v>
      </c>
      <c r="H11">
        <v>-3.17</v>
      </c>
      <c r="I11">
        <v>-14.94</v>
      </c>
      <c r="J11">
        <f t="shared" si="4"/>
        <v>5.5850536063818549E-3</v>
      </c>
      <c r="K11">
        <v>0.32</v>
      </c>
      <c r="L11">
        <f>(A11-$A$3)*$X$3+$X$9</f>
        <v>10018</v>
      </c>
      <c r="M11">
        <f>K11/Q11*(PI()/432000)*$X$8*$X$5</f>
        <v>446.60584656735085</v>
      </c>
      <c r="N11">
        <f>M11*$X$4</f>
        <v>1276.3663206577703</v>
      </c>
      <c r="O11">
        <f>N11/(($AQ$2)/30)</f>
        <v>4.7607844858551669</v>
      </c>
      <c r="P11">
        <f>SQRT(L11/($X$8*$X$2))</f>
        <v>1.2041957443652416E-2</v>
      </c>
      <c r="Q11">
        <f>TANH(P11*$X$7)/(P11*$X$7)</f>
        <v>0.44941835294374988</v>
      </c>
      <c r="R11">
        <f>S11/(A11/30)</f>
        <v>9.9001733440431661</v>
      </c>
      <c r="S11">
        <f>(A12*$X$3*SIN(D12))</f>
        <v>263.01460517341343</v>
      </c>
      <c r="T11" s="9">
        <f>ABS(O11)</f>
        <v>4.7607844858551669</v>
      </c>
      <c r="U11" s="10">
        <f t="shared" si="6"/>
        <v>14.660957829898333</v>
      </c>
      <c r="AA11">
        <v>703</v>
      </c>
      <c r="AC11">
        <v>68.516663172551347</v>
      </c>
      <c r="AD11">
        <v>48.52204544309096</v>
      </c>
      <c r="AE11">
        <v>38.855464334628707</v>
      </c>
      <c r="AF11">
        <v>32.463442977791011</v>
      </c>
      <c r="AG11">
        <v>29.066891646694298</v>
      </c>
      <c r="AH11">
        <v>26.144857570411588</v>
      </c>
      <c r="AI11">
        <v>23.999933218274439</v>
      </c>
      <c r="AJ11">
        <v>22.61773277178342</v>
      </c>
      <c r="AK11">
        <v>21.279328730237594</v>
      </c>
      <c r="AL11">
        <v>20.365069221719672</v>
      </c>
      <c r="AM11">
        <v>19.445903146359591</v>
      </c>
      <c r="AN11">
        <v>18.805789806528388</v>
      </c>
      <c r="AO11">
        <v>18.137842589217946</v>
      </c>
      <c r="AP11">
        <v>17.659468517560384</v>
      </c>
      <c r="AQ11">
        <v>17.151602240859884</v>
      </c>
      <c r="AR11">
        <f t="shared" si="5"/>
        <v>68.516663172551347</v>
      </c>
    </row>
    <row r="12" spans="1:44" x14ac:dyDescent="0.3">
      <c r="A12">
        <v>892</v>
      </c>
      <c r="B12">
        <v>2.6</v>
      </c>
      <c r="C12">
        <v>210.4</v>
      </c>
      <c r="D12">
        <f t="shared" si="2"/>
        <v>4.5378560551852569E-2</v>
      </c>
      <c r="E12">
        <f t="shared" si="3"/>
        <v>3.6721727461960696</v>
      </c>
      <c r="F12">
        <v>891.51</v>
      </c>
      <c r="G12">
        <v>-18.89</v>
      </c>
      <c r="H12">
        <v>-5.5</v>
      </c>
      <c r="I12">
        <v>-18.989999999999998</v>
      </c>
      <c r="J12">
        <f t="shared" si="4"/>
        <v>7.3303828583761842E-3</v>
      </c>
      <c r="K12">
        <v>0.42</v>
      </c>
      <c r="L12">
        <f>(A12-$A$3)*$X$3+$X$9</f>
        <v>10635.5</v>
      </c>
      <c r="M12">
        <f>K12/Q12*(PI()/432000)*$X$8*$X$5</f>
        <v>602.01698528955387</v>
      </c>
      <c r="N12">
        <f>M12*$X$4</f>
        <v>1720.5198059842962</v>
      </c>
      <c r="O12">
        <f>N12/(($AQ$2)/30)</f>
        <v>6.417455449400582</v>
      </c>
      <c r="P12">
        <f>SQRT(L12/($X$8*$X$2))</f>
        <v>1.2407535611515426E-2</v>
      </c>
      <c r="Q12">
        <f>TANH(P12*$X$7)/(P12*$X$7)</f>
        <v>0.4375883744313106</v>
      </c>
      <c r="R12">
        <f>S12/(A12/30)</f>
        <v>9.7680447813076459</v>
      </c>
      <c r="S12">
        <f>(A13*$X$3*SIN(D13))</f>
        <v>290.43653149754732</v>
      </c>
      <c r="T12" s="9">
        <f>ABS(O12)</f>
        <v>6.417455449400582</v>
      </c>
      <c r="U12" s="10">
        <f t="shared" si="6"/>
        <v>16.185500230708229</v>
      </c>
      <c r="AA12">
        <v>797</v>
      </c>
      <c r="AC12">
        <v>48.770825318632674</v>
      </c>
      <c r="AD12">
        <v>35.080717304235023</v>
      </c>
      <c r="AE12">
        <v>28.482187618400953</v>
      </c>
      <c r="AF12">
        <v>24.101157035695763</v>
      </c>
      <c r="AG12">
        <v>21.77319309024605</v>
      </c>
      <c r="AH12">
        <v>19.77045875360195</v>
      </c>
      <c r="AI12">
        <v>18.300348023410194</v>
      </c>
      <c r="AJ12">
        <v>17.353000996631529</v>
      </c>
      <c r="AK12">
        <v>16.435671608838405</v>
      </c>
      <c r="AL12">
        <v>15.809046845912453</v>
      </c>
      <c r="AM12">
        <v>15.17905916878588</v>
      </c>
      <c r="AN12">
        <v>14.740331579867835</v>
      </c>
      <c r="AO12">
        <v>14.282526916318091</v>
      </c>
      <c r="AP12">
        <v>13.954653881966742</v>
      </c>
      <c r="AQ12">
        <v>13.606567171059654</v>
      </c>
      <c r="AR12">
        <f t="shared" si="5"/>
        <v>48.770825318632674</v>
      </c>
    </row>
    <row r="13" spans="1:44" x14ac:dyDescent="0.3">
      <c r="A13">
        <v>985</v>
      </c>
      <c r="B13">
        <v>2.6</v>
      </c>
      <c r="C13">
        <v>210.2</v>
      </c>
      <c r="D13">
        <f t="shared" si="2"/>
        <v>4.5378560551852569E-2</v>
      </c>
      <c r="E13">
        <f t="shared" si="3"/>
        <v>3.6686820876920807</v>
      </c>
      <c r="F13">
        <v>984.41</v>
      </c>
      <c r="G13">
        <v>-22.53</v>
      </c>
      <c r="H13">
        <v>-7.63</v>
      </c>
      <c r="I13">
        <v>-22.68</v>
      </c>
      <c r="J13">
        <f t="shared" si="4"/>
        <v>1.7453292519943296E-4</v>
      </c>
      <c r="K13">
        <v>0.01</v>
      </c>
      <c r="L13">
        <f>(A13-$A$3)*$X$3+$X$9</f>
        <v>11240</v>
      </c>
      <c r="M13">
        <f>K13/Q13*(PI()/432000)*$X$8*$X$5</f>
        <v>14.69568062292686</v>
      </c>
      <c r="N13">
        <f>M13*$X$4</f>
        <v>41.999163133253262</v>
      </c>
      <c r="O13">
        <f>N13/(($AQ$2)/30)</f>
        <v>0.15665484197408899</v>
      </c>
      <c r="P13">
        <f>SQRT(L13/($X$8*$X$2))</f>
        <v>1.2755272171823068E-2</v>
      </c>
      <c r="Q13">
        <f>TANH(P13*$X$7)/(P13*$X$7)</f>
        <v>0.42681092222222006</v>
      </c>
      <c r="R13">
        <f>S13/(A13/30)</f>
        <v>11.16907752469972</v>
      </c>
      <c r="S13">
        <f>(A14*$X$3*SIN(D14))</f>
        <v>366.71804539430747</v>
      </c>
      <c r="T13" s="9">
        <f>ABS(O13)</f>
        <v>0.15665484197408899</v>
      </c>
      <c r="U13" s="10">
        <f t="shared" si="6"/>
        <v>11.325732366673808</v>
      </c>
      <c r="AA13">
        <v>892</v>
      </c>
      <c r="AC13">
        <v>62.570600500330471</v>
      </c>
      <c r="AD13">
        <v>44.148614938639511</v>
      </c>
      <c r="AE13">
        <v>35.315318161885969</v>
      </c>
      <c r="AF13">
        <v>29.409764430036713</v>
      </c>
      <c r="AG13">
        <v>26.271709146895535</v>
      </c>
      <c r="AH13">
        <v>23.57205777208862</v>
      </c>
      <c r="AI13">
        <v>21.590373840643718</v>
      </c>
      <c r="AJ13">
        <v>20.313366373169139</v>
      </c>
      <c r="AK13">
        <v>19.076822165785039</v>
      </c>
      <c r="AL13">
        <v>18.232142783318487</v>
      </c>
      <c r="AM13">
        <v>17.382930250459019</v>
      </c>
      <c r="AN13">
        <v>16.791533020723097</v>
      </c>
      <c r="AO13">
        <v>16.17442022311857</v>
      </c>
      <c r="AP13">
        <v>15.732453022700001</v>
      </c>
      <c r="AQ13">
        <v>15.263238134605068</v>
      </c>
      <c r="AR13">
        <f t="shared" si="5"/>
        <v>62.570600500330471</v>
      </c>
    </row>
    <row r="14" spans="1:44" x14ac:dyDescent="0.3">
      <c r="A14">
        <v>1078</v>
      </c>
      <c r="B14">
        <v>3</v>
      </c>
      <c r="C14">
        <v>208.1</v>
      </c>
      <c r="D14">
        <f t="shared" si="2"/>
        <v>5.235987755982989E-2</v>
      </c>
      <c r="E14">
        <f t="shared" si="3"/>
        <v>3.6320301734001998</v>
      </c>
      <c r="F14">
        <v>1077.3</v>
      </c>
      <c r="G14">
        <v>-26.5</v>
      </c>
      <c r="H14">
        <v>-9.84</v>
      </c>
      <c r="I14">
        <v>-26.69</v>
      </c>
      <c r="J14">
        <f t="shared" si="4"/>
        <v>7.6794487087750501E-3</v>
      </c>
      <c r="K14">
        <v>0.44</v>
      </c>
      <c r="L14">
        <f>(A14-$A$3)*$X$3+$X$9</f>
        <v>11844.5</v>
      </c>
      <c r="M14">
        <f>K14/Q14*(PI()/432000)*$X$8*$X$5</f>
        <v>662.22818375510701</v>
      </c>
      <c r="N14">
        <f>M14*$X$4</f>
        <v>1892.5989366955489</v>
      </c>
      <c r="O14">
        <f>N14/(($AQ$2)/30)</f>
        <v>7.0593022629449784</v>
      </c>
      <c r="P14">
        <f>SQRT(L14/($X$8*$X$2))</f>
        <v>1.3093777010608683E-2</v>
      </c>
      <c r="Q14">
        <f>TANH(P14*$X$7)/(P14*$X$7)</f>
        <v>0.41674485432903469</v>
      </c>
      <c r="R14">
        <f>S14/(A14/30)</f>
        <v>11.844463770511432</v>
      </c>
      <c r="S14">
        <f>(A15*$X$3*SIN(D15))</f>
        <v>425.61106482037741</v>
      </c>
      <c r="T14" s="9">
        <f>ABS(O14)</f>
        <v>7.0593022629449784</v>
      </c>
      <c r="U14" s="10">
        <f t="shared" si="6"/>
        <v>18.90376603345641</v>
      </c>
      <c r="AA14">
        <v>985</v>
      </c>
      <c r="AC14">
        <v>11.515570722124082</v>
      </c>
      <c r="AD14">
        <v>11.066357608754158</v>
      </c>
      <c r="AE14">
        <v>10.851652438654869</v>
      </c>
      <c r="AF14">
        <v>10.707493496855163</v>
      </c>
      <c r="AG14">
        <v>10.630891242525161</v>
      </c>
      <c r="AH14">
        <v>10.564990752394761</v>
      </c>
      <c r="AI14">
        <v>10.51661637947222</v>
      </c>
      <c r="AJ14">
        <v>10.485443681103797</v>
      </c>
      <c r="AK14">
        <v>10.455258720891907</v>
      </c>
      <c r="AL14">
        <v>10.434639471374339</v>
      </c>
      <c r="AM14">
        <v>10.413909564297237</v>
      </c>
      <c r="AN14">
        <v>10.399473119775156</v>
      </c>
      <c r="AO14">
        <v>10.384408939189695</v>
      </c>
      <c r="AP14">
        <v>10.373620192390405</v>
      </c>
      <c r="AQ14">
        <v>10.362166309348137</v>
      </c>
      <c r="AR14">
        <f t="shared" si="5"/>
        <v>11.515570722124082</v>
      </c>
    </row>
    <row r="15" spans="1:44" x14ac:dyDescent="0.3">
      <c r="A15">
        <v>1173</v>
      </c>
      <c r="B15">
        <v>3.2</v>
      </c>
      <c r="C15">
        <v>210.2</v>
      </c>
      <c r="D15">
        <f t="shared" si="2"/>
        <v>5.5850536063818547E-2</v>
      </c>
      <c r="E15">
        <f t="shared" si="3"/>
        <v>3.6686820876920807</v>
      </c>
      <c r="F15">
        <v>1172.1600000000001</v>
      </c>
      <c r="G15">
        <v>-30.98</v>
      </c>
      <c r="H15">
        <v>-12.34</v>
      </c>
      <c r="I15">
        <v>-31.23</v>
      </c>
      <c r="J15">
        <f t="shared" si="4"/>
        <v>4.1887902047863905E-3</v>
      </c>
      <c r="K15">
        <v>0.24</v>
      </c>
      <c r="L15">
        <f>(A15-$A$3)*$X$3+$X$9</f>
        <v>12462</v>
      </c>
      <c r="M15">
        <f>K15/Q15*(PI()/432000)*$X$8*$X$5</f>
        <v>369.75280572742707</v>
      </c>
      <c r="N15">
        <f>M15*$X$4</f>
        <v>1056.7260411536777</v>
      </c>
      <c r="O15">
        <f>N15/(($AQ$2)/30)</f>
        <v>3.9415368935236015</v>
      </c>
      <c r="P15">
        <f>SQRT(L15/($X$8*$X$2))</f>
        <v>1.3430755648132094E-2</v>
      </c>
      <c r="Q15">
        <f>TANH(P15*$X$7)/(P15*$X$7)</f>
        <v>0.407122395429452</v>
      </c>
      <c r="R15">
        <f>S15/(A15/30)</f>
        <v>11.741736496573626</v>
      </c>
      <c r="S15">
        <f>(A16*$X$3*SIN(D16))</f>
        <v>459.10189701602883</v>
      </c>
      <c r="T15" s="9">
        <f>ABS(O15)</f>
        <v>3.9415368935236015</v>
      </c>
      <c r="U15" s="10">
        <f t="shared" si="6"/>
        <v>15.683273390097227</v>
      </c>
      <c r="AA15">
        <v>1078</v>
      </c>
      <c r="AD15">
        <v>49.6576632958499</v>
      </c>
      <c r="AE15">
        <v>40.002100192059999</v>
      </c>
      <c r="AF15">
        <v>33.505897896322907</v>
      </c>
      <c r="AG15">
        <v>30.053987565789313</v>
      </c>
      <c r="AH15">
        <v>27.084328452516147</v>
      </c>
      <c r="AI15">
        <v>24.904444856596932</v>
      </c>
      <c r="AJ15">
        <v>23.499716490966755</v>
      </c>
      <c r="AK15">
        <v>22.139498349953655</v>
      </c>
      <c r="AL15">
        <v>21.210337700047461</v>
      </c>
      <c r="AM15">
        <v>20.276190513175123</v>
      </c>
      <c r="AN15">
        <v>19.625644228110673</v>
      </c>
      <c r="AO15">
        <v>18.946810412594452</v>
      </c>
      <c r="AP15">
        <v>18.460639517811899</v>
      </c>
      <c r="AQ15">
        <v>17.94449573661192</v>
      </c>
      <c r="AR15">
        <f t="shared" si="5"/>
        <v>49.6576632958499</v>
      </c>
    </row>
    <row r="16" spans="1:44" x14ac:dyDescent="0.3">
      <c r="A16">
        <v>1227</v>
      </c>
      <c r="B16">
        <v>3.3</v>
      </c>
      <c r="C16">
        <v>210.9</v>
      </c>
      <c r="D16">
        <f t="shared" si="2"/>
        <v>5.7595865315812872E-2</v>
      </c>
      <c r="E16">
        <f t="shared" si="3"/>
        <v>3.6808993924560411</v>
      </c>
      <c r="F16">
        <v>1226.08</v>
      </c>
      <c r="G16">
        <v>-33.619999999999997</v>
      </c>
      <c r="H16">
        <v>-13.9</v>
      </c>
      <c r="I16">
        <v>-33.9</v>
      </c>
      <c r="J16">
        <f t="shared" si="4"/>
        <v>3.4906585039886592E-3</v>
      </c>
      <c r="K16">
        <v>0.2</v>
      </c>
      <c r="L16">
        <f>(A16-$A$3)*$X$3+$X$9</f>
        <v>12813</v>
      </c>
      <c r="M16">
        <f>K16/Q16*(PI()/432000)*$X$8*$X$5</f>
        <v>312.11200727432583</v>
      </c>
      <c r="N16">
        <f>M16*$X$4</f>
        <v>891.99292266265934</v>
      </c>
      <c r="O16">
        <f>N16/(($AQ$2)/30)</f>
        <v>3.3270903493571775</v>
      </c>
      <c r="P16">
        <f>SQRT(L16/($X$8*$X$2))</f>
        <v>1.3618585052440801E-2</v>
      </c>
      <c r="Q16">
        <f>TANH(P16*$X$7)/(P16*$X$7)</f>
        <v>0.40192474837033132</v>
      </c>
      <c r="R16">
        <f>S16/(A16/30)</f>
        <v>12.495424323950914</v>
      </c>
      <c r="S16">
        <f>(A17*$X$3*SIN(D17))</f>
        <v>511.06285484959238</v>
      </c>
      <c r="T16" s="9">
        <f>ABS(O16)</f>
        <v>3.3270903493571775</v>
      </c>
      <c r="U16" s="10">
        <f t="shared" si="6"/>
        <v>15.822514673308092</v>
      </c>
      <c r="AA16">
        <v>1173</v>
      </c>
      <c r="AD16">
        <v>32.647096808720512</v>
      </c>
      <c r="AE16">
        <v>27.482308967172198</v>
      </c>
      <c r="AF16">
        <v>23.855176984052008</v>
      </c>
      <c r="AG16">
        <v>21.92781484341215</v>
      </c>
      <c r="AH16">
        <v>20.269715994522276</v>
      </c>
      <c r="AI16">
        <v>19.052585561957677</v>
      </c>
      <c r="AJ16">
        <v>18.268260359228556</v>
      </c>
      <c r="AK16">
        <v>17.508787285779711</v>
      </c>
      <c r="AL16">
        <v>16.989993664937103</v>
      </c>
      <c r="AM16">
        <v>16.468415828503367</v>
      </c>
      <c r="AN16">
        <v>16.105185570325339</v>
      </c>
      <c r="AO16">
        <v>15.726161067794354</v>
      </c>
      <c r="AP16">
        <v>15.454709237717399</v>
      </c>
      <c r="AQ16">
        <v>15.166522150639221</v>
      </c>
      <c r="AR16">
        <f t="shared" si="5"/>
        <v>32.647096808720512</v>
      </c>
    </row>
    <row r="17" spans="1:44" x14ac:dyDescent="0.3">
      <c r="A17">
        <v>1318</v>
      </c>
      <c r="B17">
        <v>3.42</v>
      </c>
      <c r="C17">
        <v>215.57</v>
      </c>
      <c r="D17">
        <f t="shared" si="2"/>
        <v>5.9690260418206069E-2</v>
      </c>
      <c r="E17">
        <f t="shared" si="3"/>
        <v>3.7624062685241761</v>
      </c>
      <c r="F17">
        <v>1316.92</v>
      </c>
      <c r="G17">
        <v>-38.07</v>
      </c>
      <c r="H17">
        <v>-16.82</v>
      </c>
      <c r="I17">
        <v>-38.409999999999997</v>
      </c>
      <c r="J17">
        <f t="shared" si="4"/>
        <v>5.7595865315812874E-3</v>
      </c>
      <c r="K17">
        <v>0.33</v>
      </c>
      <c r="L17">
        <f>(A17-$A$3)*$X$3+$X$9</f>
        <v>13404.5</v>
      </c>
      <c r="M17">
        <f>K17/Q17*(PI()/432000)*$X$8*$X$5</f>
        <v>525.91002701179048</v>
      </c>
      <c r="N17">
        <f>M17*$X$4</f>
        <v>1503.0117749988713</v>
      </c>
      <c r="O17">
        <f>N17/(($AQ$2)/30)</f>
        <v>5.6061610406522613</v>
      </c>
      <c r="P17">
        <f>SQRT(L17/($X$8*$X$2))</f>
        <v>1.3929383130878317E-2</v>
      </c>
      <c r="Q17">
        <f>TANH(P17*$X$7)/(P17*$X$7)</f>
        <v>0.39357519413498854</v>
      </c>
      <c r="R17">
        <f>S17/(A17/30)</f>
        <v>6.8752833611568258</v>
      </c>
      <c r="S17">
        <f>(A18*$X$3*SIN(D18))</f>
        <v>302.05411566682318</v>
      </c>
      <c r="T17" s="9">
        <f>ABS(O17)</f>
        <v>5.6061610406522613</v>
      </c>
      <c r="U17" s="10">
        <f t="shared" si="6"/>
        <v>12.481444401809087</v>
      </c>
      <c r="AA17">
        <v>1227</v>
      </c>
      <c r="AD17">
        <v>29.86316836865587</v>
      </c>
      <c r="AE17">
        <v>25.355658212047278</v>
      </c>
      <c r="AF17">
        <v>22.293960163067261</v>
      </c>
      <c r="AG17">
        <v>20.667054681508603</v>
      </c>
      <c r="AH17">
        <v>19.267437012703766</v>
      </c>
      <c r="AI17">
        <v>18.240045153769653</v>
      </c>
      <c r="AJ17">
        <v>17.577988478099456</v>
      </c>
      <c r="AK17">
        <v>16.936909731019817</v>
      </c>
      <c r="AL17">
        <v>16.498990894829383</v>
      </c>
      <c r="AM17">
        <v>16.058721874669093</v>
      </c>
      <c r="AN17">
        <v>15.752115614414535</v>
      </c>
      <c r="AO17">
        <v>15.432177275993096</v>
      </c>
      <c r="AP17">
        <v>15.203042096350771</v>
      </c>
      <c r="AQ17">
        <v>14.959780520440466</v>
      </c>
      <c r="AR17">
        <f t="shared" si="5"/>
        <v>29.86316836865587</v>
      </c>
    </row>
    <row r="18" spans="1:44" x14ac:dyDescent="0.3">
      <c r="A18">
        <v>1409</v>
      </c>
      <c r="B18">
        <v>1.89</v>
      </c>
      <c r="C18">
        <v>177.17</v>
      </c>
      <c r="D18">
        <f t="shared" si="2"/>
        <v>3.298672286269283E-2</v>
      </c>
      <c r="E18">
        <f t="shared" si="3"/>
        <v>3.0921998357583536</v>
      </c>
      <c r="F18">
        <v>1407.83</v>
      </c>
      <c r="G18">
        <v>-41.78</v>
      </c>
      <c r="H18">
        <v>-18.329999999999998</v>
      </c>
      <c r="I18">
        <v>-42.15</v>
      </c>
      <c r="J18">
        <f t="shared" si="4"/>
        <v>4.3458698374658808E-2</v>
      </c>
      <c r="K18">
        <v>2.4900000000000002</v>
      </c>
      <c r="L18">
        <f>(A18-$A$3)*$X$3+$X$9</f>
        <v>13996</v>
      </c>
      <c r="M18">
        <f>K18/Q18*(PI()/432000)*$X$8*$X$5</f>
        <v>4049.2589723813512</v>
      </c>
      <c r="N18">
        <f>M18*$X$4</f>
        <v>11572.481228566792</v>
      </c>
      <c r="O18">
        <f>N18/(($AQ$2)/30)</f>
        <v>43.164793840234211</v>
      </c>
      <c r="P18">
        <f>SQRT(L18/($X$8*$X$2))</f>
        <v>1.4233396291224061E-2</v>
      </c>
      <c r="Q18">
        <f>TANH(P18*$X$7)/(P18*$X$7)</f>
        <v>0.38569945352762036</v>
      </c>
      <c r="R18">
        <f>S18/(A18/30)</f>
        <v>8.1808500957907686</v>
      </c>
      <c r="S18">
        <f>(A19*$X$3*SIN(D19))</f>
        <v>384.22725949897313</v>
      </c>
      <c r="T18" s="9">
        <f>ABS(O18)</f>
        <v>43.164793840234211</v>
      </c>
      <c r="U18" s="10">
        <f t="shared" si="6"/>
        <v>51.345643936024977</v>
      </c>
      <c r="AA18">
        <v>1318</v>
      </c>
      <c r="AD18">
        <v>37.125754114717097</v>
      </c>
      <c r="AE18">
        <v>29.554502555262484</v>
      </c>
      <c r="AF18">
        <v>24.395528641689896</v>
      </c>
      <c r="AG18">
        <v>21.654186156265666</v>
      </c>
      <c r="AH18">
        <v>19.29582457820446</v>
      </c>
      <c r="AI18">
        <v>17.564665033903971</v>
      </c>
      <c r="AJ18">
        <v>16.449096788946896</v>
      </c>
      <c r="AK18">
        <v>15.368876440689013</v>
      </c>
      <c r="AL18">
        <v>14.630981385060927</v>
      </c>
      <c r="AM18">
        <v>13.88912625969421</v>
      </c>
      <c r="AN18">
        <v>13.372493439250576</v>
      </c>
      <c r="AO18">
        <v>12.833396011789421</v>
      </c>
      <c r="AP18">
        <v>12.447302283555725</v>
      </c>
      <c r="AQ18">
        <v>12.037405519009035</v>
      </c>
      <c r="AR18">
        <f t="shared" si="5"/>
        <v>37.125754114717097</v>
      </c>
    </row>
    <row r="19" spans="1:44" x14ac:dyDescent="0.3">
      <c r="A19">
        <v>1499</v>
      </c>
      <c r="B19">
        <v>2.2599999999999998</v>
      </c>
      <c r="C19">
        <v>126.06</v>
      </c>
      <c r="D19">
        <f t="shared" si="2"/>
        <v>3.9444441095071843E-2</v>
      </c>
      <c r="E19">
        <f t="shared" si="3"/>
        <v>2.2001620550640517</v>
      </c>
      <c r="F19">
        <v>1497.77</v>
      </c>
      <c r="G19">
        <v>-44.31</v>
      </c>
      <c r="H19">
        <v>-16.82</v>
      </c>
      <c r="I19">
        <v>-44.64</v>
      </c>
      <c r="J19">
        <f t="shared" si="4"/>
        <v>3.5255650890285456E-2</v>
      </c>
      <c r="K19">
        <v>2.02</v>
      </c>
      <c r="L19">
        <f>(A19-$A$3)*$X$3+$X$9</f>
        <v>14581</v>
      </c>
      <c r="M19">
        <f>K19/Q19*(PI()/432000)*$X$8*$X$5</f>
        <v>3348.8780480449709</v>
      </c>
      <c r="N19">
        <f>M19*$X$4</f>
        <v>9570.8445945526382</v>
      </c>
      <c r="O19">
        <f>N19/(($AQ$2)/30)</f>
        <v>35.698786253460042</v>
      </c>
      <c r="P19">
        <f>SQRT(L19/($X$8*$X$2))</f>
        <v>1.4527812610102412E-2</v>
      </c>
      <c r="Q19">
        <f>TANH(P19*$X$7)/(P19*$X$7)</f>
        <v>0.37833565023643989</v>
      </c>
      <c r="R19">
        <f>S19/(A19/30)</f>
        <v>12.187061939827963</v>
      </c>
      <c r="S19">
        <f>(A20*$X$3*SIN(D20))</f>
        <v>608.94686159340392</v>
      </c>
      <c r="T19" s="9">
        <f>ABS(O19)</f>
        <v>35.698786253460042</v>
      </c>
      <c r="U19" s="10">
        <f t="shared" si="6"/>
        <v>47.885848193288005</v>
      </c>
      <c r="AA19">
        <v>1409</v>
      </c>
      <c r="AD19">
        <v>243.80156511559517</v>
      </c>
      <c r="AE19">
        <v>185.72784438491936</v>
      </c>
      <c r="AF19">
        <v>146.00618034570758</v>
      </c>
      <c r="AG19">
        <v>124.89913715326928</v>
      </c>
      <c r="AH19">
        <v>106.74086617611279</v>
      </c>
      <c r="AI19">
        <v>93.411754812306796</v>
      </c>
      <c r="AJ19">
        <v>84.822405887238901</v>
      </c>
      <c r="AK19">
        <v>76.505219082139106</v>
      </c>
      <c r="AL19">
        <v>70.823775448795189</v>
      </c>
      <c r="AM19">
        <v>65.111841147662489</v>
      </c>
      <c r="AN19">
        <v>61.13401228690725</v>
      </c>
      <c r="AO19">
        <v>56.983216555671184</v>
      </c>
      <c r="AP19">
        <v>54.010477088972607</v>
      </c>
      <c r="AQ19">
        <v>50.854465477972163</v>
      </c>
      <c r="AR19">
        <f t="shared" si="5"/>
        <v>243.80156511559517</v>
      </c>
    </row>
    <row r="20" spans="1:44" x14ac:dyDescent="0.3">
      <c r="A20">
        <v>1589</v>
      </c>
      <c r="B20">
        <v>3.38</v>
      </c>
      <c r="C20">
        <v>110.69</v>
      </c>
      <c r="D20">
        <f t="shared" si="2"/>
        <v>5.8992128717408339E-2</v>
      </c>
      <c r="E20">
        <f t="shared" si="3"/>
        <v>1.9319049490325233</v>
      </c>
      <c r="F20">
        <v>1587.66</v>
      </c>
      <c r="G20">
        <v>-46.29</v>
      </c>
      <c r="H20">
        <v>-12.9</v>
      </c>
      <c r="I20">
        <v>-46.54</v>
      </c>
      <c r="J20">
        <f t="shared" si="4"/>
        <v>2.6005405854715509E-2</v>
      </c>
      <c r="K20">
        <v>1.49</v>
      </c>
      <c r="L20">
        <f>(A20-$A$3)*$X$3+$X$9</f>
        <v>15166</v>
      </c>
      <c r="M20">
        <f>K20/Q20*(PI()/432000)*$X$8*$X$5</f>
        <v>2516.6178817088694</v>
      </c>
      <c r="N20">
        <f>M20*$X$4</f>
        <v>7192.3068873078291</v>
      </c>
      <c r="O20">
        <f>N20/(($AQ$2)/30)</f>
        <v>26.826955939230992</v>
      </c>
      <c r="P20">
        <f>SQRT(L20/($X$8*$X$2))</f>
        <v>1.4816379736139005E-2</v>
      </c>
      <c r="Q20">
        <f>TANH(P20*$X$7)/(P20*$X$7)</f>
        <v>0.371359227674737</v>
      </c>
      <c r="R20">
        <f>S20/(A20/30)</f>
        <v>10.137071973757697</v>
      </c>
      <c r="S20">
        <f>(A21*$X$3*SIN(D21))</f>
        <v>536.9269122100327</v>
      </c>
      <c r="T20" s="9">
        <f>ABS(O20)</f>
        <v>26.826955939230992</v>
      </c>
      <c r="U20" s="10">
        <f t="shared" si="6"/>
        <v>36.964027912988691</v>
      </c>
      <c r="AA20">
        <v>1499</v>
      </c>
      <c r="AD20">
        <v>206.63977416413491</v>
      </c>
      <c r="AE20">
        <v>158.74055710753044</v>
      </c>
      <c r="AF20">
        <v>125.88935898954404</v>
      </c>
      <c r="AG20">
        <v>108.43309993364961</v>
      </c>
      <c r="AH20">
        <v>93.415578090612385</v>
      </c>
      <c r="AI20">
        <v>82.391939259247266</v>
      </c>
      <c r="AJ20">
        <v>75.288248865930157</v>
      </c>
      <c r="AK20">
        <v>68.409646014626816</v>
      </c>
      <c r="AL20">
        <v>63.710894466582239</v>
      </c>
      <c r="AM20">
        <v>58.986926075474635</v>
      </c>
      <c r="AN20">
        <v>55.697123214871525</v>
      </c>
      <c r="AO20">
        <v>52.264270734685404</v>
      </c>
      <c r="AP20">
        <v>49.805711771061233</v>
      </c>
      <c r="AQ20">
        <v>47.195580367872957</v>
      </c>
      <c r="AR20">
        <f t="shared" si="5"/>
        <v>206.63977416413491</v>
      </c>
    </row>
    <row r="21" spans="1:44" x14ac:dyDescent="0.3">
      <c r="A21">
        <v>1679</v>
      </c>
      <c r="B21">
        <v>2.82</v>
      </c>
      <c r="C21">
        <v>102.37</v>
      </c>
      <c r="D21">
        <f t="shared" si="2"/>
        <v>4.9218284906240091E-2</v>
      </c>
      <c r="E21">
        <f t="shared" si="3"/>
        <v>1.7866935552665952</v>
      </c>
      <c r="F21">
        <v>1677.53</v>
      </c>
      <c r="G21">
        <v>-47.7</v>
      </c>
      <c r="H21">
        <v>-8.26</v>
      </c>
      <c r="I21">
        <v>-47.86</v>
      </c>
      <c r="J21">
        <f t="shared" si="4"/>
        <v>1.3962634015954637E-2</v>
      </c>
      <c r="K21">
        <v>0.8</v>
      </c>
      <c r="L21">
        <f>(A21-$A$3)*$X$3+$X$9</f>
        <v>15751</v>
      </c>
      <c r="M21">
        <f>K21/Q21*(PI()/432000)*$X$8*$X$5</f>
        <v>1375.7309022983229</v>
      </c>
      <c r="N21">
        <f>M21*$X$4</f>
        <v>3931.7366834267341</v>
      </c>
      <c r="O21">
        <f>N21/(($AQ$2)/30)</f>
        <v>14.665187181748355</v>
      </c>
      <c r="P21">
        <f>SQRT(L21/($X$8*$X$2))</f>
        <v>1.5099433026994437E-2</v>
      </c>
      <c r="Q21">
        <f>TANH(P21*$X$7)/(P21*$X$7)</f>
        <v>0.3647385975775369</v>
      </c>
      <c r="R21">
        <f>S21/(A21/30)</f>
        <v>5.1988915621374527</v>
      </c>
      <c r="S21">
        <f>(A22*$X$3*SIN(D22))</f>
        <v>290.96463109429277</v>
      </c>
      <c r="T21" s="9">
        <f>ABS(O21)</f>
        <v>14.665187181748355</v>
      </c>
      <c r="U21" s="10">
        <f t="shared" si="6"/>
        <v>19.864078743885806</v>
      </c>
      <c r="AA21">
        <v>1589</v>
      </c>
      <c r="AE21">
        <v>120.24456629495036</v>
      </c>
      <c r="AF21">
        <v>95.557518443939728</v>
      </c>
      <c r="AG21">
        <v>82.439473218777707</v>
      </c>
      <c r="AH21">
        <v>71.154092423497829</v>
      </c>
      <c r="AI21">
        <v>62.870038418990482</v>
      </c>
      <c r="AJ21">
        <v>57.531750785500265</v>
      </c>
      <c r="AK21">
        <v>52.362612140135305</v>
      </c>
      <c r="AL21">
        <v>48.831590108915186</v>
      </c>
      <c r="AM21">
        <v>45.281618101833836</v>
      </c>
      <c r="AN21">
        <v>42.809394095013388</v>
      </c>
      <c r="AO21">
        <v>40.229671031658341</v>
      </c>
      <c r="AP21">
        <v>38.38211093471655</v>
      </c>
      <c r="AQ21">
        <v>36.420647044830147</v>
      </c>
      <c r="AR21">
        <f t="shared" si="5"/>
        <v>120.24456629495036</v>
      </c>
    </row>
    <row r="22" spans="1:44" x14ac:dyDescent="0.3">
      <c r="A22">
        <v>1769</v>
      </c>
      <c r="B22">
        <v>1.45</v>
      </c>
      <c r="C22">
        <v>98.55</v>
      </c>
      <c r="D22">
        <f t="shared" si="2"/>
        <v>2.5307274153917779E-2</v>
      </c>
      <c r="E22">
        <f t="shared" si="3"/>
        <v>1.7200219778404118</v>
      </c>
      <c r="F22">
        <v>1767.47</v>
      </c>
      <c r="G22">
        <v>-48.35</v>
      </c>
      <c r="H22">
        <v>-4.97</v>
      </c>
      <c r="I22">
        <v>-48.44</v>
      </c>
      <c r="J22">
        <f t="shared" si="4"/>
        <v>2.6703537555513242E-2</v>
      </c>
      <c r="K22">
        <v>1.53</v>
      </c>
      <c r="L22">
        <f>(A22-$A$3)*$X$3+$X$9</f>
        <v>16336</v>
      </c>
      <c r="M22">
        <f>K22/Q22*(PI()/432000)*$X$8*$X$5</f>
        <v>2677.2778492275515</v>
      </c>
      <c r="N22">
        <f>M22*$X$4</f>
        <v>7651.4611352759939</v>
      </c>
      <c r="O22">
        <f>N22/(($AQ$2)/30)</f>
        <v>28.539579020052194</v>
      </c>
      <c r="P22">
        <f>SQRT(L22/($X$8*$X$2))</f>
        <v>1.5377276969213705E-2</v>
      </c>
      <c r="Q22">
        <f>TANH(P22*$X$7)/(P22*$X$7)</f>
        <v>0.35844556857561044</v>
      </c>
      <c r="R22">
        <f>S22/(A22/30)</f>
        <v>4.3272962046161334</v>
      </c>
      <c r="S22">
        <f>(A23*$X$3*SIN(D23))</f>
        <v>255.16623286553136</v>
      </c>
      <c r="T22" s="9">
        <f>ABS(O22)</f>
        <v>28.539579020052194</v>
      </c>
      <c r="U22" s="10">
        <f t="shared" si="6"/>
        <v>32.866875224668327</v>
      </c>
      <c r="AA22">
        <v>1679</v>
      </c>
      <c r="AE22">
        <v>65.422648376881881</v>
      </c>
      <c r="AF22">
        <v>51.927260434994231</v>
      </c>
      <c r="AG22">
        <v>44.756167705672958</v>
      </c>
      <c r="AH22">
        <v>38.586916816567737</v>
      </c>
      <c r="AI22">
        <v>34.058367141568908</v>
      </c>
      <c r="AJ22">
        <v>31.140146097314613</v>
      </c>
      <c r="AK22">
        <v>28.314391808441716</v>
      </c>
      <c r="AL22">
        <v>26.384128115907217</v>
      </c>
      <c r="AM22">
        <v>24.443505255387944</v>
      </c>
      <c r="AN22">
        <v>23.092042648249038</v>
      </c>
      <c r="AO22">
        <v>21.681814753333445</v>
      </c>
      <c r="AP22">
        <v>20.671830068058071</v>
      </c>
      <c r="AQ22">
        <v>19.599578890526637</v>
      </c>
      <c r="AR22">
        <f t="shared" si="5"/>
        <v>65.422648376881881</v>
      </c>
    </row>
    <row r="23" spans="1:44" x14ac:dyDescent="0.3">
      <c r="A23">
        <v>1859</v>
      </c>
      <c r="B23">
        <v>1.21</v>
      </c>
      <c r="C23">
        <v>163.66999999999999</v>
      </c>
      <c r="D23">
        <f t="shared" si="2"/>
        <v>2.1118483949131388E-2</v>
      </c>
      <c r="E23">
        <f t="shared" si="3"/>
        <v>2.8565803867391191</v>
      </c>
      <c r="F23">
        <v>1857.45</v>
      </c>
      <c r="G23">
        <v>-49.43</v>
      </c>
      <c r="H23">
        <v>-3.58</v>
      </c>
      <c r="I23">
        <v>-49.49</v>
      </c>
      <c r="J23">
        <f t="shared" si="4"/>
        <v>2.8099800957108706E-2</v>
      </c>
      <c r="K23">
        <v>1.61</v>
      </c>
      <c r="L23">
        <f>(A23-$A$3)*$X$3+$X$9</f>
        <v>16921</v>
      </c>
      <c r="M23">
        <f>K23/Q23*(PI()/432000)*$X$8*$X$5</f>
        <v>2865.1512539093219</v>
      </c>
      <c r="N23">
        <f>M23*$X$4</f>
        <v>8188.389364331224</v>
      </c>
      <c r="O23">
        <f>N23/(($AQ$2)/30)</f>
        <v>30.542295279116836</v>
      </c>
      <c r="P23">
        <f>SQRT(L23/($X$8*$X$2))</f>
        <v>1.5650189016083164E-2</v>
      </c>
      <c r="Q23">
        <f>TANH(P23*$X$7)/(P23*$X$7)</f>
        <v>0.35245489937685998</v>
      </c>
      <c r="R23">
        <f>S23/(A23/30)</f>
        <v>10.455517094366575</v>
      </c>
      <c r="S23">
        <f>(A24*$X$3*SIN(D24))</f>
        <v>647.89354261424876</v>
      </c>
      <c r="T23" s="9">
        <f>ABS(O23)</f>
        <v>30.542295279116836</v>
      </c>
      <c r="U23" s="10">
        <f t="shared" si="6"/>
        <v>40.997812373483413</v>
      </c>
      <c r="AA23">
        <v>1769</v>
      </c>
      <c r="AE23">
        <v>121.83258496764894</v>
      </c>
      <c r="AF23">
        <v>95.569524987541314</v>
      </c>
      <c r="AG23">
        <v>81.614028540602206</v>
      </c>
      <c r="AH23">
        <v>69.608193152202119</v>
      </c>
      <c r="AI23">
        <v>60.79528816202847</v>
      </c>
      <c r="AJ23">
        <v>55.116206193396856</v>
      </c>
      <c r="AK23">
        <v>49.617071622587716</v>
      </c>
      <c r="AL23">
        <v>45.860630432993673</v>
      </c>
      <c r="AM23">
        <v>42.084029507992277</v>
      </c>
      <c r="AN23">
        <v>39.453979622431362</v>
      </c>
      <c r="AO23">
        <v>36.709567979781795</v>
      </c>
      <c r="AP23">
        <v>34.74406032023191</v>
      </c>
      <c r="AQ23">
        <v>32.657377291147377</v>
      </c>
      <c r="AR23">
        <f t="shared" si="5"/>
        <v>121.83258496764894</v>
      </c>
    </row>
    <row r="24" spans="1:44" x14ac:dyDescent="0.3">
      <c r="A24">
        <v>1950</v>
      </c>
      <c r="B24">
        <v>2.93</v>
      </c>
      <c r="C24">
        <v>211.64</v>
      </c>
      <c r="D24">
        <f t="shared" si="2"/>
        <v>5.1138147083433859E-2</v>
      </c>
      <c r="E24">
        <f t="shared" si="3"/>
        <v>3.6938148289207988</v>
      </c>
      <c r="F24">
        <v>1948.39</v>
      </c>
      <c r="G24">
        <v>-52.33</v>
      </c>
      <c r="H24">
        <v>-4.53</v>
      </c>
      <c r="I24">
        <v>-52.41</v>
      </c>
      <c r="J24">
        <f t="shared" si="4"/>
        <v>4.4156830075456531E-2</v>
      </c>
      <c r="K24">
        <v>2.5299999999999998</v>
      </c>
      <c r="L24">
        <f>(A24-$A$3)*$X$3+$X$9</f>
        <v>17512.5</v>
      </c>
      <c r="M24">
        <f>K24/Q24*(PI()/432000)*$X$8*$X$5</f>
        <v>4577.3541005562865</v>
      </c>
      <c r="N24">
        <f>M24*$X$4</f>
        <v>13081.737860307476</v>
      </c>
      <c r="O24">
        <f>N24/(($AQ$2)/30)</f>
        <v>48.794247893724261</v>
      </c>
      <c r="P24">
        <f>SQRT(L24/($X$8*$X$2))</f>
        <v>1.5921377824025265E-2</v>
      </c>
      <c r="Q24">
        <f>TANH(P24*$X$7)/(P24*$X$7)</f>
        <v>0.34668195773708321</v>
      </c>
      <c r="R24">
        <f>S24/(A24/30)</f>
        <v>21.415189242483716</v>
      </c>
      <c r="S24">
        <f>(A25*$X$3*SIN(D25))</f>
        <v>1391.9873007614415</v>
      </c>
      <c r="T24" s="9">
        <f>ABS(O24)</f>
        <v>48.794247893724261</v>
      </c>
      <c r="U24" s="10">
        <f t="shared" si="6"/>
        <v>70.209437136207981</v>
      </c>
      <c r="AA24">
        <v>1859</v>
      </c>
      <c r="AE24">
        <v>135.94281395300726</v>
      </c>
      <c r="AF24">
        <v>107.83678855291234</v>
      </c>
      <c r="AG24">
        <v>92.901988955847344</v>
      </c>
      <c r="AH24">
        <v>80.053664555289487</v>
      </c>
      <c r="AI24">
        <v>70.622328995379277</v>
      </c>
      <c r="AJ24">
        <v>64.54472714013167</v>
      </c>
      <c r="AK24">
        <v>58.659700184294493</v>
      </c>
      <c r="AL24">
        <v>54.639657144044762</v>
      </c>
      <c r="AM24">
        <v>50.598039693355133</v>
      </c>
      <c r="AN24">
        <v>47.78343054487506</v>
      </c>
      <c r="AO24">
        <v>44.846434498144454</v>
      </c>
      <c r="AP24">
        <v>42.743000692440461</v>
      </c>
      <c r="AQ24">
        <v>40.50988824241297</v>
      </c>
      <c r="AR24">
        <f t="shared" si="5"/>
        <v>135.94281395300726</v>
      </c>
    </row>
    <row r="25" spans="1:44" x14ac:dyDescent="0.3">
      <c r="A25">
        <v>2059</v>
      </c>
      <c r="B25">
        <v>5.97</v>
      </c>
      <c r="C25">
        <v>220.76</v>
      </c>
      <c r="D25">
        <f t="shared" si="2"/>
        <v>0.10419615634406147</v>
      </c>
      <c r="E25">
        <f t="shared" si="3"/>
        <v>3.8529888567026815</v>
      </c>
      <c r="F25">
        <v>2057.0500000000002</v>
      </c>
      <c r="G25">
        <v>-59</v>
      </c>
      <c r="H25">
        <v>-9.69</v>
      </c>
      <c r="I25">
        <v>-59.18</v>
      </c>
      <c r="J25">
        <f t="shared" si="4"/>
        <v>4.9741883681838392E-2</v>
      </c>
      <c r="K25">
        <v>2.85</v>
      </c>
      <c r="L25">
        <f>(A25-$A$3)*$X$3+$X$9</f>
        <v>18221</v>
      </c>
      <c r="M25">
        <f>K25/Q25*(PI()/432000)*$X$8*$X$5</f>
        <v>5255.8810209678295</v>
      </c>
      <c r="N25">
        <f>M25*$X$4</f>
        <v>15020.917375151384</v>
      </c>
      <c r="O25">
        <f>N25/(($AQ$2)/30)</f>
        <v>56.027293454499748</v>
      </c>
      <c r="P25">
        <f>SQRT(L25/($X$8*$X$2))</f>
        <v>1.6240248804801016E-2</v>
      </c>
      <c r="Q25">
        <f>TANH(P25*$X$7)/(P25*$X$7)</f>
        <v>0.34011404323739708</v>
      </c>
      <c r="R25">
        <f>S25/(A25/30)</f>
        <v>24.803282030424512</v>
      </c>
      <c r="S25">
        <f>(A26*$X$3*SIN(D26))</f>
        <v>1702.3319233548025</v>
      </c>
      <c r="T25" s="9">
        <f>ABS(O25)</f>
        <v>56.027293454499748</v>
      </c>
      <c r="U25" s="10">
        <f t="shared" ref="U25:U30" si="7">T25+R25</f>
        <v>80.830575484924253</v>
      </c>
      <c r="AA25">
        <v>1950</v>
      </c>
      <c r="AE25">
        <v>221.53901065384918</v>
      </c>
      <c r="AF25">
        <v>176.63693770397367</v>
      </c>
      <c r="AG25">
        <v>152.77716203477075</v>
      </c>
      <c r="AH25">
        <v>132.25073073383106</v>
      </c>
      <c r="AI25">
        <v>117.18326703886076</v>
      </c>
      <c r="AJ25">
        <v>107.4737147994429</v>
      </c>
      <c r="AK25">
        <v>98.071819443506456</v>
      </c>
      <c r="AL25">
        <v>91.649414877746565</v>
      </c>
      <c r="AM25">
        <v>85.19254312078364</v>
      </c>
      <c r="AN25">
        <v>80.695934884244707</v>
      </c>
      <c r="AO25">
        <v>76.003801832114604</v>
      </c>
      <c r="AP25">
        <v>72.643364458118768</v>
      </c>
      <c r="AQ25">
        <v>69.075753004381497</v>
      </c>
      <c r="AR25">
        <f t="shared" si="5"/>
        <v>221.53901065384918</v>
      </c>
    </row>
    <row r="26" spans="1:44" x14ac:dyDescent="0.3">
      <c r="A26">
        <v>2149</v>
      </c>
      <c r="B26">
        <v>7</v>
      </c>
      <c r="C26">
        <v>223.71</v>
      </c>
      <c r="D26">
        <f t="shared" si="2"/>
        <v>0.12217304763960307</v>
      </c>
      <c r="E26">
        <f t="shared" si="3"/>
        <v>3.9044760696365146</v>
      </c>
      <c r="F26">
        <v>2146.4699999999998</v>
      </c>
      <c r="G26">
        <v>-66.510000000000005</v>
      </c>
      <c r="H26">
        <v>-16.54</v>
      </c>
      <c r="I26">
        <v>-66.83</v>
      </c>
      <c r="J26">
        <f t="shared" si="4"/>
        <v>2.0943951023931952E-2</v>
      </c>
      <c r="K26">
        <v>1.2</v>
      </c>
      <c r="L26">
        <f>(A26-$A$3)*$X$3+$X$9</f>
        <v>18806</v>
      </c>
      <c r="M26">
        <f>K26/Q26*(PI()/432000)*$X$8*$X$5</f>
        <v>2247.0919297401797</v>
      </c>
      <c r="N26">
        <f>M26*$X$4</f>
        <v>6422.0217459909882</v>
      </c>
      <c r="O26">
        <f>N26/(($AQ$2)/30)</f>
        <v>23.953829712760118</v>
      </c>
      <c r="P26">
        <f>SQRT(L26/($X$8*$X$2))</f>
        <v>1.6498892402008709E-2</v>
      </c>
      <c r="Q26">
        <f>TANH(P26*$X$7)/(P26*$X$7)</f>
        <v>0.33495436032720849</v>
      </c>
      <c r="R26">
        <f>S26/(A26/30)</f>
        <v>28.837039992004907</v>
      </c>
      <c r="S26">
        <f>(A27*$X$3*SIN(D27))</f>
        <v>2065.6932980939519</v>
      </c>
      <c r="T26" s="9">
        <f>ABS(O26)</f>
        <v>23.953829712760118</v>
      </c>
      <c r="U26" s="10">
        <f t="shared" si="7"/>
        <v>52.790869704765029</v>
      </c>
      <c r="AA26">
        <v>2059</v>
      </c>
      <c r="AF26">
        <v>203.29739895784499</v>
      </c>
      <c r="AG26">
        <v>175.90075466303873</v>
      </c>
      <c r="AH26">
        <v>152.33157510367326</v>
      </c>
      <c r="AI26">
        <v>135.03057659475476</v>
      </c>
      <c r="AJ26">
        <v>123.88172286481282</v>
      </c>
      <c r="AK26">
        <v>113.08613172704469</v>
      </c>
      <c r="AL26">
        <v>105.71169804229825</v>
      </c>
      <c r="AM26">
        <v>98.297687900911058</v>
      </c>
      <c r="AN26">
        <v>93.134522157128998</v>
      </c>
      <c r="AO26">
        <v>87.74684785560413</v>
      </c>
      <c r="AP26">
        <v>83.88827396594391</v>
      </c>
      <c r="AQ26">
        <v>79.791815418503504</v>
      </c>
      <c r="AR26">
        <f t="shared" si="5"/>
        <v>203.29739895784499</v>
      </c>
    </row>
    <row r="27" spans="1:44" x14ac:dyDescent="0.3">
      <c r="A27">
        <v>2239</v>
      </c>
      <c r="B27">
        <v>8.16</v>
      </c>
      <c r="C27">
        <v>223.72</v>
      </c>
      <c r="D27">
        <f t="shared" si="2"/>
        <v>0.14241886696273728</v>
      </c>
      <c r="E27">
        <f t="shared" si="3"/>
        <v>3.904650602561714</v>
      </c>
      <c r="F27">
        <v>2235.69</v>
      </c>
      <c r="G27">
        <v>-75.09</v>
      </c>
      <c r="H27">
        <v>-24.74</v>
      </c>
      <c r="I27">
        <v>-75.58</v>
      </c>
      <c r="J27">
        <f t="shared" si="4"/>
        <v>2.2514747350726852E-2</v>
      </c>
      <c r="K27">
        <v>1.29</v>
      </c>
      <c r="L27">
        <f>(A27-$A$3)*$X$3+$X$9</f>
        <v>19391</v>
      </c>
      <c r="M27">
        <f>K27/Q27*(PI()/432000)*$X$8*$X$5</f>
        <v>2451.7763330782577</v>
      </c>
      <c r="N27">
        <f>M27*$X$4</f>
        <v>7006.9945599222438</v>
      </c>
      <c r="O27">
        <f>N27/(($AQ$2)/30)</f>
        <v>26.135749943760697</v>
      </c>
      <c r="P27">
        <f>SQRT(L27/($X$8*$X$2))</f>
        <v>1.6753543498146312E-2</v>
      </c>
      <c r="Q27">
        <f>TANH(P27*$X$7)/(P27*$X$7)</f>
        <v>0.33001531257171163</v>
      </c>
      <c r="R27">
        <f>S27/(A27/30)</f>
        <v>34.036511125391492</v>
      </c>
      <c r="S27">
        <f>(A28*$X$3*SIN(D28))</f>
        <v>2540.2582803250521</v>
      </c>
      <c r="T27" s="9">
        <f>ABS(O27)</f>
        <v>26.135749943760697</v>
      </c>
      <c r="U27" s="10">
        <f t="shared" si="7"/>
        <v>60.172261069152185</v>
      </c>
      <c r="AA27">
        <v>2149</v>
      </c>
      <c r="AF27">
        <v>104.43512346766381</v>
      </c>
      <c r="AG27">
        <v>92.72200095761788</v>
      </c>
      <c r="AH27">
        <v>82.64526730113667</v>
      </c>
      <c r="AI27">
        <v>75.248422895652254</v>
      </c>
      <c r="AJ27">
        <v>70.481857757959489</v>
      </c>
      <c r="AK27">
        <v>65.866326008729317</v>
      </c>
      <c r="AL27">
        <v>62.713471072841443</v>
      </c>
      <c r="AM27">
        <v>59.54369567471889</v>
      </c>
      <c r="AN27">
        <v>57.336243103308291</v>
      </c>
      <c r="AO27">
        <v>55.032804461008936</v>
      </c>
      <c r="AP27">
        <v>53.383115243697659</v>
      </c>
      <c r="AQ27">
        <v>51.631721156627265</v>
      </c>
      <c r="AR27">
        <f t="shared" si="5"/>
        <v>104.43512346766381</v>
      </c>
    </row>
    <row r="28" spans="1:44" x14ac:dyDescent="0.3">
      <c r="A28">
        <v>2329</v>
      </c>
      <c r="B28">
        <v>9.66</v>
      </c>
      <c r="C28">
        <v>225.73</v>
      </c>
      <c r="D28">
        <f t="shared" si="2"/>
        <v>0.16859880574265224</v>
      </c>
      <c r="E28">
        <f t="shared" si="3"/>
        <v>3.9397317205268001</v>
      </c>
      <c r="F28">
        <v>2324.6</v>
      </c>
      <c r="G28">
        <v>-84.97</v>
      </c>
      <c r="H28">
        <v>-34.56</v>
      </c>
      <c r="I28">
        <v>-85.66</v>
      </c>
      <c r="J28">
        <f t="shared" si="4"/>
        <v>2.9670597283903602E-2</v>
      </c>
      <c r="K28">
        <v>1.7</v>
      </c>
      <c r="L28">
        <f>(A28-$A$3)*$X$3+$X$9</f>
        <v>19976</v>
      </c>
      <c r="M28">
        <f>K28/Q28*(PI()/432000)*$X$8*$X$5</f>
        <v>3278.0384488812524</v>
      </c>
      <c r="N28">
        <f>M28*$X$4</f>
        <v>9368.3902844794029</v>
      </c>
      <c r="O28">
        <f>N28/(($AQ$2)/30)</f>
        <v>34.943641493768752</v>
      </c>
      <c r="P28">
        <f>SQRT(L28/($X$8*$X$2))</f>
        <v>1.7004381464654938E-2</v>
      </c>
      <c r="Q28">
        <f>TANH(P28*$X$7)/(P28*$X$7)</f>
        <v>0.32528205709551516</v>
      </c>
      <c r="R28">
        <f>S28/(A28/30)</f>
        <v>38.159670771713948</v>
      </c>
      <c r="S28">
        <f>(A29*$X$3*SIN(D29))</f>
        <v>2962.4624409107264</v>
      </c>
      <c r="T28" s="9">
        <f>ABS(O28)</f>
        <v>34.943641493768752</v>
      </c>
      <c r="U28" s="10">
        <f t="shared" si="7"/>
        <v>73.1033122654827</v>
      </c>
      <c r="AA28">
        <v>2239</v>
      </c>
      <c r="AF28">
        <v>116.4701705689468</v>
      </c>
      <c r="AG28">
        <v>103.69011641250766</v>
      </c>
      <c r="AH28">
        <v>92.695507439589321</v>
      </c>
      <c r="AI28">
        <v>84.624895012564167</v>
      </c>
      <c r="AJ28">
        <v>79.424150245516643</v>
      </c>
      <c r="AK28">
        <v>74.388196283169279</v>
      </c>
      <c r="AL28">
        <v>70.94815228179516</v>
      </c>
      <c r="AM28">
        <v>67.48964655738132</v>
      </c>
      <c r="AN28">
        <v>65.08112027532438</v>
      </c>
      <c r="AO28">
        <v>62.567864687894783</v>
      </c>
      <c r="AP28">
        <v>60.767907629437516</v>
      </c>
      <c r="AQ28">
        <v>58.85698154949344</v>
      </c>
      <c r="AR28">
        <f t="shared" si="5"/>
        <v>116.4701705689468</v>
      </c>
    </row>
    <row r="29" spans="1:44" x14ac:dyDescent="0.3">
      <c r="A29">
        <v>2419</v>
      </c>
      <c r="B29">
        <v>10.86</v>
      </c>
      <c r="C29">
        <v>223.5</v>
      </c>
      <c r="D29">
        <f t="shared" si="2"/>
        <v>0.18954275676658419</v>
      </c>
      <c r="E29">
        <f t="shared" si="3"/>
        <v>3.9008108782073267</v>
      </c>
      <c r="F29">
        <v>2413.16</v>
      </c>
      <c r="G29">
        <v>-96.4</v>
      </c>
      <c r="H29">
        <v>-45.81</v>
      </c>
      <c r="I29">
        <v>-97.31</v>
      </c>
      <c r="J29">
        <f t="shared" si="4"/>
        <v>2.4434609527920613E-2</v>
      </c>
      <c r="K29">
        <v>1.4</v>
      </c>
      <c r="L29">
        <f>(A29-$A$3)*$X$3+$X$9</f>
        <v>20561</v>
      </c>
      <c r="M29">
        <f>K29/Q29*(PI()/432000)*$X$8*$X$5</f>
        <v>2737.7808248775523</v>
      </c>
      <c r="N29">
        <f>M29*$X$4</f>
        <v>7824.3741434974218</v>
      </c>
      <c r="O29">
        <f>N29/(($AQ$2)/30)</f>
        <v>29.18453615627535</v>
      </c>
      <c r="P29">
        <f>SQRT(L29/($X$8*$X$2))</f>
        <v>1.7251572631117439E-2</v>
      </c>
      <c r="Q29">
        <f>TANH(P29*$X$7)/(P29*$X$7)</f>
        <v>0.32074108048766869</v>
      </c>
      <c r="R29">
        <f>S29/(A29/30)</f>
        <v>43.552082911257436</v>
      </c>
      <c r="S29">
        <f>(A30*$X$3*SIN(D30))</f>
        <v>3511.7496187443917</v>
      </c>
      <c r="T29" s="9">
        <f>ABS(O29)</f>
        <v>29.18453615627535</v>
      </c>
      <c r="U29" s="10">
        <f t="shared" si="7"/>
        <v>72.736619067532786</v>
      </c>
      <c r="AA29">
        <v>2329</v>
      </c>
      <c r="AF29">
        <v>148.71271503407581</v>
      </c>
      <c r="AG29">
        <v>131.62571230124743</v>
      </c>
      <c r="AH29">
        <v>116.92585960367644</v>
      </c>
      <c r="AI29">
        <v>106.13540637803841</v>
      </c>
      <c r="AJ29">
        <v>99.181982006005512</v>
      </c>
      <c r="AK29">
        <v>92.448883846662284</v>
      </c>
      <c r="AL29">
        <v>87.84952608706206</v>
      </c>
      <c r="AM29">
        <v>83.225484902167153</v>
      </c>
      <c r="AN29">
        <v>80.005272009496395</v>
      </c>
      <c r="AO29">
        <v>76.645035459241342</v>
      </c>
      <c r="AP29">
        <v>74.238482967338399</v>
      </c>
      <c r="AQ29">
        <v>71.683564283070851</v>
      </c>
      <c r="AR29">
        <f t="shared" si="5"/>
        <v>148.71271503407581</v>
      </c>
    </row>
    <row r="30" spans="1:44" x14ac:dyDescent="0.3">
      <c r="A30">
        <v>2510</v>
      </c>
      <c r="B30">
        <v>12.43</v>
      </c>
      <c r="C30">
        <v>222.65</v>
      </c>
      <c r="D30">
        <f t="shared" si="2"/>
        <v>0.21694442602289515</v>
      </c>
      <c r="E30">
        <f t="shared" si="3"/>
        <v>3.885975579565375</v>
      </c>
      <c r="F30">
        <v>2502.2800000000002</v>
      </c>
      <c r="G30">
        <v>-109.82</v>
      </c>
      <c r="H30">
        <v>-58.34</v>
      </c>
      <c r="I30">
        <v>-110.99</v>
      </c>
      <c r="J30">
        <f t="shared" si="4"/>
        <v>3.0368728984701335E-2</v>
      </c>
      <c r="K30">
        <v>1.74</v>
      </c>
      <c r="L30">
        <f>(A30-$A$3)*$X$3+$X$9</f>
        <v>21152.5</v>
      </c>
      <c r="M30">
        <f>K30/Q30*(PI()/432000)*$X$8*$X$5</f>
        <v>3450.0912108300067</v>
      </c>
      <c r="N30">
        <f>M30*$X$4</f>
        <v>9860.1042922905872</v>
      </c>
      <c r="O30">
        <f>N30/(($AQ$2)/30)</f>
        <v>36.777710900002184</v>
      </c>
      <c r="P30">
        <f>SQRT(L30/($X$8*$X$2))</f>
        <v>1.7497960276070857E-2</v>
      </c>
      <c r="Q30">
        <f>TANH(P30*$X$7)/(P30*$X$7)</f>
        <v>0.31633256374840768</v>
      </c>
      <c r="R30">
        <f>S30/(A30/30)</f>
        <v>48.387251033169065</v>
      </c>
      <c r="S30">
        <f>(A31*$X$3*SIN(D31))</f>
        <v>4048.4000031084788</v>
      </c>
      <c r="T30" s="9">
        <f>ABS(O30)</f>
        <v>36.777710900002184</v>
      </c>
      <c r="U30" s="10">
        <f t="shared" si="7"/>
        <v>85.164961933171242</v>
      </c>
      <c r="AA30">
        <v>2419</v>
      </c>
      <c r="AF30">
        <v>135.49151907061929</v>
      </c>
      <c r="AG30">
        <v>121.22064666748031</v>
      </c>
      <c r="AH30">
        <v>108.94349511128993</v>
      </c>
      <c r="AI30">
        <v>99.931430001750968</v>
      </c>
      <c r="AJ30">
        <v>94.124008212819547</v>
      </c>
      <c r="AK30">
        <v>88.500600397404995</v>
      </c>
      <c r="AL30">
        <v>84.659268552965301</v>
      </c>
      <c r="AM30">
        <v>80.797321389481027</v>
      </c>
      <c r="AN30">
        <v>78.107835818441927</v>
      </c>
      <c r="AO30">
        <v>75.301404064268752</v>
      </c>
      <c r="AP30">
        <v>73.291478503864852</v>
      </c>
      <c r="AQ30">
        <v>71.157639169156525</v>
      </c>
      <c r="AR30">
        <f t="shared" si="5"/>
        <v>135.49151907061929</v>
      </c>
    </row>
    <row r="31" spans="1:44" x14ac:dyDescent="0.3">
      <c r="A31">
        <v>2600</v>
      </c>
      <c r="B31">
        <v>13.86</v>
      </c>
      <c r="C31">
        <v>219.32</v>
      </c>
      <c r="D31">
        <f t="shared" si="2"/>
        <v>0.24190263432641407</v>
      </c>
      <c r="E31">
        <f t="shared" si="3"/>
        <v>3.8278561154739634</v>
      </c>
      <c r="F31">
        <v>2589.92</v>
      </c>
      <c r="G31">
        <v>-125.28</v>
      </c>
      <c r="H31">
        <v>-71.739999999999995</v>
      </c>
      <c r="I31">
        <v>-126.72</v>
      </c>
      <c r="J31">
        <f t="shared" si="4"/>
        <v>3.1415926535897934E-2</v>
      </c>
      <c r="K31">
        <v>1.8</v>
      </c>
      <c r="L31">
        <f>(A31-$A$3)*$X$3+$X$9</f>
        <v>21737.5</v>
      </c>
      <c r="M31">
        <f>K31/Q31*(PI()/432000)*$X$8*$X$5</f>
        <v>3616.9748935014754</v>
      </c>
      <c r="N31">
        <f>M31*$X$4</f>
        <v>10337.045455659523</v>
      </c>
      <c r="O31">
        <f>N31/(($AQ$2)/30)</f>
        <v>38.556678312791952</v>
      </c>
      <c r="P31">
        <f>SQRT(L31/($X$8*$X$2))</f>
        <v>1.7738274523588071E-2</v>
      </c>
      <c r="Q31">
        <f>TANH(P31*$X$7)/(P31*$X$7)</f>
        <v>0.31214202285791215</v>
      </c>
      <c r="R31">
        <f>S31/(A31/30)</f>
        <v>58.312165033547153</v>
      </c>
      <c r="S31">
        <f>(A32*$X$3*SIN(D32))</f>
        <v>5053.7209695740867</v>
      </c>
      <c r="T31" s="9">
        <f>ABS(O31)</f>
        <v>38.556678312791952</v>
      </c>
      <c r="U31" s="10">
        <f t="shared" ref="U31:U35" si="8">T31+R31</f>
        <v>96.868843346339105</v>
      </c>
      <c r="AA31">
        <v>2510</v>
      </c>
      <c r="AF31">
        <v>164.56215982726542</v>
      </c>
      <c r="AG31">
        <v>146.57832014165132</v>
      </c>
      <c r="AH31">
        <v>131.1069236393638</v>
      </c>
      <c r="AI31">
        <v>119.75011730069762</v>
      </c>
      <c r="AJ31">
        <v>112.4317320269345</v>
      </c>
      <c r="AK31">
        <v>105.34523711741511</v>
      </c>
      <c r="AL31">
        <v>100.50447517111303</v>
      </c>
      <c r="AM31">
        <v>95.637734252937832</v>
      </c>
      <c r="AN31">
        <v>92.248503659319709</v>
      </c>
      <c r="AO31">
        <v>88.711900056545844</v>
      </c>
      <c r="AP31">
        <v>86.179036049551343</v>
      </c>
      <c r="AQ31">
        <v>83.490018628176927</v>
      </c>
      <c r="AR31">
        <f t="shared" si="5"/>
        <v>164.56215982726542</v>
      </c>
    </row>
    <row r="32" spans="1:44" x14ac:dyDescent="0.3">
      <c r="A32">
        <v>2690</v>
      </c>
      <c r="B32">
        <v>16.8</v>
      </c>
      <c r="C32">
        <v>216.62</v>
      </c>
      <c r="D32">
        <f t="shared" si="2"/>
        <v>0.29321531433504738</v>
      </c>
      <c r="E32">
        <f t="shared" si="3"/>
        <v>3.7807322256701168</v>
      </c>
      <c r="F32">
        <v>2676.71</v>
      </c>
      <c r="G32">
        <v>-144.07</v>
      </c>
      <c r="H32">
        <v>-86.33</v>
      </c>
      <c r="I32">
        <v>-145.80000000000001</v>
      </c>
      <c r="J32">
        <f t="shared" si="4"/>
        <v>5.8643062867009474E-2</v>
      </c>
      <c r="K32">
        <v>3.36</v>
      </c>
      <c r="L32">
        <f>(A32-$A$3)*$X$3+$X$9</f>
        <v>22322.5</v>
      </c>
      <c r="M32">
        <f>K32/Q32*(PI()/432000)*$X$8*$X$5</f>
        <v>6840.047485567673</v>
      </c>
      <c r="N32">
        <f>M32*$X$4</f>
        <v>19548.347406065241</v>
      </c>
      <c r="O32">
        <f>N32/(($AQ$2)/30)</f>
        <v>72.914387937580159</v>
      </c>
      <c r="P32">
        <f>SQRT(L32/($X$8*$X$2))</f>
        <v>1.7975376277713728E-2</v>
      </c>
      <c r="Q32">
        <f>TANH(P32*$X$7)/(P32*$X$7)</f>
        <v>0.30810971359919548</v>
      </c>
      <c r="R32">
        <f>S32/(A32/30)</f>
        <v>66.697007452033674</v>
      </c>
      <c r="S32">
        <f>(A33*$X$3*SIN(D33))</f>
        <v>5980.498334865687</v>
      </c>
      <c r="T32" s="9">
        <f>ABS(O32)</f>
        <v>72.914387937580159</v>
      </c>
      <c r="U32" s="10">
        <f t="shared" si="8"/>
        <v>139.61139538961385</v>
      </c>
      <c r="AA32">
        <v>2600</v>
      </c>
      <c r="AG32">
        <v>161.05781204150679</v>
      </c>
      <c r="AH32">
        <v>144.83805166516646</v>
      </c>
      <c r="AI32">
        <v>132.9319074831314</v>
      </c>
      <c r="AJ32">
        <v>125.25952603620611</v>
      </c>
      <c r="AK32">
        <v>117.83025167667657</v>
      </c>
      <c r="AL32">
        <v>112.75533818736631</v>
      </c>
      <c r="AM32">
        <v>107.65318910244946</v>
      </c>
      <c r="AN32">
        <v>104.10001870309219</v>
      </c>
      <c r="AO32">
        <v>100.39234674376954</v>
      </c>
      <c r="AP32">
        <v>97.73696607058767</v>
      </c>
      <c r="AQ32">
        <v>94.917878716963912</v>
      </c>
      <c r="AR32">
        <f t="shared" si="5"/>
        <v>161.05781204150679</v>
      </c>
    </row>
    <row r="33" spans="1:44" x14ac:dyDescent="0.3">
      <c r="A33">
        <v>2781</v>
      </c>
      <c r="B33">
        <v>19.32</v>
      </c>
      <c r="C33">
        <v>213.33</v>
      </c>
      <c r="D33">
        <f t="shared" si="2"/>
        <v>0.33719761148530447</v>
      </c>
      <c r="E33">
        <f t="shared" si="3"/>
        <v>3.7233108932795034</v>
      </c>
      <c r="F33">
        <v>2763.22</v>
      </c>
      <c r="G33">
        <v>-167.2</v>
      </c>
      <c r="H33">
        <v>-102.45</v>
      </c>
      <c r="I33">
        <v>-169.26</v>
      </c>
      <c r="J33">
        <f t="shared" si="4"/>
        <v>5.2185344634630454E-2</v>
      </c>
      <c r="K33">
        <v>2.99</v>
      </c>
      <c r="L33">
        <f>(A33-$A$3)*$X$3+$X$9</f>
        <v>22914</v>
      </c>
      <c r="M33">
        <f>K33/Q33*(PI()/432000)*$X$8*$X$5</f>
        <v>6165.3866949158855</v>
      </c>
      <c r="N33">
        <f>M33*$X$4</f>
        <v>17620.217002769183</v>
      </c>
      <c r="O33">
        <f>N33/(($AQ$2)/30)</f>
        <v>65.7225550271137</v>
      </c>
      <c r="P33">
        <f>SQRT(L33/($X$8*$X$2))</f>
        <v>1.8211974299938673E-2</v>
      </c>
      <c r="Q33">
        <f>TANH(P33*$X$7)/(P33*$X$7)</f>
        <v>0.30418381126905425</v>
      </c>
      <c r="R33">
        <f>S33/(A33/30)</f>
        <v>73.617130261269423</v>
      </c>
      <c r="S33">
        <f>(A34*$X$3*SIN(D34))</f>
        <v>6824.3079752196754</v>
      </c>
      <c r="T33" s="9">
        <f>ABS(O33)</f>
        <v>65.7225550271137</v>
      </c>
      <c r="U33" s="10">
        <f t="shared" si="8"/>
        <v>139.33968528838312</v>
      </c>
      <c r="AA33">
        <v>2690</v>
      </c>
      <c r="AG33">
        <v>262.5059098241137</v>
      </c>
      <c r="AH33">
        <v>231.83278257127409</v>
      </c>
      <c r="AI33">
        <v>209.3171185224432</v>
      </c>
      <c r="AJ33">
        <v>194.80790710418154</v>
      </c>
      <c r="AK33">
        <v>180.75843457569005</v>
      </c>
      <c r="AL33">
        <v>171.16128494813876</v>
      </c>
      <c r="AM33">
        <v>161.51263018916353</v>
      </c>
      <c r="AN33">
        <v>154.7932431401731</v>
      </c>
      <c r="AO33">
        <v>147.78167877785492</v>
      </c>
      <c r="AP33">
        <v>142.76009847066078</v>
      </c>
      <c r="AQ33">
        <v>137.42893308176232</v>
      </c>
      <c r="AR33">
        <f t="shared" si="5"/>
        <v>262.5059098241137</v>
      </c>
    </row>
    <row r="34" spans="1:44" x14ac:dyDescent="0.3">
      <c r="A34">
        <v>2871</v>
      </c>
      <c r="B34">
        <v>21.45</v>
      </c>
      <c r="C34">
        <v>209.89</v>
      </c>
      <c r="D34">
        <f t="shared" si="2"/>
        <v>0.37437312455278365</v>
      </c>
      <c r="E34">
        <f t="shared" si="3"/>
        <v>3.6632715670108982</v>
      </c>
      <c r="F34">
        <v>2847.59</v>
      </c>
      <c r="G34">
        <v>-193.91</v>
      </c>
      <c r="H34">
        <v>-118.83</v>
      </c>
      <c r="I34">
        <v>-196.3</v>
      </c>
      <c r="J34">
        <f t="shared" si="4"/>
        <v>4.729842272904633E-2</v>
      </c>
      <c r="K34">
        <v>2.71</v>
      </c>
      <c r="L34">
        <f>(A34-$A$3)*$X$3+$X$9</f>
        <v>23499</v>
      </c>
      <c r="M34">
        <f>K34/Q34*(PI()/432000)*$X$8*$X$5</f>
        <v>5657.6249788210143</v>
      </c>
      <c r="N34">
        <f>M34*$X$4</f>
        <v>16169.071751706844</v>
      </c>
      <c r="O34">
        <f>N34/(($AQ$2)/30)</f>
        <v>60.309853605769646</v>
      </c>
      <c r="P34">
        <f>SQRT(L34/($X$8*$X$2))</f>
        <v>1.8442987207956486E-2</v>
      </c>
      <c r="Q34">
        <f>TANH(P34*$X$7)/(P34*$X$7)</f>
        <v>0.30044180609145271</v>
      </c>
      <c r="R34">
        <f>S34/(A34/30)</f>
        <v>77.507285989699696</v>
      </c>
      <c r="S34">
        <f>(A35*$X$3*SIN(D35))</f>
        <v>7417.4472692142608</v>
      </c>
      <c r="T34" s="9">
        <f>ABS(O34)</f>
        <v>60.309853605769646</v>
      </c>
      <c r="U34" s="10">
        <f t="shared" si="8"/>
        <v>137.81713959546934</v>
      </c>
      <c r="AA34">
        <v>2781</v>
      </c>
      <c r="AG34">
        <v>249.77208076087072</v>
      </c>
      <c r="AH34">
        <v>222.12436470990178</v>
      </c>
      <c r="AI34">
        <v>201.82950917757398</v>
      </c>
      <c r="AJ34">
        <v>188.75139835734655</v>
      </c>
      <c r="AK34">
        <v>176.08768057168572</v>
      </c>
      <c r="AL34">
        <v>167.43713556484636</v>
      </c>
      <c r="AM34">
        <v>158.74016558030453</v>
      </c>
      <c r="AN34">
        <v>152.68353810845633</v>
      </c>
      <c r="AO34">
        <v>146.36355192105117</v>
      </c>
      <c r="AP34">
        <v>141.8372698332804</v>
      </c>
      <c r="AQ34">
        <v>137.03193825824928</v>
      </c>
      <c r="AR34">
        <f t="shared" si="5"/>
        <v>249.77208076087072</v>
      </c>
    </row>
    <row r="35" spans="1:44" x14ac:dyDescent="0.3">
      <c r="A35">
        <v>2962</v>
      </c>
      <c r="B35">
        <v>22.66</v>
      </c>
      <c r="C35">
        <v>205.02</v>
      </c>
      <c r="D35">
        <f t="shared" si="2"/>
        <v>0.39549160850191506</v>
      </c>
      <c r="E35">
        <f t="shared" si="3"/>
        <v>3.5782740324387747</v>
      </c>
      <c r="F35">
        <v>2931.93</v>
      </c>
      <c r="G35">
        <v>-224.23</v>
      </c>
      <c r="H35">
        <v>-134.54</v>
      </c>
      <c r="I35">
        <v>-226.93</v>
      </c>
      <c r="J35">
        <f t="shared" si="4"/>
        <v>4.2062434973063348E-2</v>
      </c>
      <c r="K35">
        <v>2.41</v>
      </c>
      <c r="L35">
        <f>(A35-$A$3)*$X$3+$X$9</f>
        <v>24090.5</v>
      </c>
      <c r="M35">
        <f>K35/Q35*(PI()/432000)*$X$8*$X$5</f>
        <v>5093.1868521060351</v>
      </c>
      <c r="N35">
        <f>M35*$X$4</f>
        <v>14555.949530913173</v>
      </c>
      <c r="O35">
        <f>N35/(($AQ$2)/30)</f>
        <v>54.292985941488887</v>
      </c>
      <c r="P35">
        <f>SQRT(L35/($X$8*$X$2))</f>
        <v>1.8673661470881387E-2</v>
      </c>
      <c r="Q35">
        <f>TANH(P35*$X$7)/(P35*$X$7)</f>
        <v>0.29679232290867336</v>
      </c>
      <c r="R35">
        <f>S35/(A35/30)</f>
        <v>77.401756282466806</v>
      </c>
      <c r="S35">
        <f>(A36*$X$3*SIN(D36))</f>
        <v>7642.1334036222224</v>
      </c>
      <c r="T35" s="9">
        <f>ABS(O35)</f>
        <v>54.292985941488887</v>
      </c>
      <c r="U35" s="10">
        <f t="shared" si="8"/>
        <v>131.6947422239557</v>
      </c>
      <c r="AA35">
        <v>2871</v>
      </c>
      <c r="AG35">
        <v>238.89114470885656</v>
      </c>
      <c r="AH35">
        <v>213.5204069631933</v>
      </c>
      <c r="AI35">
        <v>194.8969714379009</v>
      </c>
      <c r="AJ35">
        <v>182.89593239304702</v>
      </c>
      <c r="AK35">
        <v>171.27515828524031</v>
      </c>
      <c r="AL35">
        <v>163.33704476002245</v>
      </c>
      <c r="AM35">
        <v>155.35632967119028</v>
      </c>
      <c r="AN35">
        <v>149.79850685037701</v>
      </c>
      <c r="AO35">
        <v>143.99901470349312</v>
      </c>
      <c r="AP35">
        <v>139.84550286909692</v>
      </c>
      <c r="AQ35">
        <v>135.4359231791754</v>
      </c>
      <c r="AR35">
        <f t="shared" si="5"/>
        <v>238.89114470885656</v>
      </c>
    </row>
    <row r="36" spans="1:44" x14ac:dyDescent="0.3">
      <c r="A36">
        <v>3053</v>
      </c>
      <c r="B36">
        <v>22.65</v>
      </c>
      <c r="C36">
        <v>202.39</v>
      </c>
      <c r="D36">
        <f t="shared" si="2"/>
        <v>0.39531707557671564</v>
      </c>
      <c r="E36">
        <f t="shared" si="3"/>
        <v>3.5323718731113232</v>
      </c>
      <c r="F36">
        <v>3015.91</v>
      </c>
      <c r="G36">
        <v>-256.31</v>
      </c>
      <c r="H36">
        <v>-148.63</v>
      </c>
      <c r="I36">
        <v>-259.29000000000002</v>
      </c>
      <c r="J36">
        <f t="shared" si="4"/>
        <v>1.937315469713706E-2</v>
      </c>
      <c r="K36">
        <v>1.1100000000000001</v>
      </c>
      <c r="L36">
        <f>(A36-$A$3)*$X$3+$X$9</f>
        <v>24682</v>
      </c>
      <c r="M36">
        <f>K36/Q36*(PI()/432000)*$X$8*$X$5</f>
        <v>2373.9987491420111</v>
      </c>
      <c r="N36">
        <f>M36*$X$4</f>
        <v>6784.7120049548694</v>
      </c>
      <c r="O36">
        <f>N36/(($AQ$2)/30)</f>
        <v>25.306646792073362</v>
      </c>
      <c r="P36">
        <f>SQRT(L36/($X$8*$X$2))</f>
        <v>1.8901520793452399E-2</v>
      </c>
      <c r="Q36">
        <f>TANH(P36*$X$7)/(P36*$X$7)</f>
        <v>0.29327005634690645</v>
      </c>
      <c r="R36">
        <f>S36/(A36/30)</f>
        <v>78.252471349801851</v>
      </c>
      <c r="S36">
        <f>(A37*$X$3*SIN(D37))</f>
        <v>7963.4931676981687</v>
      </c>
      <c r="T36" s="9">
        <f>ABS(O36)</f>
        <v>25.306646792073362</v>
      </c>
      <c r="U36" s="10">
        <f t="shared" ref="U36:U41" si="9">T36+R36</f>
        <v>103.55911814187522</v>
      </c>
      <c r="AA36">
        <v>2962</v>
      </c>
      <c r="AG36">
        <v>222.52156442376537</v>
      </c>
      <c r="AH36">
        <v>199.68196151650972</v>
      </c>
      <c r="AI36">
        <v>182.91651005701232</v>
      </c>
      <c r="AJ36">
        <v>172.11276564064093</v>
      </c>
      <c r="AK36">
        <v>161.65134868233463</v>
      </c>
      <c r="AL36">
        <v>154.50518830788192</v>
      </c>
      <c r="AM36">
        <v>147.32067655374394</v>
      </c>
      <c r="AN36">
        <v>142.31733500613927</v>
      </c>
      <c r="AO36">
        <v>137.09643449364955</v>
      </c>
      <c r="AP36">
        <v>133.35730156345278</v>
      </c>
      <c r="AQ36">
        <v>129.3876476213666</v>
      </c>
      <c r="AR36">
        <f t="shared" si="5"/>
        <v>222.52156442376537</v>
      </c>
    </row>
    <row r="37" spans="1:44" x14ac:dyDescent="0.3">
      <c r="A37">
        <v>3142</v>
      </c>
      <c r="B37">
        <v>22.95</v>
      </c>
      <c r="C37">
        <v>201.79</v>
      </c>
      <c r="D37">
        <f t="shared" si="2"/>
        <v>0.40055306333269863</v>
      </c>
      <c r="E37">
        <f t="shared" si="3"/>
        <v>3.5218998975993574</v>
      </c>
      <c r="F37">
        <v>3097.96</v>
      </c>
      <c r="G37">
        <v>-288.27</v>
      </c>
      <c r="H37">
        <v>-161.6</v>
      </c>
      <c r="I37">
        <v>-291.51</v>
      </c>
      <c r="J37">
        <f t="shared" si="4"/>
        <v>7.5049157835756167E-3</v>
      </c>
      <c r="K37">
        <v>0.43</v>
      </c>
      <c r="L37">
        <f>(A37-$A$3)*$X$3+$X$9</f>
        <v>25260.5</v>
      </c>
      <c r="M37">
        <f>K37/Q37*(PI()/432000)*$X$8*$X$5</f>
        <v>930.21504289237987</v>
      </c>
      <c r="N37">
        <f>M37*$X$4</f>
        <v>2658.4854650755351</v>
      </c>
      <c r="O37">
        <f>N37/(($AQ$2)/30)</f>
        <v>9.9160218764473509</v>
      </c>
      <c r="P37">
        <f>SQRT(L37/($X$8*$X$2))</f>
        <v>1.9121746029887535E-2</v>
      </c>
      <c r="Q37">
        <f>TANH(P37*$X$7)/(P37*$X$7)</f>
        <v>0.28994146357129197</v>
      </c>
      <c r="R37">
        <f>S37/(A37/30)</f>
        <v>77.947759230600028</v>
      </c>
      <c r="S37">
        <f>(A38*$X$3*SIN(D38))</f>
        <v>8163.7286500848422</v>
      </c>
      <c r="T37" s="9">
        <f>ABS(O37)</f>
        <v>9.9160218764473509</v>
      </c>
      <c r="U37" s="10">
        <f t="shared" si="9"/>
        <v>87.863781107047373</v>
      </c>
      <c r="AA37">
        <v>3053</v>
      </c>
      <c r="AH37">
        <v>134.10761385440173</v>
      </c>
      <c r="AI37">
        <v>126.29302508132537</v>
      </c>
      <c r="AJ37">
        <v>121.25726329302375</v>
      </c>
      <c r="AK37">
        <v>116.38106465856708</v>
      </c>
      <c r="AL37">
        <v>113.05014900933975</v>
      </c>
      <c r="AM37">
        <v>109.70135729743407</v>
      </c>
      <c r="AN37">
        <v>107.36923658000306</v>
      </c>
      <c r="AO37">
        <v>104.93570887996975</v>
      </c>
      <c r="AP37">
        <v>103.19285177361947</v>
      </c>
      <c r="AQ37">
        <v>101.34254591077007</v>
      </c>
      <c r="AR37">
        <f t="shared" si="5"/>
        <v>134.10761385440173</v>
      </c>
    </row>
    <row r="38" spans="1:44" x14ac:dyDescent="0.3">
      <c r="A38">
        <v>3233</v>
      </c>
      <c r="B38">
        <v>22.86</v>
      </c>
      <c r="C38">
        <v>200.93</v>
      </c>
      <c r="D38">
        <f t="shared" si="2"/>
        <v>0.39898226700590372</v>
      </c>
      <c r="E38">
        <f t="shared" si="3"/>
        <v>3.5068900660322067</v>
      </c>
      <c r="F38">
        <v>3181.78</v>
      </c>
      <c r="G38">
        <v>-321.25</v>
      </c>
      <c r="H38">
        <v>-174.5</v>
      </c>
      <c r="I38">
        <v>-324.75</v>
      </c>
      <c r="J38">
        <f t="shared" si="4"/>
        <v>6.6322511575784525E-3</v>
      </c>
      <c r="K38">
        <v>0.38</v>
      </c>
      <c r="L38">
        <f>(A38-$A$3)*$X$3+$X$9</f>
        <v>25852</v>
      </c>
      <c r="M38">
        <f>K38/Q38*(PI()/432000)*$X$8*$X$5</f>
        <v>831.48821451115725</v>
      </c>
      <c r="N38">
        <f>M38*$X$4</f>
        <v>2376.3315262955398</v>
      </c>
      <c r="O38">
        <f>N38/(($AQ$2)/30)</f>
        <v>8.8636013662646018</v>
      </c>
      <c r="P38">
        <f>SQRT(L38/($X$8*$X$2))</f>
        <v>1.9344328026782247E-2</v>
      </c>
      <c r="Q38">
        <f>TANH(P38*$X$7)/(P38*$X$7)</f>
        <v>0.28665051628615401</v>
      </c>
      <c r="R38">
        <f>S38/(A38/30)</f>
        <v>78.184791735857644</v>
      </c>
      <c r="S38">
        <f>(A39*$X$3*SIN(D39))</f>
        <v>8425.7143894009259</v>
      </c>
      <c r="T38" s="9">
        <f>ABS(O38)</f>
        <v>8.8636013662646018</v>
      </c>
      <c r="U38" s="10">
        <f t="shared" si="9"/>
        <v>87.048393102122247</v>
      </c>
      <c r="AA38">
        <v>3142</v>
      </c>
      <c r="AH38">
        <v>98.508257419725808</v>
      </c>
      <c r="AI38">
        <v>95.446230519601826</v>
      </c>
      <c r="AJ38">
        <v>93.473044404995079</v>
      </c>
      <c r="AK38">
        <v>91.562380667896562</v>
      </c>
      <c r="AL38">
        <v>90.257212396583554</v>
      </c>
      <c r="AM38">
        <v>88.945039663950993</v>
      </c>
      <c r="AN38">
        <v>88.031233886260779</v>
      </c>
      <c r="AO38">
        <v>87.077693335877427</v>
      </c>
      <c r="AP38">
        <v>86.39478147734134</v>
      </c>
      <c r="AQ38">
        <v>85.669767469563723</v>
      </c>
      <c r="AR38">
        <f t="shared" si="5"/>
        <v>98.508257419725808</v>
      </c>
    </row>
    <row r="39" spans="1:44" x14ac:dyDescent="0.3">
      <c r="A39">
        <v>3323</v>
      </c>
      <c r="B39">
        <v>22.96</v>
      </c>
      <c r="C39">
        <v>201.11</v>
      </c>
      <c r="D39">
        <f t="shared" si="2"/>
        <v>0.40072759625789806</v>
      </c>
      <c r="E39">
        <f t="shared" si="3"/>
        <v>3.5100316586857963</v>
      </c>
      <c r="F39">
        <v>3264.68</v>
      </c>
      <c r="G39">
        <v>-353.96</v>
      </c>
      <c r="H39">
        <v>-187.07</v>
      </c>
      <c r="I39">
        <v>-357.7</v>
      </c>
      <c r="J39">
        <f t="shared" si="4"/>
        <v>2.4434609527920616E-3</v>
      </c>
      <c r="K39">
        <v>0.14000000000000001</v>
      </c>
      <c r="L39">
        <f>(A39-$A$3)*$X$3+$X$9</f>
        <v>26437</v>
      </c>
      <c r="M39">
        <f>K39/Q39*(PI()/432000)*$X$8*$X$5</f>
        <v>309.74026689748473</v>
      </c>
      <c r="N39">
        <f>M39*$X$4</f>
        <v>885.21466491791296</v>
      </c>
      <c r="O39">
        <f>N39/(($AQ$2)/30)</f>
        <v>3.3018077766427187</v>
      </c>
      <c r="P39">
        <f>SQRT(L39/($X$8*$X$2))</f>
        <v>1.9561973214861864E-2</v>
      </c>
      <c r="Q39">
        <f>TANH(P39*$X$7)/(P39*$X$7)</f>
        <v>0.28350165404883559</v>
      </c>
      <c r="R39">
        <f>S39/(A39/30)</f>
        <v>78.246907941031623</v>
      </c>
      <c r="S39">
        <f>(A40*$X$3*SIN(D40))</f>
        <v>8667.1491696016019</v>
      </c>
      <c r="T39" s="9">
        <f>ABS(O39)</f>
        <v>3.3018077766427187</v>
      </c>
      <c r="U39" s="10">
        <f t="shared" si="9"/>
        <v>81.548715717674341</v>
      </c>
      <c r="AA39">
        <v>3233</v>
      </c>
      <c r="AH39">
        <v>96.406737454031287</v>
      </c>
      <c r="AI39">
        <v>93.669693692566568</v>
      </c>
      <c r="AJ39">
        <v>91.905928408540319</v>
      </c>
      <c r="AK39">
        <v>90.198049793342463</v>
      </c>
      <c r="AL39">
        <v>89.031403388467865</v>
      </c>
      <c r="AM39">
        <v>87.858495929140616</v>
      </c>
      <c r="AN39">
        <v>87.041675409727119</v>
      </c>
      <c r="AO39">
        <v>86.189337301716137</v>
      </c>
      <c r="AP39">
        <v>85.578905158889171</v>
      </c>
      <c r="AQ39">
        <v>84.930839308493844</v>
      </c>
      <c r="AR39">
        <f t="shared" si="5"/>
        <v>96.406737454031287</v>
      </c>
    </row>
    <row r="40" spans="1:44" x14ac:dyDescent="0.3">
      <c r="A40">
        <v>3414</v>
      </c>
      <c r="B40">
        <v>22.99</v>
      </c>
      <c r="C40">
        <v>201.39</v>
      </c>
      <c r="D40">
        <f t="shared" si="2"/>
        <v>0.40125119503349632</v>
      </c>
      <c r="E40">
        <f t="shared" si="3"/>
        <v>3.5149185805913801</v>
      </c>
      <c r="F40">
        <v>3348.47</v>
      </c>
      <c r="G40">
        <v>-387.06</v>
      </c>
      <c r="H40">
        <v>-199.94</v>
      </c>
      <c r="I40">
        <v>-391.06</v>
      </c>
      <c r="J40">
        <f t="shared" si="4"/>
        <v>2.0943951023931952E-3</v>
      </c>
      <c r="K40">
        <v>0.12</v>
      </c>
      <c r="L40">
        <f>(A40-$A$3)*$X$3+$X$9</f>
        <v>27028.5</v>
      </c>
      <c r="M40">
        <f>K40/Q40*(PI()/432000)*$X$8*$X$5</f>
        <v>268.4099135641066</v>
      </c>
      <c r="N40">
        <f>M40*$X$4</f>
        <v>767.0955864932331</v>
      </c>
      <c r="O40">
        <f>N40/(($AQ$2)/30)</f>
        <v>2.8612293416383179</v>
      </c>
      <c r="P40">
        <f>SQRT(L40/($X$8*$X$2))</f>
        <v>1.9779601907905182E-2</v>
      </c>
      <c r="Q40">
        <f>TANH(P40*$X$7)/(P40*$X$7)</f>
        <v>0.28041931459539299</v>
      </c>
      <c r="R40">
        <f>S40/(A40/30)</f>
        <v>76.999556852523483</v>
      </c>
      <c r="S40">
        <f>(A41*$X$3*SIN(D41))</f>
        <v>8762.5495698171726</v>
      </c>
      <c r="T40" s="9">
        <f>ABS(O40)</f>
        <v>2.8612293416383179</v>
      </c>
      <c r="U40" s="10">
        <f t="shared" si="9"/>
        <v>79.860786194161804</v>
      </c>
      <c r="AA40">
        <v>3323</v>
      </c>
      <c r="AH40">
        <v>83.737970876361331</v>
      </c>
      <c r="AI40">
        <v>82.71838617222383</v>
      </c>
      <c r="AJ40">
        <v>82.061360467848701</v>
      </c>
      <c r="AK40">
        <v>81.425153280701863</v>
      </c>
      <c r="AL40">
        <v>80.990562191478432</v>
      </c>
      <c r="AM40">
        <v>80.553638777342414</v>
      </c>
      <c r="AN40">
        <v>80.249362419271336</v>
      </c>
      <c r="AO40">
        <v>79.931855293548054</v>
      </c>
      <c r="AP40">
        <v>79.704461313041449</v>
      </c>
      <c r="AQ40">
        <v>79.463048282807932</v>
      </c>
      <c r="AR40">
        <f t="shared" si="5"/>
        <v>83.737970876361331</v>
      </c>
    </row>
    <row r="41" spans="1:44" x14ac:dyDescent="0.3">
      <c r="A41">
        <v>3505</v>
      </c>
      <c r="B41">
        <v>22.62</v>
      </c>
      <c r="C41">
        <v>200.1</v>
      </c>
      <c r="D41">
        <f t="shared" si="2"/>
        <v>0.39479347680111737</v>
      </c>
      <c r="E41">
        <f t="shared" si="3"/>
        <v>3.4924038332406533</v>
      </c>
      <c r="F41">
        <v>3432.35</v>
      </c>
      <c r="G41">
        <v>-420.04</v>
      </c>
      <c r="H41">
        <v>-212.43</v>
      </c>
      <c r="I41">
        <v>-424.29</v>
      </c>
      <c r="J41">
        <f t="shared" si="4"/>
        <v>1.1868238913561441E-2</v>
      </c>
      <c r="K41">
        <v>0.68</v>
      </c>
      <c r="L41">
        <f>(A41-$A$3)*$X$3+$X$9</f>
        <v>27620</v>
      </c>
      <c r="M41">
        <f>K41/Q41*(PI()/432000)*$X$8*$X$5</f>
        <v>1537.3570219316405</v>
      </c>
      <c r="N41">
        <f>M41*$X$4</f>
        <v>4393.6521223404061</v>
      </c>
      <c r="O41">
        <f>N41/(($AQ$2)/30)</f>
        <v>16.388109370907891</v>
      </c>
      <c r="P41">
        <f>SQRT(L41/($X$8*$X$2))</f>
        <v>1.9994862020315113E-2</v>
      </c>
      <c r="Q41">
        <f>TANH(P41*$X$7)/(P41*$X$7)</f>
        <v>0.27743382302974229</v>
      </c>
      <c r="R41">
        <f>S41/(A41/30)</f>
        <v>77.731085105412134</v>
      </c>
      <c r="S41">
        <f>(A42*$X$3*SIN(D42))</f>
        <v>9081.5817764823169</v>
      </c>
      <c r="T41" s="9">
        <f>ABS(O41)</f>
        <v>16.388109370907891</v>
      </c>
      <c r="U41" s="10">
        <f t="shared" si="9"/>
        <v>94.119194476320018</v>
      </c>
      <c r="AA41">
        <v>3414</v>
      </c>
      <c r="AH41">
        <v>81.566149697378663</v>
      </c>
      <c r="AI41">
        <v>80.682613807615226</v>
      </c>
      <c r="AJ41">
        <v>80.113258669237013</v>
      </c>
      <c r="AK41">
        <v>79.561944118431555</v>
      </c>
      <c r="AL41">
        <v>79.185342916842231</v>
      </c>
      <c r="AM41">
        <v>78.806720605325992</v>
      </c>
      <c r="AN41">
        <v>78.543045521077133</v>
      </c>
      <c r="AO41">
        <v>78.267905123527271</v>
      </c>
      <c r="AP41">
        <v>78.070853576874555</v>
      </c>
      <c r="AQ41">
        <v>77.861653619674044</v>
      </c>
      <c r="AR41">
        <f t="shared" si="5"/>
        <v>81.566149697378663</v>
      </c>
    </row>
    <row r="42" spans="1:44" x14ac:dyDescent="0.3">
      <c r="A42">
        <v>3595</v>
      </c>
      <c r="B42">
        <v>22.87</v>
      </c>
      <c r="C42">
        <v>198.53</v>
      </c>
      <c r="D42">
        <f t="shared" si="2"/>
        <v>0.3991567999311032</v>
      </c>
      <c r="E42">
        <f t="shared" si="3"/>
        <v>3.4650021639843427</v>
      </c>
      <c r="F42">
        <v>3515.35</v>
      </c>
      <c r="G42">
        <v>-452.88</v>
      </c>
      <c r="H42">
        <v>-223.94</v>
      </c>
      <c r="I42">
        <v>-457.36</v>
      </c>
      <c r="J42">
        <f t="shared" si="4"/>
        <v>1.2740903539558606E-2</v>
      </c>
      <c r="K42">
        <v>0.73</v>
      </c>
      <c r="L42">
        <f>(A42-$A$3)*$X$3+$X$9</f>
        <v>28205</v>
      </c>
      <c r="M42">
        <f>K42/Q42*(PI()/432000)*$X$8*$X$5</f>
        <v>1667.6021817742537</v>
      </c>
      <c r="N42">
        <f>M42*$X$4</f>
        <v>4765.8831102003678</v>
      </c>
      <c r="O42">
        <f>N42/(($AQ$2)/30)</f>
        <v>17.776512906379587</v>
      </c>
      <c r="P42">
        <f>SQRT(L42/($X$8*$X$2))</f>
        <v>2.0205501143566316E-2</v>
      </c>
      <c r="Q42">
        <f>TANH(P42*$X$7)/(P42*$X$7)</f>
        <v>0.27457161303646632</v>
      </c>
      <c r="R42">
        <f>S42/(A42/30)</f>
        <v>76.629693998474707</v>
      </c>
      <c r="S42">
        <f>(A43*$X$3*SIN(D43))</f>
        <v>9182.7916641505526</v>
      </c>
      <c r="T42" s="9">
        <f>ABS(O42)</f>
        <v>17.776512906379587</v>
      </c>
      <c r="U42" s="10">
        <f t="shared" ref="U42:U47" si="10">T42+R42</f>
        <v>94.406206904854287</v>
      </c>
      <c r="AA42">
        <v>3505</v>
      </c>
      <c r="AH42">
        <v>113.39125748763665</v>
      </c>
      <c r="AI42">
        <v>108.33067650454262</v>
      </c>
      <c r="AJ42">
        <v>105.06961170877621</v>
      </c>
      <c r="AK42">
        <v>101.91187701589789</v>
      </c>
      <c r="AL42">
        <v>99.75483857404852</v>
      </c>
      <c r="AM42">
        <v>97.586223929603022</v>
      </c>
      <c r="AN42">
        <v>96.075986334814658</v>
      </c>
      <c r="AO42">
        <v>94.500079481846228</v>
      </c>
      <c r="AP42">
        <v>93.371437939116078</v>
      </c>
      <c r="AQ42">
        <v>92.173214598854912</v>
      </c>
      <c r="AR42">
        <f t="shared" si="5"/>
        <v>113.39125748763665</v>
      </c>
    </row>
    <row r="43" spans="1:44" x14ac:dyDescent="0.3">
      <c r="A43">
        <v>3687</v>
      </c>
      <c r="B43">
        <v>22.53</v>
      </c>
      <c r="C43">
        <v>198.9</v>
      </c>
      <c r="D43">
        <f t="shared" si="2"/>
        <v>0.39322268047432246</v>
      </c>
      <c r="E43">
        <f t="shared" si="3"/>
        <v>3.4714598822167217</v>
      </c>
      <c r="F43">
        <v>3600.23</v>
      </c>
      <c r="G43">
        <v>-486.51</v>
      </c>
      <c r="H43">
        <v>-235.33</v>
      </c>
      <c r="I43">
        <v>-491.21</v>
      </c>
      <c r="J43">
        <f t="shared" si="4"/>
        <v>6.9813170079773184E-3</v>
      </c>
      <c r="K43">
        <v>0.4</v>
      </c>
      <c r="L43">
        <f>(A43-$A$3)*$X$3+$X$9</f>
        <v>28803</v>
      </c>
      <c r="M43">
        <f>K43/Q43*(PI()/432000)*$X$8*$X$5</f>
        <v>923.2959445508626</v>
      </c>
      <c r="N43">
        <f>M43*$X$4</f>
        <v>2638.7111961977098</v>
      </c>
      <c r="O43">
        <f>N43/(($AQ$2)/30)</f>
        <v>9.8422648123748964</v>
      </c>
      <c r="P43">
        <f>SQRT(L43/($X$8*$X$2))</f>
        <v>2.0418575326498826E-2</v>
      </c>
      <c r="Q43">
        <f>TANH(P43*$X$7)/(P43*$X$7)</f>
        <v>0.27173419471286736</v>
      </c>
      <c r="R43">
        <f>S43/(A43/30)</f>
        <v>75.949263234584905</v>
      </c>
      <c r="S43">
        <f>(A44*$X$3*SIN(D44))</f>
        <v>9334.1644515304852</v>
      </c>
      <c r="T43" s="9">
        <f>ABS(O43)</f>
        <v>9.8422648123748964</v>
      </c>
      <c r="U43" s="10">
        <f t="shared" si="10"/>
        <v>85.791528046959797</v>
      </c>
      <c r="AA43">
        <v>3595</v>
      </c>
      <c r="AI43">
        <v>110.02042665846668</v>
      </c>
      <c r="AJ43">
        <v>106.48308387422883</v>
      </c>
      <c r="AK43">
        <v>103.05782533754113</v>
      </c>
      <c r="AL43">
        <v>100.71804221593459</v>
      </c>
      <c r="AM43">
        <v>98.365702153792711</v>
      </c>
      <c r="AN43">
        <v>96.727516961844145</v>
      </c>
      <c r="AO43">
        <v>95.018099000503469</v>
      </c>
      <c r="AP43">
        <v>93.7938387458926</v>
      </c>
      <c r="AQ43">
        <v>92.494101711510211</v>
      </c>
      <c r="AR43">
        <f t="shared" si="5"/>
        <v>110.02042665846668</v>
      </c>
    </row>
    <row r="44" spans="1:44" x14ac:dyDescent="0.3">
      <c r="A44">
        <v>3778</v>
      </c>
      <c r="B44">
        <v>22.34</v>
      </c>
      <c r="C44">
        <v>199.01</v>
      </c>
      <c r="D44">
        <f t="shared" si="2"/>
        <v>0.38990655489553322</v>
      </c>
      <c r="E44">
        <f t="shared" si="3"/>
        <v>3.4733797443939149</v>
      </c>
      <c r="F44">
        <v>3684.34</v>
      </c>
      <c r="G44">
        <v>-519.35</v>
      </c>
      <c r="H44">
        <v>-246.61</v>
      </c>
      <c r="I44">
        <v>-524.28</v>
      </c>
      <c r="J44">
        <f t="shared" si="4"/>
        <v>3.6651914291880921E-3</v>
      </c>
      <c r="K44">
        <v>0.21</v>
      </c>
      <c r="L44">
        <f>(A44-$A$3)*$X$3+$X$9</f>
        <v>29394.5</v>
      </c>
      <c r="M44">
        <f>K44/Q44*(PI()/432000)*$X$8*$X$5</f>
        <v>489.63680708902479</v>
      </c>
      <c r="N44">
        <f>M44*$X$4</f>
        <v>1399.3456080485723</v>
      </c>
      <c r="O44">
        <f>N44/(($AQ$2)/30)</f>
        <v>5.2194912646347342</v>
      </c>
      <c r="P44">
        <f>SQRT(L44/($X$8*$X$2))</f>
        <v>2.0627168345173801E-2</v>
      </c>
      <c r="Q44">
        <f>TANH(P44*$X$7)/(P44*$X$7)</f>
        <v>0.26901126524685137</v>
      </c>
      <c r="R44">
        <f>S44/(A44/30)</f>
        <v>76.420706449180472</v>
      </c>
      <c r="S44">
        <f>(A45*$X$3*SIN(D45))</f>
        <v>9623.9142988334606</v>
      </c>
      <c r="T44" s="9">
        <f>ABS(O44)</f>
        <v>5.2194912646347342</v>
      </c>
      <c r="U44" s="10">
        <f t="shared" si="10"/>
        <v>81.640197713815212</v>
      </c>
      <c r="AA44">
        <v>3687</v>
      </c>
      <c r="AI44">
        <v>93.665895982458693</v>
      </c>
      <c r="AJ44">
        <v>91.707386763132675</v>
      </c>
      <c r="AK44">
        <v>89.810934869194043</v>
      </c>
      <c r="AL44">
        <v>88.515474662366174</v>
      </c>
      <c r="AM44">
        <v>87.213062094598186</v>
      </c>
      <c r="AN44">
        <v>86.306053360332712</v>
      </c>
      <c r="AO44">
        <v>85.359605407398888</v>
      </c>
      <c r="AP44">
        <v>84.681773163887186</v>
      </c>
      <c r="AQ44">
        <v>83.962151934109812</v>
      </c>
      <c r="AR44">
        <f t="shared" si="5"/>
        <v>93.665895982458693</v>
      </c>
    </row>
    <row r="45" spans="1:44" x14ac:dyDescent="0.3">
      <c r="A45">
        <v>3869</v>
      </c>
      <c r="B45">
        <v>22.5</v>
      </c>
      <c r="C45">
        <v>199.19</v>
      </c>
      <c r="D45">
        <f t="shared" si="2"/>
        <v>0.39269908169872414</v>
      </c>
      <c r="E45">
        <f t="shared" si="3"/>
        <v>3.476521337047505</v>
      </c>
      <c r="F45">
        <v>3768.46</v>
      </c>
      <c r="G45">
        <v>-552.15</v>
      </c>
      <c r="H45">
        <v>-257.97000000000003</v>
      </c>
      <c r="I45">
        <v>-557.29999999999995</v>
      </c>
      <c r="J45">
        <f t="shared" si="4"/>
        <v>3.3161255787892262E-3</v>
      </c>
      <c r="K45">
        <v>0.19</v>
      </c>
      <c r="L45">
        <f>(A45-$A$3)*$X$3+$X$9</f>
        <v>29986</v>
      </c>
      <c r="M45">
        <f>K45/Q45*(PI()/432000)*$X$8*$X$5</f>
        <v>447.4015895034679</v>
      </c>
      <c r="N45">
        <f>M45*$X$4</f>
        <v>1278.6404948347713</v>
      </c>
      <c r="O45">
        <f>N45/(($AQ$2)/30)</f>
        <v>4.769267045262108</v>
      </c>
      <c r="P45">
        <f>SQRT(L45/($X$8*$X$2))</f>
        <v>2.0833672972291117E-2</v>
      </c>
      <c r="Q45">
        <f>TANH(P45*$X$7)/(P45*$X$7)</f>
        <v>0.26636754491640907</v>
      </c>
      <c r="R45">
        <f>S45/(A45/30)</f>
        <v>77.952574930063136</v>
      </c>
      <c r="S45">
        <f>(A46*$X$3*SIN(D46))</f>
        <v>10053.28374681381</v>
      </c>
      <c r="T45" s="9">
        <f>ABS(O45)</f>
        <v>4.769267045262108</v>
      </c>
      <c r="U45" s="10">
        <f t="shared" si="10"/>
        <v>82.721841975325248</v>
      </c>
      <c r="AA45">
        <v>3778</v>
      </c>
      <c r="AI45">
        <v>84.988792333774512</v>
      </c>
      <c r="AJ45">
        <v>83.950167387499363</v>
      </c>
      <c r="AK45">
        <v>82.944452312472421</v>
      </c>
      <c r="AL45">
        <v>82.257451570049966</v>
      </c>
      <c r="AM45">
        <v>81.566763892975032</v>
      </c>
      <c r="AN45">
        <v>81.085764422254258</v>
      </c>
      <c r="AO45">
        <v>80.58384977994973</v>
      </c>
      <c r="AP45">
        <v>80.224385821060039</v>
      </c>
      <c r="AQ45">
        <v>79.842760575827242</v>
      </c>
      <c r="AR45">
        <f t="shared" si="5"/>
        <v>84.988792333774512</v>
      </c>
    </row>
    <row r="46" spans="1:44" x14ac:dyDescent="0.3">
      <c r="A46">
        <v>3960</v>
      </c>
      <c r="B46">
        <v>22.99</v>
      </c>
      <c r="C46">
        <v>198.79</v>
      </c>
      <c r="D46">
        <f t="shared" si="2"/>
        <v>0.40125119503349632</v>
      </c>
      <c r="E46">
        <f t="shared" si="3"/>
        <v>3.4695400200395277</v>
      </c>
      <c r="F46">
        <v>3852.39</v>
      </c>
      <c r="G46">
        <v>-585.41999999999996</v>
      </c>
      <c r="H46">
        <v>-269.42</v>
      </c>
      <c r="I46">
        <v>-590.79999999999995</v>
      </c>
      <c r="J46">
        <f t="shared" si="4"/>
        <v>9.7738438111682462E-3</v>
      </c>
      <c r="K46">
        <v>0.56000000000000005</v>
      </c>
      <c r="L46">
        <f>(A46-$A$3)*$X$3+$X$9</f>
        <v>30577.5</v>
      </c>
      <c r="M46">
        <f>K46/Q46*(PI()/432000)*$X$8*$X$5</f>
        <v>1331.4951192379444</v>
      </c>
      <c r="N46">
        <f>M46*$X$4</f>
        <v>3805.3141027548618</v>
      </c>
      <c r="O46">
        <f>N46/(($AQ$2)/30)</f>
        <v>14.193637085993515</v>
      </c>
      <c r="P46">
        <f>SQRT(L46/($X$8*$X$2))</f>
        <v>2.1038150705150079E-2</v>
      </c>
      <c r="Q46">
        <f>TANH(P46*$X$7)/(P46*$X$7)</f>
        <v>0.26379932369927772</v>
      </c>
      <c r="R46">
        <f>S46/(A46/30)</f>
        <v>77.892177790396246</v>
      </c>
      <c r="S46">
        <f>(A47*$X$3*SIN(D47))</f>
        <v>10281.767468332304</v>
      </c>
      <c r="T46" s="9">
        <f>ABS(O46)</f>
        <v>14.193637085993515</v>
      </c>
      <c r="U46" s="10">
        <f t="shared" si="10"/>
        <v>92.085814876389762</v>
      </c>
      <c r="AA46">
        <v>3869</v>
      </c>
      <c r="AI46">
        <v>85.632651579015388</v>
      </c>
      <c r="AJ46">
        <v>84.683616610373875</v>
      </c>
      <c r="AK46">
        <v>83.764652764845735</v>
      </c>
      <c r="AL46">
        <v>83.136911509082694</v>
      </c>
      <c r="AM46">
        <v>82.505801347224292</v>
      </c>
      <c r="AN46">
        <v>82.066292052508075</v>
      </c>
      <c r="AO46">
        <v>81.607671692455611</v>
      </c>
      <c r="AP46">
        <v>81.279214468145639</v>
      </c>
      <c r="AQ46">
        <v>80.93050755142734</v>
      </c>
      <c r="AR46">
        <f t="shared" si="5"/>
        <v>85.632651579015388</v>
      </c>
    </row>
    <row r="47" spans="1:44" x14ac:dyDescent="0.3">
      <c r="A47">
        <v>4050</v>
      </c>
      <c r="B47">
        <v>22.99</v>
      </c>
      <c r="C47">
        <v>199.83</v>
      </c>
      <c r="D47">
        <f t="shared" si="2"/>
        <v>0.40125119503349632</v>
      </c>
      <c r="E47">
        <f t="shared" si="3"/>
        <v>3.4876914442602689</v>
      </c>
      <c r="F47">
        <v>3935.24</v>
      </c>
      <c r="G47">
        <v>-618.59</v>
      </c>
      <c r="H47">
        <v>-281.04000000000002</v>
      </c>
      <c r="I47">
        <v>-624.20000000000005</v>
      </c>
      <c r="J47">
        <f t="shared" si="4"/>
        <v>7.8539816339744835E-3</v>
      </c>
      <c r="K47">
        <v>0.45</v>
      </c>
      <c r="L47">
        <f>(A47-$A$3)*$X$3+$X$9</f>
        <v>31162.5</v>
      </c>
      <c r="M47">
        <f>K47/Q47*(PI()/432000)*$X$8*$X$5</f>
        <v>1080.0607377539818</v>
      </c>
      <c r="N47">
        <f>M47*$X$4</f>
        <v>3086.7333254359278</v>
      </c>
      <c r="O47">
        <f>N47/(($AQ$2)/30)</f>
        <v>11.513365630122818</v>
      </c>
      <c r="P47">
        <f>SQRT(L47/($X$8*$X$2))</f>
        <v>2.1238445196007798E-2</v>
      </c>
      <c r="Q47">
        <f>TANH(P47*$X$7)/(P47*$X$7)</f>
        <v>0.26133017811378856</v>
      </c>
      <c r="R47">
        <f>S47/(A47/30)</f>
        <v>77.821684384405103</v>
      </c>
      <c r="S47">
        <f>(A48*$X$3*SIN(D48))</f>
        <v>10505.927391894689</v>
      </c>
      <c r="T47" s="9">
        <f>ABS(O47)</f>
        <v>11.513365630122818</v>
      </c>
      <c r="U47" s="10">
        <f t="shared" si="10"/>
        <v>89.335050014527923</v>
      </c>
      <c r="AA47">
        <v>3960</v>
      </c>
      <c r="AI47">
        <v>104.34875237842346</v>
      </c>
      <c r="AJ47">
        <v>101.52436494132314</v>
      </c>
      <c r="AK47">
        <v>98.78947104781949</v>
      </c>
      <c r="AL47">
        <v>96.921273799972425</v>
      </c>
      <c r="AM47">
        <v>95.043050476831084</v>
      </c>
      <c r="AN47">
        <v>93.735043320611936</v>
      </c>
      <c r="AO47">
        <v>92.370160438388112</v>
      </c>
      <c r="AP47">
        <v>91.392651190974533</v>
      </c>
      <c r="AQ47">
        <v>90.354877592158729</v>
      </c>
      <c r="AR47">
        <f t="shared" si="5"/>
        <v>104.34875237842346</v>
      </c>
    </row>
    <row r="48" spans="1:44" x14ac:dyDescent="0.3">
      <c r="A48">
        <v>4140</v>
      </c>
      <c r="B48">
        <v>22.98</v>
      </c>
      <c r="C48">
        <v>199.58</v>
      </c>
      <c r="D48">
        <f t="shared" si="2"/>
        <v>0.40107666210829696</v>
      </c>
      <c r="E48">
        <f t="shared" si="3"/>
        <v>3.4833281211302833</v>
      </c>
      <c r="F48">
        <v>4018.09</v>
      </c>
      <c r="G48">
        <v>-651.67999999999995</v>
      </c>
      <c r="H48">
        <v>-292.89</v>
      </c>
      <c r="I48">
        <v>-657.52</v>
      </c>
      <c r="J48">
        <f t="shared" si="4"/>
        <v>1.9198621771937625E-3</v>
      </c>
      <c r="K48">
        <v>0.11</v>
      </c>
      <c r="L48">
        <f>(A48-$A$3)*$X$3+$X$9</f>
        <v>31747.5</v>
      </c>
      <c r="M48">
        <f>K48/Q48*(PI()/432000)*$X$8*$X$5</f>
        <v>266.4638788985572</v>
      </c>
      <c r="N48">
        <f>M48*$X$4</f>
        <v>761.53396403568831</v>
      </c>
      <c r="O48">
        <f>N48/(($AQ$2)/30)</f>
        <v>2.8404847595512428</v>
      </c>
      <c r="P48">
        <f>SQRT(L48/($X$8*$X$2))</f>
        <v>2.1436868325271922E-2</v>
      </c>
      <c r="Q48">
        <f>TANH(P48*$X$7)/(P48*$X$7)</f>
        <v>0.25892832934090576</v>
      </c>
      <c r="R48">
        <f>S48/(A48/30)</f>
        <v>77.098245201413675</v>
      </c>
      <c r="S48">
        <f>(A49*$X$3*SIN(D49))</f>
        <v>10639.557837795088</v>
      </c>
      <c r="T48" s="9">
        <f>ABS(O48)</f>
        <v>2.8404847595512428</v>
      </c>
      <c r="U48" s="10">
        <f t="shared" ref="U48:U52" si="11">T48+R48</f>
        <v>79.93872996096492</v>
      </c>
      <c r="AA48">
        <v>4050</v>
      </c>
      <c r="AI48">
        <v>98.994599936443421</v>
      </c>
      <c r="AJ48">
        <v>96.703558884213706</v>
      </c>
      <c r="AK48">
        <v>94.485111761413151</v>
      </c>
      <c r="AL48">
        <v>92.969697646388454</v>
      </c>
      <c r="AM48">
        <v>91.44615074129743</v>
      </c>
      <c r="AN48">
        <v>90.385142590593802</v>
      </c>
      <c r="AO48">
        <v>89.277998905706596</v>
      </c>
      <c r="AP48">
        <v>88.485078718716267</v>
      </c>
      <c r="AQ48">
        <v>87.643274267040852</v>
      </c>
      <c r="AR48">
        <f t="shared" si="5"/>
        <v>98.994599936443421</v>
      </c>
    </row>
    <row r="49" spans="1:44" x14ac:dyDescent="0.3">
      <c r="A49">
        <v>4231</v>
      </c>
      <c r="B49">
        <v>22.76</v>
      </c>
      <c r="C49">
        <v>199.65</v>
      </c>
      <c r="D49">
        <f t="shared" si="2"/>
        <v>0.39723693775390945</v>
      </c>
      <c r="E49">
        <f t="shared" si="3"/>
        <v>3.4845498516066788</v>
      </c>
      <c r="F49">
        <v>4101.9399999999996</v>
      </c>
      <c r="G49">
        <v>-684.99</v>
      </c>
      <c r="H49">
        <v>-304.76</v>
      </c>
      <c r="I49">
        <v>-691.07</v>
      </c>
      <c r="J49">
        <f t="shared" si="4"/>
        <v>4.1887902047863905E-3</v>
      </c>
      <c r="K49">
        <v>0.24</v>
      </c>
      <c r="L49">
        <f>(A49-$A$3)*$X$3+$X$9</f>
        <v>32339</v>
      </c>
      <c r="M49">
        <f>K49/Q49*(PI()/432000)*$X$8*$X$5</f>
        <v>586.73059085612158</v>
      </c>
      <c r="N49">
        <f>M49*$X$4</f>
        <v>1676.8324266786135</v>
      </c>
      <c r="O49">
        <f>N49/(($AQ$2)/30)</f>
        <v>6.2545036429638694</v>
      </c>
      <c r="P49">
        <f>SQRT(L49/($X$8*$X$2))</f>
        <v>2.1635646030827922E-2</v>
      </c>
      <c r="Q49">
        <f>TANH(P49*$X$7)/(P49*$X$7)</f>
        <v>0.25656519419732304</v>
      </c>
      <c r="R49">
        <f>S49/(A49/30)</f>
        <v>77.044749978137261</v>
      </c>
      <c r="S49">
        <f>(A50*$X$3*SIN(D50))</f>
        <v>10865.877905249958</v>
      </c>
      <c r="T49" s="9">
        <f>ABS(O49)</f>
        <v>6.2545036429638694</v>
      </c>
      <c r="U49" s="10">
        <f t="shared" si="11"/>
        <v>83.29925362110113</v>
      </c>
      <c r="AA49">
        <v>4140</v>
      </c>
      <c r="AJ49">
        <v>80.515787630717981</v>
      </c>
      <c r="AK49">
        <v>79.968470239381205</v>
      </c>
      <c r="AL49">
        <v>79.59459948460605</v>
      </c>
      <c r="AM49">
        <v>79.218722273423765</v>
      </c>
      <c r="AN49">
        <v>78.956958895220239</v>
      </c>
      <c r="AO49">
        <v>78.68381332991936</v>
      </c>
      <c r="AP49">
        <v>78.488190453078403</v>
      </c>
      <c r="AQ49">
        <v>78.280507244508144</v>
      </c>
      <c r="AR49">
        <f t="shared" si="5"/>
        <v>80.515787630717981</v>
      </c>
    </row>
    <row r="50" spans="1:44" x14ac:dyDescent="0.3">
      <c r="A50">
        <v>4321</v>
      </c>
      <c r="B50">
        <v>22.76</v>
      </c>
      <c r="C50">
        <v>200.52</v>
      </c>
      <c r="D50">
        <f t="shared" si="2"/>
        <v>0.39723693775390945</v>
      </c>
      <c r="E50">
        <f t="shared" si="3"/>
        <v>3.4997342160990299</v>
      </c>
      <c r="F50">
        <v>4184.93</v>
      </c>
      <c r="G50">
        <v>-717.69</v>
      </c>
      <c r="H50">
        <v>-316.72000000000003</v>
      </c>
      <c r="I50">
        <v>-724.01</v>
      </c>
      <c r="J50">
        <f t="shared" si="4"/>
        <v>6.4577182323790191E-3</v>
      </c>
      <c r="K50">
        <v>0.37</v>
      </c>
      <c r="L50">
        <f>(A50-$A$3)*$X$3+$X$9</f>
        <v>32924</v>
      </c>
      <c r="M50">
        <f>K50/Q50*(PI()/432000)*$X$8*$X$5</f>
        <v>912.6365178861605</v>
      </c>
      <c r="N50">
        <f>M50*$X$4</f>
        <v>2608.2473469290117</v>
      </c>
      <c r="O50">
        <f>N50/(($AQ$2)/30)</f>
        <v>9.7286361317754988</v>
      </c>
      <c r="P50">
        <f>SQRT(L50/($X$8*$X$2))</f>
        <v>2.1830459189455906E-2</v>
      </c>
      <c r="Q50">
        <f>TANH(P50*$X$7)/(P50*$X$7)</f>
        <v>0.254289900116696</v>
      </c>
      <c r="R50">
        <f>S50/(A50/30)</f>
        <v>77.811527636743904</v>
      </c>
      <c r="S50">
        <f>(A51*$X$3*SIN(D51))</f>
        <v>11207.453697279014</v>
      </c>
      <c r="T50" s="9">
        <f>ABS(O50)</f>
        <v>9.7286361317754988</v>
      </c>
      <c r="U50" s="10">
        <f t="shared" si="11"/>
        <v>87.540163768519406</v>
      </c>
      <c r="AA50">
        <v>4231</v>
      </c>
      <c r="AJ50">
        <v>86.616421685214263</v>
      </c>
      <c r="AK50">
        <v>85.41127576550366</v>
      </c>
      <c r="AL50">
        <v>84.588044452652554</v>
      </c>
      <c r="AM50">
        <v>83.76039509500626</v>
      </c>
      <c r="AN50">
        <v>83.184014603238666</v>
      </c>
      <c r="AO50">
        <v>82.58257151241088</v>
      </c>
      <c r="AP50">
        <v>82.151826727833267</v>
      </c>
      <c r="AQ50">
        <v>81.694526127920767</v>
      </c>
      <c r="AR50">
        <f t="shared" si="5"/>
        <v>86.616421685214263</v>
      </c>
    </row>
    <row r="51" spans="1:44" x14ac:dyDescent="0.3">
      <c r="A51">
        <v>4411</v>
      </c>
      <c r="B51">
        <v>23.01</v>
      </c>
      <c r="C51">
        <v>200.79</v>
      </c>
      <c r="D51">
        <f t="shared" si="2"/>
        <v>0.40160026088389528</v>
      </c>
      <c r="E51">
        <f t="shared" si="3"/>
        <v>3.5044466050794143</v>
      </c>
      <c r="F51">
        <v>4267.8500000000004</v>
      </c>
      <c r="G51">
        <v>-750.44</v>
      </c>
      <c r="H51">
        <v>-329.06</v>
      </c>
      <c r="I51">
        <v>-757</v>
      </c>
      <c r="J51">
        <f t="shared" si="4"/>
        <v>5.2359877559829881E-3</v>
      </c>
      <c r="K51">
        <v>0.3</v>
      </c>
      <c r="L51">
        <f>(A51-$A$3)*$X$3+$X$9</f>
        <v>33509</v>
      </c>
      <c r="M51">
        <f>K51/Q51*(PI()/432000)*$X$8*$X$5</f>
        <v>746.4818972271313</v>
      </c>
      <c r="N51">
        <f>M51*$X$4</f>
        <v>2133.389788612496</v>
      </c>
      <c r="O51">
        <f>N51/(($AQ$2)/30)</f>
        <v>7.9574404647985668</v>
      </c>
      <c r="P51">
        <f>SQRT(L51/($X$8*$X$2))</f>
        <v>2.2023549161606985E-2</v>
      </c>
      <c r="Q51">
        <f>TANH(P51*$X$7)/(P51*$X$7)</f>
        <v>0.25207350731425021</v>
      </c>
      <c r="R51">
        <f>S51/(A51/30)</f>
        <v>78.609426673787922</v>
      </c>
      <c r="S51">
        <f>(A52*$X$3*SIN(D52))</f>
        <v>11558.206035269284</v>
      </c>
      <c r="T51" s="9">
        <f>ABS(O51)</f>
        <v>7.9574404647985668</v>
      </c>
      <c r="U51" s="10">
        <f t="shared" si="11"/>
        <v>86.566867138586488</v>
      </c>
      <c r="AA51">
        <v>4321</v>
      </c>
      <c r="AJ51">
        <v>93.608349718234422</v>
      </c>
      <c r="AK51">
        <v>91.733792310030168</v>
      </c>
      <c r="AL51">
        <v>90.453288156191832</v>
      </c>
      <c r="AM51">
        <v>89.165911906232054</v>
      </c>
      <c r="AN51">
        <v>88.269374563229832</v>
      </c>
      <c r="AO51">
        <v>87.333853326270216</v>
      </c>
      <c r="AP51">
        <v>86.66384663764515</v>
      </c>
      <c r="AQ51">
        <v>85.952533415468636</v>
      </c>
      <c r="AR51">
        <f t="shared" si="5"/>
        <v>93.608349718234422</v>
      </c>
    </row>
    <row r="52" spans="1:44" x14ac:dyDescent="0.3">
      <c r="A52">
        <v>4501</v>
      </c>
      <c r="B52">
        <v>23.27</v>
      </c>
      <c r="C52">
        <v>201.17</v>
      </c>
      <c r="D52">
        <f t="shared" si="2"/>
        <v>0.40613811693908047</v>
      </c>
      <c r="E52">
        <f t="shared" si="3"/>
        <v>3.5110788562369923</v>
      </c>
      <c r="F52">
        <v>4350.6099999999997</v>
      </c>
      <c r="G52">
        <v>-783.46</v>
      </c>
      <c r="H52">
        <v>-341.73</v>
      </c>
      <c r="I52">
        <v>-790.28</v>
      </c>
      <c r="J52">
        <f t="shared" si="4"/>
        <v>5.7595865315812874E-3</v>
      </c>
      <c r="K52">
        <v>0.33</v>
      </c>
      <c r="L52">
        <f>(A52-$A$3)*$X$3+$X$9</f>
        <v>34094</v>
      </c>
      <c r="M52">
        <f>K52/Q52*(PI()/432000)*$X$8*$X$5</f>
        <v>828.22697130475603</v>
      </c>
      <c r="N52">
        <f>M52*$X$4</f>
        <v>2367.0111355659556</v>
      </c>
      <c r="O52">
        <f>N52/(($AQ$2)/30)</f>
        <v>8.8288367607831226</v>
      </c>
      <c r="P52">
        <f>SQRT(L52/($X$8*$X$2))</f>
        <v>2.2214960880562889E-2</v>
      </c>
      <c r="Q52">
        <f>TANH(P52*$X$7)/(P52*$X$7)</f>
        <v>0.24991354803699078</v>
      </c>
      <c r="R52">
        <f>S52/(A52/30)</f>
        <v>80.599862800746521</v>
      </c>
      <c r="S52">
        <f>(A53*$X$3*SIN(D53))</f>
        <v>12092.666082205336</v>
      </c>
      <c r="T52" s="9">
        <f>ABS(O52)</f>
        <v>8.8288367607831226</v>
      </c>
      <c r="U52" s="10">
        <f t="shared" si="11"/>
        <v>89.428699561529641</v>
      </c>
      <c r="AA52">
        <v>4411</v>
      </c>
      <c r="AJ52">
        <v>91.257026153400005</v>
      </c>
      <c r="AK52">
        <v>89.723750700234291</v>
      </c>
      <c r="AL52">
        <v>88.676375155391469</v>
      </c>
      <c r="AM52">
        <v>87.623378648369169</v>
      </c>
      <c r="AN52">
        <v>86.8900649099606</v>
      </c>
      <c r="AO52">
        <v>86.12486468602107</v>
      </c>
      <c r="AP52">
        <v>85.576839427029526</v>
      </c>
      <c r="AQ52">
        <v>84.995027902718704</v>
      </c>
      <c r="AR52">
        <f t="shared" si="5"/>
        <v>91.257026153400005</v>
      </c>
    </row>
    <row r="53" spans="1:44" x14ac:dyDescent="0.3">
      <c r="A53">
        <v>4592</v>
      </c>
      <c r="B53">
        <v>23.9</v>
      </c>
      <c r="C53">
        <v>201.01</v>
      </c>
      <c r="D53">
        <f t="shared" si="2"/>
        <v>0.41713369122664473</v>
      </c>
      <c r="E53">
        <f t="shared" si="3"/>
        <v>3.5082863294338016</v>
      </c>
      <c r="F53">
        <v>4434</v>
      </c>
      <c r="G53">
        <v>-817.43</v>
      </c>
      <c r="H53">
        <v>-354.83</v>
      </c>
      <c r="I53">
        <v>-824.51</v>
      </c>
      <c r="J53">
        <f t="shared" si="4"/>
        <v>1.2217304763960306E-2</v>
      </c>
      <c r="K53">
        <v>0.7</v>
      </c>
      <c r="L53">
        <f>(A53-$A$3)*$X$3+$X$9</f>
        <v>34685.5</v>
      </c>
      <c r="M53">
        <f>K53/Q53*(PI()/432000)*$X$8*$X$5</f>
        <v>1771.939836597491</v>
      </c>
      <c r="N53">
        <f>M53*$X$4</f>
        <v>5064.0723739916393</v>
      </c>
      <c r="O53">
        <f>N53/(($AQ$2)/30)</f>
        <v>18.888744401311595</v>
      </c>
      <c r="P53">
        <f>SQRT(L53/($X$8*$X$2))</f>
        <v>2.2406836958865323E-2</v>
      </c>
      <c r="Q53">
        <f>TANH(P53*$X$7)/(P53*$X$7)</f>
        <v>0.2477845922793365</v>
      </c>
      <c r="R53">
        <f>S53/(A53/30)</f>
        <v>74.463706761500234</v>
      </c>
      <c r="S53">
        <f>(A54*$X$3*SIN(D54))</f>
        <v>11397.911381626969</v>
      </c>
      <c r="T53" s="9">
        <f>ABS(O53)</f>
        <v>18.888744401311595</v>
      </c>
      <c r="U53" s="10">
        <f t="shared" ref="U53:U58" si="12">T53+R53</f>
        <v>93.352451162811832</v>
      </c>
      <c r="AA53">
        <v>4501</v>
      </c>
      <c r="AJ53">
        <v>94.77917775510555</v>
      </c>
      <c r="AK53">
        <v>93.077997740602171</v>
      </c>
      <c r="AL53">
        <v>91.91592712837955</v>
      </c>
      <c r="AM53">
        <v>90.747620018662445</v>
      </c>
      <c r="AN53">
        <v>89.934003213172119</v>
      </c>
      <c r="AO53">
        <v>89.085008125321622</v>
      </c>
      <c r="AP53">
        <v>88.476970204858873</v>
      </c>
      <c r="AQ53">
        <v>87.831446182856311</v>
      </c>
      <c r="AR53">
        <f t="shared" si="5"/>
        <v>94.77917775510555</v>
      </c>
    </row>
    <row r="54" spans="1:44" x14ac:dyDescent="0.3">
      <c r="A54">
        <v>4683</v>
      </c>
      <c r="B54">
        <v>21.99</v>
      </c>
      <c r="C54">
        <v>201.41</v>
      </c>
      <c r="D54">
        <f t="shared" si="2"/>
        <v>0.38379790251355306</v>
      </c>
      <c r="E54">
        <f t="shared" si="3"/>
        <v>3.5152676464417789</v>
      </c>
      <c r="F54">
        <v>4517.8</v>
      </c>
      <c r="G54">
        <v>-850.51</v>
      </c>
      <c r="H54">
        <v>-367.66</v>
      </c>
      <c r="I54">
        <v>-857.84</v>
      </c>
      <c r="J54">
        <f t="shared" si="4"/>
        <v>3.6826447217080352E-2</v>
      </c>
      <c r="K54">
        <v>2.11</v>
      </c>
      <c r="L54">
        <f>(A54-$A$3)*$X$3+$X$9</f>
        <v>35277</v>
      </c>
      <c r="M54">
        <f>K54/Q54*(PI()/432000)*$X$8*$X$5</f>
        <v>5386.2583733985275</v>
      </c>
      <c r="N54">
        <f>M54*$X$4</f>
        <v>15393.526159604402</v>
      </c>
      <c r="O54">
        <f>N54/(($AQ$2)/30)</f>
        <v>57.417106152944427</v>
      </c>
      <c r="P54">
        <f>SQRT(L54/($X$8*$X$2))</f>
        <v>2.2597083840119863E-2</v>
      </c>
      <c r="Q54">
        <f>TANH(P54*$X$7)/(P54*$X$7)</f>
        <v>0.24570868219022649</v>
      </c>
      <c r="R54">
        <f>S54/(A54/30)</f>
        <v>68.562074468064878</v>
      </c>
      <c r="S54">
        <f>(A55*$X$3*SIN(D55))</f>
        <v>10702.539824464928</v>
      </c>
      <c r="T54" s="9">
        <f>ABS(O54)</f>
        <v>57.417106152944427</v>
      </c>
      <c r="U54" s="10">
        <f t="shared" si="12"/>
        <v>125.97918062100931</v>
      </c>
      <c r="AA54">
        <v>4592</v>
      </c>
      <c r="AK54">
        <v>103.13014242440826</v>
      </c>
      <c r="AL54">
        <v>100.64396498503723</v>
      </c>
      <c r="AM54">
        <v>98.144444949090399</v>
      </c>
      <c r="AN54">
        <v>96.403762649041255</v>
      </c>
      <c r="AO54">
        <v>94.587390725209815</v>
      </c>
      <c r="AP54">
        <v>93.286531599923734</v>
      </c>
      <c r="AQ54">
        <v>91.905473303470274</v>
      </c>
      <c r="AR54">
        <f t="shared" si="5"/>
        <v>103.13014242440826</v>
      </c>
    </row>
    <row r="55" spans="1:44" x14ac:dyDescent="0.3">
      <c r="A55">
        <v>4773</v>
      </c>
      <c r="B55">
        <v>20.18</v>
      </c>
      <c r="C55">
        <v>200.17</v>
      </c>
      <c r="D55">
        <f t="shared" si="2"/>
        <v>0.35220744305245572</v>
      </c>
      <c r="E55">
        <f t="shared" si="3"/>
        <v>3.4936255637170492</v>
      </c>
      <c r="F55">
        <v>4601.7700000000004</v>
      </c>
      <c r="G55">
        <v>-880.77</v>
      </c>
      <c r="H55">
        <v>-379.16</v>
      </c>
      <c r="I55">
        <v>-888.33</v>
      </c>
      <c r="J55">
        <f t="shared" si="4"/>
        <v>3.6128315516282622E-2</v>
      </c>
      <c r="K55">
        <v>2.0699999999999998</v>
      </c>
      <c r="L55">
        <f>(A55-$A$3)*$X$3+$X$9</f>
        <v>35862</v>
      </c>
      <c r="M55">
        <f>K55/Q55*(PI()/432000)*$X$8*$X$5</f>
        <v>5327.5797879541933</v>
      </c>
      <c r="N55">
        <f>M55*$X$4</f>
        <v>15225.827123013996</v>
      </c>
      <c r="O55">
        <f>N55/(($AQ$2)/30)</f>
        <v>56.791596878082785</v>
      </c>
      <c r="P55">
        <f>SQRT(L55/($X$8*$X$2))</f>
        <v>2.2783677651525579E-2</v>
      </c>
      <c r="Q55">
        <f>TANH(P55*$X$7)/(P55*$X$7)</f>
        <v>0.24370565820563356</v>
      </c>
      <c r="R55">
        <f>S55/(A55/30)</f>
        <v>66.48313125760906</v>
      </c>
      <c r="S55">
        <f>(A56*$X$3*SIN(D56))</f>
        <v>10577.4661830856</v>
      </c>
      <c r="T55" s="9">
        <f>ABS(O55)</f>
        <v>56.791596878082785</v>
      </c>
      <c r="U55" s="10">
        <f t="shared" si="12"/>
        <v>123.27472813569184</v>
      </c>
      <c r="AA55">
        <v>4683</v>
      </c>
      <c r="AK55">
        <v>158.80658457816469</v>
      </c>
      <c r="AL55">
        <v>151.24922073657922</v>
      </c>
      <c r="AM55">
        <v>143.65129870501181</v>
      </c>
      <c r="AN55">
        <v>138.36005550339732</v>
      </c>
      <c r="AO55">
        <v>132.8387345861311</v>
      </c>
      <c r="AP55">
        <v>128.88444493618536</v>
      </c>
      <c r="AQ55">
        <v>124.68636966309482</v>
      </c>
      <c r="AR55">
        <f t="shared" si="5"/>
        <v>158.80658457816469</v>
      </c>
    </row>
    <row r="56" spans="1:44" x14ac:dyDescent="0.3">
      <c r="A56">
        <v>4863</v>
      </c>
      <c r="B56">
        <v>19.55</v>
      </c>
      <c r="C56">
        <v>200</v>
      </c>
      <c r="D56">
        <f t="shared" si="2"/>
        <v>0.34121186876489146</v>
      </c>
      <c r="E56">
        <f t="shared" si="3"/>
        <v>3.4906585039886591</v>
      </c>
      <c r="F56">
        <v>4686.42</v>
      </c>
      <c r="G56">
        <v>-909.49</v>
      </c>
      <c r="H56">
        <v>-389.67</v>
      </c>
      <c r="I56">
        <v>-917.26</v>
      </c>
      <c r="J56">
        <f t="shared" si="4"/>
        <v>1.2217304763960306E-2</v>
      </c>
      <c r="K56">
        <v>0.7</v>
      </c>
      <c r="L56">
        <f>(A56-$A$3)*$X$3+$X$9</f>
        <v>36447</v>
      </c>
      <c r="M56">
        <f>K56/Q56*(PI()/432000)*$X$8*$X$5</f>
        <v>1816.1677231802933</v>
      </c>
      <c r="N56">
        <f>M56*$X$4</f>
        <v>5190.4723871174128</v>
      </c>
      <c r="O56">
        <f>N56/(($AQ$2)/30)</f>
        <v>19.360210321213774</v>
      </c>
      <c r="P56">
        <f>SQRT(L56/($X$8*$X$2))</f>
        <v>2.2968755660240849E-2</v>
      </c>
      <c r="Q56">
        <f>TANH(P56*$X$7)/(P56*$X$7)</f>
        <v>0.24175046409589643</v>
      </c>
      <c r="R56">
        <f>S56/(A56/30)</f>
        <v>64.083390576426936</v>
      </c>
      <c r="S56">
        <f>(A57*$X$3*SIN(D57))</f>
        <v>10387.917612438805</v>
      </c>
      <c r="T56" s="9">
        <f>ABS(O56)</f>
        <v>19.360210321213774</v>
      </c>
      <c r="U56" s="10">
        <f t="shared" si="12"/>
        <v>83.443600897640707</v>
      </c>
      <c r="AA56">
        <v>4773</v>
      </c>
      <c r="AK56">
        <v>155.79282349402439</v>
      </c>
      <c r="AL56">
        <v>148.31779053766019</v>
      </c>
      <c r="AM56">
        <v>140.8026412374067</v>
      </c>
      <c r="AN56">
        <v>135.56904151384111</v>
      </c>
      <c r="AO56">
        <v>130.10787057059201</v>
      </c>
      <c r="AP56">
        <v>126.19665945624752</v>
      </c>
      <c r="AQ56">
        <v>122.04431855041838</v>
      </c>
      <c r="AR56">
        <f t="shared" si="5"/>
        <v>155.79282349402439</v>
      </c>
    </row>
    <row r="57" spans="1:44" x14ac:dyDescent="0.3">
      <c r="A57">
        <v>4954</v>
      </c>
      <c r="B57">
        <v>18.82</v>
      </c>
      <c r="C57">
        <v>199.69</v>
      </c>
      <c r="D57">
        <f t="shared" si="2"/>
        <v>0.32847096522533281</v>
      </c>
      <c r="E57">
        <f t="shared" si="3"/>
        <v>3.4852479833074765</v>
      </c>
      <c r="F57">
        <v>4772.3599999999997</v>
      </c>
      <c r="G57">
        <v>-937.62</v>
      </c>
      <c r="H57">
        <v>-399.82</v>
      </c>
      <c r="I57">
        <v>-945.59</v>
      </c>
      <c r="J57">
        <f t="shared" si="4"/>
        <v>1.4137166941154071E-2</v>
      </c>
      <c r="K57">
        <v>0.81</v>
      </c>
      <c r="L57">
        <f>(A57-$A$3)*$X$3+$X$9</f>
        <v>37038.5</v>
      </c>
      <c r="M57">
        <f>K57/Q57*(PI()/432000)*$X$8*$X$5</f>
        <v>2118.4798474566214</v>
      </c>
      <c r="N57">
        <f>M57*$X$4</f>
        <v>6054.4579724351397</v>
      </c>
      <c r="O57">
        <f>N57/(($AQ$2)/30)</f>
        <v>22.582834660332484</v>
      </c>
      <c r="P57">
        <f>SQRT(L57/($X$8*$X$2))</f>
        <v>2.3154386024165689E-2</v>
      </c>
      <c r="Q57">
        <f>TANH(P57*$X$7)/(P57*$X$7)</f>
        <v>0.23982028318923029</v>
      </c>
      <c r="R57">
        <f>S57/(A57/30)</f>
        <v>59.251797981007527</v>
      </c>
      <c r="S57">
        <f>(A58*$X$3*SIN(D58))</f>
        <v>9784.4469065970425</v>
      </c>
      <c r="T57" s="9">
        <f>ABS(O57)</f>
        <v>22.582834660332484</v>
      </c>
      <c r="U57" s="10">
        <f t="shared" si="12"/>
        <v>81.834632641340008</v>
      </c>
      <c r="AA57">
        <v>4863</v>
      </c>
      <c r="AK57">
        <v>93.771291994016039</v>
      </c>
      <c r="AL57">
        <v>91.223059189365571</v>
      </c>
      <c r="AM57">
        <v>88.661150754908789</v>
      </c>
      <c r="AN57">
        <v>86.877020761121287</v>
      </c>
      <c r="AO57">
        <v>85.015311919082947</v>
      </c>
      <c r="AP57">
        <v>83.681983153087259</v>
      </c>
      <c r="AQ57">
        <v>82.266453432470172</v>
      </c>
      <c r="AR57">
        <f t="shared" si="5"/>
        <v>93.771291994016039</v>
      </c>
    </row>
    <row r="58" spans="1:44" x14ac:dyDescent="0.3">
      <c r="A58">
        <v>5045</v>
      </c>
      <c r="B58">
        <v>17.36</v>
      </c>
      <c r="C58">
        <v>200.42</v>
      </c>
      <c r="D58">
        <f t="shared" si="2"/>
        <v>0.30298915814621558</v>
      </c>
      <c r="E58">
        <f t="shared" si="3"/>
        <v>3.4979888868470352</v>
      </c>
      <c r="F58">
        <v>4858.8599999999997</v>
      </c>
      <c r="G58">
        <v>-964.16</v>
      </c>
      <c r="H58">
        <v>-409.5</v>
      </c>
      <c r="I58">
        <v>-972.32</v>
      </c>
      <c r="J58">
        <f t="shared" si="4"/>
        <v>2.8274333882308142E-2</v>
      </c>
      <c r="K58">
        <v>1.62</v>
      </c>
      <c r="L58">
        <f>(A58-$A$3)*$X$3+$X$9</f>
        <v>37630</v>
      </c>
      <c r="M58">
        <f>K58/Q58*(PI()/432000)*$X$8*$X$5</f>
        <v>4270.5261381495548</v>
      </c>
      <c r="N58">
        <f>M58*$X$4</f>
        <v>12204.846345200671</v>
      </c>
      <c r="O58">
        <f>N58/(($AQ$2)/30)</f>
        <v>45.523485062292686</v>
      </c>
      <c r="P58">
        <f>SQRT(L58/($X$8*$X$2))</f>
        <v>2.3338539965737204E-2</v>
      </c>
      <c r="Q58">
        <f>TANH(P58*$X$7)/(P58*$X$7)</f>
        <v>0.23793528971016553</v>
      </c>
      <c r="R58">
        <f>S58/(A58/30)</f>
        <v>56.48162714543205</v>
      </c>
      <c r="S58">
        <f>(A59*$X$3*SIN(D59))</f>
        <v>9498.3269649568228</v>
      </c>
      <c r="T58" s="9">
        <f>ABS(O58)</f>
        <v>45.523485062292686</v>
      </c>
      <c r="U58" s="10">
        <f t="shared" si="12"/>
        <v>102.00511220772474</v>
      </c>
      <c r="AA58">
        <v>4954</v>
      </c>
      <c r="AK58">
        <v>94.18575745707939</v>
      </c>
      <c r="AL58">
        <v>91.213355858714465</v>
      </c>
      <c r="AM58">
        <v>88.225002239081817</v>
      </c>
      <c r="AN58">
        <v>86.143892995237763</v>
      </c>
      <c r="AO58">
        <v>83.972291433690501</v>
      </c>
      <c r="AP58">
        <v>82.417022014052407</v>
      </c>
      <c r="AQ58">
        <v>80.765868792723225</v>
      </c>
      <c r="AR58">
        <f t="shared" si="5"/>
        <v>94.18575745707939</v>
      </c>
    </row>
    <row r="59" spans="1:44" x14ac:dyDescent="0.3">
      <c r="A59">
        <v>5136</v>
      </c>
      <c r="B59">
        <v>16.53</v>
      </c>
      <c r="C59">
        <v>199.42</v>
      </c>
      <c r="D59">
        <f t="shared" si="2"/>
        <v>0.28850292535466271</v>
      </c>
      <c r="E59">
        <f t="shared" si="3"/>
        <v>3.4805355943270917</v>
      </c>
      <c r="F59">
        <v>4945.91</v>
      </c>
      <c r="G59">
        <v>-989.09</v>
      </c>
      <c r="H59">
        <v>-418.54</v>
      </c>
      <c r="I59">
        <v>-997.43</v>
      </c>
      <c r="J59">
        <f t="shared" si="4"/>
        <v>1.6929693744344994E-2</v>
      </c>
      <c r="K59">
        <v>0.97</v>
      </c>
      <c r="L59">
        <f>(A59-$A$3)*$X$3+$X$9</f>
        <v>38221.5</v>
      </c>
      <c r="M59">
        <f>K59/Q59*(PI()/432000)*$X$8*$X$5</f>
        <v>2576.9883060367051</v>
      </c>
      <c r="N59">
        <f>M59*$X$4</f>
        <v>7364.8410737008589</v>
      </c>
      <c r="O59">
        <f>N59/(($AQ$2)/30)</f>
        <v>27.470500088403053</v>
      </c>
      <c r="P59">
        <f>SQRT(L59/($X$8*$X$2))</f>
        <v>2.3521252162853622E-2</v>
      </c>
      <c r="Q59">
        <f>TANH(P59*$X$7)/(P59*$X$7)</f>
        <v>0.23609376399270798</v>
      </c>
      <c r="R59">
        <f>S59/(A59/30)</f>
        <v>52.433747731060777</v>
      </c>
      <c r="S59">
        <f>(A60*$X$3*SIN(D60))</f>
        <v>8976.6576115576045</v>
      </c>
      <c r="T59" s="9">
        <f>ABS(O59)</f>
        <v>27.470500088403053</v>
      </c>
      <c r="U59" s="10">
        <f t="shared" ref="U59:U63" si="13">T59+R59</f>
        <v>79.904247819463833</v>
      </c>
      <c r="AA59">
        <v>5045</v>
      </c>
      <c r="AK59">
        <v>128.05677682071382</v>
      </c>
      <c r="AL59">
        <v>122.06487714126466</v>
      </c>
      <c r="AM59">
        <v>116.04082066605363</v>
      </c>
      <c r="AN59">
        <v>111.84562785699734</v>
      </c>
      <c r="AO59">
        <v>107.46801659892101</v>
      </c>
      <c r="AP59">
        <v>104.33283515435683</v>
      </c>
      <c r="AQ59">
        <v>101.00436686694704</v>
      </c>
      <c r="AR59">
        <f t="shared" si="5"/>
        <v>128.05677682071382</v>
      </c>
    </row>
    <row r="60" spans="1:44" x14ac:dyDescent="0.3">
      <c r="A60">
        <v>5227</v>
      </c>
      <c r="B60">
        <v>15.32</v>
      </c>
      <c r="C60">
        <v>200.19</v>
      </c>
      <c r="D60">
        <f t="shared" si="2"/>
        <v>0.2673844414055313</v>
      </c>
      <c r="E60">
        <f t="shared" si="3"/>
        <v>3.4939746295674481</v>
      </c>
      <c r="F60">
        <v>5033.41</v>
      </c>
      <c r="G60">
        <v>-1012.59</v>
      </c>
      <c r="H60">
        <v>-427</v>
      </c>
      <c r="I60">
        <v>-1021.1</v>
      </c>
      <c r="J60">
        <f t="shared" si="4"/>
        <v>2.356194490192345E-2</v>
      </c>
      <c r="K60">
        <v>1.35</v>
      </c>
      <c r="L60">
        <f>(A60-$A$3)*$X$3+$X$9</f>
        <v>38813</v>
      </c>
      <c r="M60">
        <f>K60/Q60*(PI()/432000)*$X$8*$X$5</f>
        <v>3614.0794103630365</v>
      </c>
      <c r="N60">
        <f>M60*$X$4</f>
        <v>10328.770380023274</v>
      </c>
      <c r="O60">
        <f>N60/(($AQ$2)/30)</f>
        <v>38.525812681921941</v>
      </c>
      <c r="P60">
        <f>SQRT(L60/($X$8*$X$2))</f>
        <v>2.370255595679039E-2</v>
      </c>
      <c r="Q60">
        <f>TANH(P60*$X$7)/(P60*$X$7)</f>
        <v>0.23429407568767746</v>
      </c>
      <c r="R60">
        <f>S60/(A60/30)</f>
        <v>50.612170261384229</v>
      </c>
      <c r="S60">
        <f>(A61*$X$3*SIN(D61))</f>
        <v>8818.3271318751777</v>
      </c>
      <c r="T60" s="9">
        <f>ABS(O60)</f>
        <v>38.525812681921941</v>
      </c>
      <c r="U60" s="10">
        <f t="shared" si="13"/>
        <v>89.13798294330617</v>
      </c>
      <c r="AA60">
        <v>5136</v>
      </c>
      <c r="AL60">
        <v>91.700062652770612</v>
      </c>
      <c r="AM60">
        <v>88.064931385724876</v>
      </c>
      <c r="AN60">
        <v>85.533401906504366</v>
      </c>
      <c r="AO60">
        <v>82.891794606724318</v>
      </c>
      <c r="AP60">
        <v>80.999913920695789</v>
      </c>
      <c r="AQ60">
        <v>78.991397036313543</v>
      </c>
      <c r="AR60">
        <f t="shared" si="5"/>
        <v>91.700062652770612</v>
      </c>
    </row>
    <row r="61" spans="1:44" x14ac:dyDescent="0.3">
      <c r="A61">
        <v>5318</v>
      </c>
      <c r="B61">
        <v>14.78</v>
      </c>
      <c r="C61">
        <v>200.09</v>
      </c>
      <c r="D61">
        <f t="shared" si="2"/>
        <v>0.2579596634447619</v>
      </c>
      <c r="E61">
        <f t="shared" si="3"/>
        <v>3.4922293003154539</v>
      </c>
      <c r="F61">
        <v>5121.29</v>
      </c>
      <c r="G61">
        <v>-1034.77</v>
      </c>
      <c r="H61">
        <v>-435.13</v>
      </c>
      <c r="I61">
        <v>-1043.44</v>
      </c>
      <c r="J61">
        <f t="shared" si="4"/>
        <v>1.0297442586766544E-2</v>
      </c>
      <c r="K61">
        <v>0.59</v>
      </c>
      <c r="L61">
        <f>(A61-$A$3)*$X$3+$X$9</f>
        <v>39404.5</v>
      </c>
      <c r="M61">
        <f>K61/Q61*(PI()/432000)*$X$8*$X$5</f>
        <v>1591.4372266255937</v>
      </c>
      <c r="N61">
        <f>M61*$X$4</f>
        <v>4548.2093284678695</v>
      </c>
      <c r="O61">
        <f>N61/(($AQ$2)/30)</f>
        <v>16.964600255381832</v>
      </c>
      <c r="P61">
        <f>SQRT(L61/($X$8*$X$2))</f>
        <v>2.3882483423233292E-2</v>
      </c>
      <c r="Q61">
        <f>TANH(P61*$X$7)/(P61*$X$7)</f>
        <v>0.23253467794428134</v>
      </c>
      <c r="R61">
        <f>S61/(A61/30)</f>
        <v>43.333390854434228</v>
      </c>
      <c r="S61">
        <f>(A62*$X$3*SIN(D62))</f>
        <v>7681.5657521293742</v>
      </c>
      <c r="T61" s="9">
        <f>ABS(O61)</f>
        <v>16.964600255381832</v>
      </c>
      <c r="U61" s="10">
        <f t="shared" si="13"/>
        <v>60.29799110981606</v>
      </c>
      <c r="AA61">
        <v>5227</v>
      </c>
      <c r="AL61">
        <v>106.09510298239329</v>
      </c>
      <c r="AM61">
        <v>100.99703830145495</v>
      </c>
      <c r="AN61">
        <v>97.446712308067376</v>
      </c>
      <c r="AO61">
        <v>93.742008437259898</v>
      </c>
      <c r="AP61">
        <v>91.088753465856939</v>
      </c>
      <c r="AQ61">
        <v>88.271922865497601</v>
      </c>
      <c r="AR61">
        <f t="shared" si="5"/>
        <v>106.09510298239329</v>
      </c>
    </row>
    <row r="62" spans="1:44" x14ac:dyDescent="0.3">
      <c r="A62">
        <v>5409</v>
      </c>
      <c r="B62">
        <v>12.62</v>
      </c>
      <c r="C62">
        <v>202.23</v>
      </c>
      <c r="D62">
        <f t="shared" si="2"/>
        <v>0.22026055160168437</v>
      </c>
      <c r="E62">
        <f t="shared" si="3"/>
        <v>3.5295793463081324</v>
      </c>
      <c r="F62">
        <v>5209.7</v>
      </c>
      <c r="G62">
        <v>-1054.8800000000001</v>
      </c>
      <c r="H62">
        <v>-442.88</v>
      </c>
      <c r="I62">
        <v>-1063.7</v>
      </c>
      <c r="J62">
        <f t="shared" si="4"/>
        <v>4.2586033748661642E-2</v>
      </c>
      <c r="K62">
        <v>2.44</v>
      </c>
      <c r="L62">
        <f>(A62-$A$3)*$X$3+$X$9</f>
        <v>39996</v>
      </c>
      <c r="M62">
        <f>K62/Q62*(PI()/432000)*$X$8*$X$5</f>
        <v>6630.5982792563818</v>
      </c>
      <c r="N62">
        <f>M62*$X$4</f>
        <v>18949.7571393256</v>
      </c>
      <c r="O62">
        <f>N62/(($AQ$2)/30)</f>
        <v>70.681675267906002</v>
      </c>
      <c r="P62">
        <f>SQRT(L62/($X$8*$X$2))</f>
        <v>2.4061065438530489E-2</v>
      </c>
      <c r="Q62">
        <f>TANH(P62*$X$7)/(P62*$X$7)</f>
        <v>0.23081410204422234</v>
      </c>
      <c r="R62">
        <f>S62/(A62/30)</f>
        <v>34.867692401129261</v>
      </c>
      <c r="S62">
        <f>(A63*$X$3*SIN(D63))</f>
        <v>6286.6449399236062</v>
      </c>
      <c r="T62" s="9">
        <f>ABS(O62)</f>
        <v>70.681675267906002</v>
      </c>
      <c r="U62" s="10">
        <f t="shared" si="13"/>
        <v>105.54936766903526</v>
      </c>
      <c r="AA62">
        <v>5318</v>
      </c>
      <c r="AL62">
        <v>67.417283986229862</v>
      </c>
      <c r="AM62">
        <v>65.172383142677177</v>
      </c>
      <c r="AN62">
        <v>63.609019333810025</v>
      </c>
      <c r="AO62">
        <v>61.977676193777938</v>
      </c>
      <c r="AP62">
        <v>60.809331989410843</v>
      </c>
      <c r="AQ62">
        <v>59.56895828161241</v>
      </c>
      <c r="AR62">
        <f t="shared" si="5"/>
        <v>67.417283986229862</v>
      </c>
    </row>
    <row r="63" spans="1:44" x14ac:dyDescent="0.3">
      <c r="A63">
        <v>5499</v>
      </c>
      <c r="B63">
        <v>10.130000000000001</v>
      </c>
      <c r="C63">
        <v>202.32</v>
      </c>
      <c r="D63">
        <f t="shared" si="2"/>
        <v>0.1768018532270256</v>
      </c>
      <c r="E63">
        <f t="shared" si="3"/>
        <v>3.5311501426349272</v>
      </c>
      <c r="F63">
        <v>5297.92</v>
      </c>
      <c r="G63">
        <v>-1071.3</v>
      </c>
      <c r="H63">
        <v>-449.61</v>
      </c>
      <c r="I63">
        <v>-1080.26</v>
      </c>
      <c r="J63">
        <f t="shared" si="4"/>
        <v>4.8345620280242932E-2</v>
      </c>
      <c r="K63">
        <v>2.77</v>
      </c>
      <c r="L63">
        <f>(A63-$A$3)*$X$3+$X$9</f>
        <v>40581</v>
      </c>
      <c r="M63">
        <f>K63/Q63*(PI()/432000)*$X$8*$X$5</f>
        <v>7582.0485049654262</v>
      </c>
      <c r="N63">
        <f>M63*$X$4</f>
        <v>21668.931178830968</v>
      </c>
      <c r="O63">
        <f>N63/(($AQ$2)/30)</f>
        <v>80.824062584225913</v>
      </c>
      <c r="P63">
        <f>SQRT(L63/($X$8*$X$2))</f>
        <v>2.4236390805738098E-2</v>
      </c>
      <c r="Q63">
        <f>TANH(P63*$X$7)/(P63*$X$7)</f>
        <v>0.22914925005866243</v>
      </c>
      <c r="R63">
        <f>S63/(A63/30)</f>
        <v>32.005814284325567</v>
      </c>
      <c r="S63">
        <f>(A64*$X$3*SIN(D64))</f>
        <v>5866.6657583168771</v>
      </c>
      <c r="T63" s="9">
        <f>ABS(O63)</f>
        <v>80.824062584225913</v>
      </c>
      <c r="U63" s="10">
        <f t="shared" si="13"/>
        <v>112.82987686855148</v>
      </c>
      <c r="AA63">
        <v>5409</v>
      </c>
      <c r="AL63">
        <v>137.67813463856629</v>
      </c>
      <c r="AM63">
        <v>128.32493149531496</v>
      </c>
      <c r="AN63">
        <v>121.8112989074272</v>
      </c>
      <c r="AO63">
        <v>115.01443577251813</v>
      </c>
      <c r="AP63">
        <v>110.14662135832245</v>
      </c>
      <c r="AQ63">
        <v>104.9787016722901</v>
      </c>
      <c r="AR63">
        <f t="shared" si="5"/>
        <v>137.67813463856629</v>
      </c>
    </row>
    <row r="64" spans="1:44" x14ac:dyDescent="0.3">
      <c r="A64">
        <v>5591</v>
      </c>
      <c r="B64">
        <v>9.2899999999999991</v>
      </c>
      <c r="C64">
        <v>202.47</v>
      </c>
      <c r="D64">
        <f t="shared" si="2"/>
        <v>0.1621410875102732</v>
      </c>
      <c r="E64">
        <f t="shared" si="3"/>
        <v>3.533768136512919</v>
      </c>
      <c r="F64">
        <v>5388.61</v>
      </c>
      <c r="G64">
        <v>-1085.6500000000001</v>
      </c>
      <c r="H64">
        <v>-455.52</v>
      </c>
      <c r="I64">
        <v>-1094.72</v>
      </c>
      <c r="J64">
        <f t="shared" si="4"/>
        <v>1.5882496193148399E-2</v>
      </c>
      <c r="K64">
        <v>0.91</v>
      </c>
      <c r="L64">
        <f>(A64-$A$3)*$X$3+$X$9</f>
        <v>41179</v>
      </c>
      <c r="M64">
        <f>K64/Q64*(PI()/432000)*$X$8*$X$5</f>
        <v>2509.0883415714411</v>
      </c>
      <c r="N64">
        <f>M64*$X$4</f>
        <v>7170.7880211413403</v>
      </c>
      <c r="O64">
        <f>N64/(($AQ$2)/30)</f>
        <v>26.746691611866243</v>
      </c>
      <c r="P64">
        <f>SQRT(L64/($X$8*$X$2))</f>
        <v>2.4414310991500727E-2</v>
      </c>
      <c r="Q64">
        <f>TANH(P64*$X$7)/(P64*$X$7)</f>
        <v>0.22748390221437678</v>
      </c>
      <c r="R64">
        <f>S64/(A64/30)</f>
        <v>23.735125838107624</v>
      </c>
      <c r="S64">
        <f>(A65*$X$3*SIN(D65))</f>
        <v>4423.4362853619914</v>
      </c>
      <c r="T64" s="9">
        <f>ABS(O64)</f>
        <v>26.746691611866243</v>
      </c>
      <c r="U64" s="10">
        <f t="shared" ref="U64:U69" si="14">T64+R64</f>
        <v>50.481817449973867</v>
      </c>
      <c r="AA64">
        <v>5499</v>
      </c>
      <c r="AL64">
        <v>149.69482188985674</v>
      </c>
      <c r="AM64">
        <v>138.99949140500644</v>
      </c>
      <c r="AN64">
        <v>131.55119245144243</v>
      </c>
      <c r="AO64">
        <v>123.77902110278526</v>
      </c>
      <c r="AP64">
        <v>118.21270514649109</v>
      </c>
      <c r="AQ64">
        <v>112.30322065067311</v>
      </c>
      <c r="AR64">
        <f t="shared" si="5"/>
        <v>149.69482188985674</v>
      </c>
    </row>
    <row r="65" spans="1:44" x14ac:dyDescent="0.3">
      <c r="A65">
        <v>5681</v>
      </c>
      <c r="B65">
        <v>6.88</v>
      </c>
      <c r="C65">
        <v>204.7</v>
      </c>
      <c r="D65">
        <f t="shared" si="2"/>
        <v>0.12007865253720987</v>
      </c>
      <c r="E65">
        <f t="shared" si="3"/>
        <v>3.5726889788323923</v>
      </c>
      <c r="F65">
        <v>5477.71</v>
      </c>
      <c r="G65">
        <v>-1097.26</v>
      </c>
      <c r="H65">
        <v>-460.55</v>
      </c>
      <c r="I65">
        <v>-1106.44</v>
      </c>
      <c r="J65">
        <f t="shared" si="4"/>
        <v>4.7123889803846901E-2</v>
      </c>
      <c r="K65">
        <v>2.7</v>
      </c>
      <c r="L65">
        <f>(A65-$A$3)*$X$3+$X$9</f>
        <v>41764</v>
      </c>
      <c r="M65">
        <f>K65/Q65*(PI()/432000)*$X$8*$X$5</f>
        <v>7497.1031652655274</v>
      </c>
      <c r="N65">
        <f>M65*$X$4</f>
        <v>21426.163710551904</v>
      </c>
      <c r="O65">
        <f>N65/(($AQ$2)/30)</f>
        <v>79.918551699186509</v>
      </c>
      <c r="P65">
        <f>SQRT(L65/($X$8*$X$2))</f>
        <v>2.4587117570812018E-2</v>
      </c>
      <c r="Q65">
        <f>TANH(P65*$X$7)/(P65*$X$7)</f>
        <v>0.22588922047543519</v>
      </c>
      <c r="R65">
        <f>S65/(A65/30)</f>
        <v>20.609950537550471</v>
      </c>
      <c r="S65">
        <f>(A66*$X$3*SIN(D66))</f>
        <v>3902.8376334608074</v>
      </c>
      <c r="T65" s="9">
        <f>ABS(O65)</f>
        <v>79.918551699186509</v>
      </c>
      <c r="U65" s="10">
        <f t="shared" si="14"/>
        <v>100.52850223673698</v>
      </c>
      <c r="AA65">
        <v>5591</v>
      </c>
      <c r="AM65">
        <v>58.940258577394836</v>
      </c>
      <c r="AN65">
        <v>56.475431287423369</v>
      </c>
      <c r="AO65">
        <v>53.903426570381498</v>
      </c>
      <c r="AP65">
        <v>52.061394240689296</v>
      </c>
      <c r="AQ65">
        <v>50.105798910028497</v>
      </c>
      <c r="AR65">
        <f t="shared" si="5"/>
        <v>58.940258577394836</v>
      </c>
    </row>
    <row r="66" spans="1:44" x14ac:dyDescent="0.3">
      <c r="A66">
        <v>5773</v>
      </c>
      <c r="B66">
        <v>5.97</v>
      </c>
      <c r="C66">
        <v>204</v>
      </c>
      <c r="D66">
        <f t="shared" si="2"/>
        <v>0.10419615634406147</v>
      </c>
      <c r="E66">
        <f t="shared" si="3"/>
        <v>3.5604716740684323</v>
      </c>
      <c r="F66">
        <v>5569.13</v>
      </c>
      <c r="G66">
        <v>-1106.6400000000001</v>
      </c>
      <c r="H66">
        <v>-464.8</v>
      </c>
      <c r="I66">
        <v>-1115.9000000000001</v>
      </c>
      <c r="J66">
        <f t="shared" si="4"/>
        <v>1.7278759594743863E-2</v>
      </c>
      <c r="K66">
        <v>0.99</v>
      </c>
      <c r="L66">
        <f>(A66-$A$3)*$X$3+$X$9</f>
        <v>42362</v>
      </c>
      <c r="M66">
        <f>K66/Q66*(PI()/432000)*$X$8*$X$5</f>
        <v>2768.4997680911711</v>
      </c>
      <c r="N66">
        <f>M66*$X$4</f>
        <v>7912.1666003705732</v>
      </c>
      <c r="O66">
        <f>N66/(($AQ$2)/30)</f>
        <v>29.511997763411312</v>
      </c>
      <c r="P66">
        <f>SQRT(L66/($X$8*$X$2))</f>
        <v>2.4762517891809388E-2</v>
      </c>
      <c r="Q66">
        <f>TANH(P66*$X$7)/(P66*$X$7)</f>
        <v>0.22429310996989701</v>
      </c>
      <c r="R66">
        <f>S66/(A66/30)</f>
        <v>17.748386444934305</v>
      </c>
      <c r="S66">
        <f>(A67*$X$3*SIN(D67))</f>
        <v>3415.3811648868577</v>
      </c>
      <c r="T66" s="9">
        <f>ABS(O66)</f>
        <v>29.511997763411312</v>
      </c>
      <c r="U66" s="10">
        <f t="shared" si="14"/>
        <v>47.260384208345613</v>
      </c>
      <c r="AA66">
        <v>5681</v>
      </c>
      <c r="AM66">
        <v>126.59723639027304</v>
      </c>
      <c r="AN66">
        <v>119.23238431579226</v>
      </c>
      <c r="AO66">
        <v>111.54728834458554</v>
      </c>
      <c r="AP66">
        <v>106.04333450579495</v>
      </c>
      <c r="AQ66">
        <v>100.20005680984374</v>
      </c>
      <c r="AR66">
        <f t="shared" si="5"/>
        <v>126.59723639027304</v>
      </c>
    </row>
    <row r="67" spans="1:44" x14ac:dyDescent="0.3">
      <c r="A67">
        <v>5865</v>
      </c>
      <c r="B67">
        <v>5.14</v>
      </c>
      <c r="C67">
        <v>204.68</v>
      </c>
      <c r="D67">
        <f t="shared" si="2"/>
        <v>8.9709923552508536E-2</v>
      </c>
      <c r="E67">
        <f t="shared" si="3"/>
        <v>3.5723399129819939</v>
      </c>
      <c r="F67">
        <v>5660.69</v>
      </c>
      <c r="G67">
        <v>-1114.75</v>
      </c>
      <c r="H67">
        <v>-468.47</v>
      </c>
      <c r="I67">
        <v>-1124.0899999999999</v>
      </c>
      <c r="J67">
        <f t="shared" si="4"/>
        <v>1.5707963267948967E-2</v>
      </c>
      <c r="K67">
        <v>0.9</v>
      </c>
      <c r="L67">
        <f>(A67-$A$3)*$X$3+$X$9</f>
        <v>42960</v>
      </c>
      <c r="M67">
        <f>K67/Q67*(PI()/432000)*$X$8*$X$5</f>
        <v>2534.4785420772855</v>
      </c>
      <c r="N67">
        <f>M67*$X$4</f>
        <v>7243.3513273530525</v>
      </c>
      <c r="O67">
        <f>N67/(($AQ$2)/30)</f>
        <v>27.017349225486953</v>
      </c>
      <c r="P67">
        <f>SQRT(L67/($X$8*$X$2))</f>
        <v>2.4936684507837585E-2</v>
      </c>
      <c r="Q67">
        <f>TANH(P67*$X$7)/(P67*$X$7)</f>
        <v>0.2227302068532179</v>
      </c>
      <c r="R67">
        <f>S67/(A67/30)</f>
        <v>14.877172624654273</v>
      </c>
      <c r="S67">
        <f>(A68*$X$3*SIN(D68))</f>
        <v>2908.4872481199104</v>
      </c>
      <c r="T67" s="9">
        <f>ABS(O67)</f>
        <v>27.017349225486953</v>
      </c>
      <c r="U67" s="10">
        <f t="shared" si="14"/>
        <v>41.894521850141224</v>
      </c>
      <c r="AA67">
        <v>5773</v>
      </c>
      <c r="AM67">
        <v>56.729821271428307</v>
      </c>
      <c r="AN67">
        <v>54.010158648311176</v>
      </c>
      <c r="AO67">
        <v>51.172237661360114</v>
      </c>
      <c r="AP67">
        <v>49.139759970927187</v>
      </c>
      <c r="AQ67">
        <v>46.981978146464293</v>
      </c>
      <c r="AR67">
        <f t="shared" si="5"/>
        <v>56.729821271428307</v>
      </c>
    </row>
    <row r="68" spans="1:44" x14ac:dyDescent="0.3">
      <c r="A68">
        <v>5954</v>
      </c>
      <c r="B68">
        <v>4.3099999999999996</v>
      </c>
      <c r="C68">
        <v>194.03</v>
      </c>
      <c r="D68">
        <f t="shared" ref="D68:D131" si="15">RADIANS(B68)</f>
        <v>7.52236907609556E-2</v>
      </c>
      <c r="E68">
        <f t="shared" ref="E68:E131" si="16">RADIANS(C68)</f>
        <v>3.3864623476445979</v>
      </c>
      <c r="F68">
        <v>5749.39</v>
      </c>
      <c r="G68">
        <v>-1121.6199999999999</v>
      </c>
      <c r="H68">
        <v>-470.94</v>
      </c>
      <c r="I68">
        <v>-1131</v>
      </c>
      <c r="J68">
        <f t="shared" ref="J68:J131" si="17">RADIANS(K68)</f>
        <v>2.356194490192345E-2</v>
      </c>
      <c r="K68">
        <v>1.35</v>
      </c>
      <c r="L68">
        <f>(A68-$A$3)*$X$3+$X$9</f>
        <v>43538.5</v>
      </c>
      <c r="M68">
        <f>K68/Q68*(PI()/432000)*$X$8*$X$5</f>
        <v>3827.172711549114</v>
      </c>
      <c r="N68">
        <f>M68*$X$4</f>
        <v>10937.775199109705</v>
      </c>
      <c r="O68">
        <f>N68/(($AQ$2)/30)</f>
        <v>40.797371126854543</v>
      </c>
      <c r="P68">
        <f>SQRT(L68/($X$8*$X$2))</f>
        <v>2.510402193214532E-2</v>
      </c>
      <c r="Q68">
        <f>TANH(P68*$X$7)/(P68*$X$7)</f>
        <v>0.2212488065557236</v>
      </c>
      <c r="R68">
        <f>S68/(A68/30)</f>
        <v>11.743438907432225</v>
      </c>
      <c r="S68">
        <f>(A69*$X$3*SIN(D69))</f>
        <v>2330.6811751617156</v>
      </c>
      <c r="T68" s="9">
        <f>ABS(O68)</f>
        <v>40.797371126854543</v>
      </c>
      <c r="U68" s="10">
        <f t="shared" si="14"/>
        <v>52.540810034286764</v>
      </c>
      <c r="AA68">
        <v>5865</v>
      </c>
      <c r="AM68">
        <v>50.595997007929455</v>
      </c>
      <c r="AN68">
        <v>48.106227408009083</v>
      </c>
      <c r="AO68">
        <v>45.5081958212131</v>
      </c>
      <c r="AP68">
        <v>43.647523426356884</v>
      </c>
      <c r="AQ68">
        <v>41.672138853232553</v>
      </c>
      <c r="AR68">
        <f t="shared" ref="AR68:AR92" si="18">MAX(AB68:AQ68)</f>
        <v>50.595997007929455</v>
      </c>
    </row>
    <row r="69" spans="1:44" x14ac:dyDescent="0.3">
      <c r="A69">
        <v>6046</v>
      </c>
      <c r="B69">
        <v>3.4</v>
      </c>
      <c r="C69">
        <v>182.18</v>
      </c>
      <c r="D69">
        <f t="shared" si="15"/>
        <v>5.9341194567807204E-2</v>
      </c>
      <c r="E69">
        <f t="shared" si="16"/>
        <v>3.1796408312832698</v>
      </c>
      <c r="F69">
        <v>5841.18</v>
      </c>
      <c r="G69">
        <v>-1127.7</v>
      </c>
      <c r="H69">
        <v>-471.88</v>
      </c>
      <c r="I69">
        <v>-1137.0999999999999</v>
      </c>
      <c r="J69">
        <f t="shared" si="17"/>
        <v>2.2863813201125717E-2</v>
      </c>
      <c r="K69">
        <v>1.31</v>
      </c>
      <c r="L69">
        <f>(A69-$A$3)*$X$3+$X$9</f>
        <v>44136.5</v>
      </c>
      <c r="M69">
        <f>K69/Q69*(PI()/432000)*$X$8*$X$5</f>
        <v>3739.1389973416199</v>
      </c>
      <c r="N69">
        <f>M69*$X$4</f>
        <v>10686.181385995769</v>
      </c>
      <c r="O69">
        <f>N69/(($AQ$2)/30)</f>
        <v>39.85893840356497</v>
      </c>
      <c r="P69">
        <f>SQRT(L69/($X$8*$X$2))</f>
        <v>2.5275835477207877E-2</v>
      </c>
      <c r="Q69">
        <f>TANH(P69*$X$7)/(P69*$X$7)</f>
        <v>0.21974799211787235</v>
      </c>
      <c r="R69">
        <f>S69/(A69/30)</f>
        <v>7.3911625348174228</v>
      </c>
      <c r="S69">
        <f>(A70*$X$3*SIN(D70))</f>
        <v>1489.5656228502046</v>
      </c>
      <c r="T69" s="9">
        <f>ABS(O69)</f>
        <v>39.85893840356497</v>
      </c>
      <c r="U69" s="10">
        <f t="shared" si="14"/>
        <v>47.250100938382396</v>
      </c>
      <c r="AA69">
        <v>5954</v>
      </c>
      <c r="AM69">
        <v>65.837527493903849</v>
      </c>
      <c r="AN69">
        <v>62.077867227437387</v>
      </c>
      <c r="AO69">
        <v>58.154726657236004</v>
      </c>
      <c r="AP69">
        <v>55.345030502187917</v>
      </c>
      <c r="AQ69">
        <v>52.362113974167059</v>
      </c>
      <c r="AR69">
        <f t="shared" si="18"/>
        <v>65.837527493903849</v>
      </c>
    </row>
    <row r="70" spans="1:44" x14ac:dyDescent="0.3">
      <c r="A70">
        <v>6137</v>
      </c>
      <c r="B70">
        <v>2.14</v>
      </c>
      <c r="C70">
        <v>184.29</v>
      </c>
      <c r="D70">
        <f t="shared" si="15"/>
        <v>3.7350045992678653E-2</v>
      </c>
      <c r="E70">
        <f t="shared" si="16"/>
        <v>3.2164672785003496</v>
      </c>
      <c r="F70">
        <v>5932.08</v>
      </c>
      <c r="G70">
        <v>-1132.0899999999999</v>
      </c>
      <c r="H70">
        <v>-472.11</v>
      </c>
      <c r="I70">
        <v>-1141.5</v>
      </c>
      <c r="J70">
        <f t="shared" si="17"/>
        <v>2.426007660272118E-2</v>
      </c>
      <c r="K70">
        <v>1.39</v>
      </c>
      <c r="L70">
        <f>(A70-$A$3)*$X$3+$X$9</f>
        <v>44728</v>
      </c>
      <c r="M70">
        <f>K70/Q70*(PI()/432000)*$X$8*$X$5</f>
        <v>3993.9275813952827</v>
      </c>
      <c r="N70">
        <f>M70*$X$4</f>
        <v>11414.348224996464</v>
      </c>
      <c r="O70">
        <f>N70/(($AQ$2)/30)</f>
        <v>42.574965404686544</v>
      </c>
      <c r="P70">
        <f>SQRT(L70/($X$8*$X$2))</f>
        <v>2.5444640194884141E-2</v>
      </c>
      <c r="Q70">
        <f>TANH(P70*$X$7)/(P70*$X$7)</f>
        <v>0.21829301737256634</v>
      </c>
      <c r="R70">
        <f>S70/(A70/30)</f>
        <v>3.6948197376277383</v>
      </c>
      <c r="S70">
        <f>(A71*$X$3*SIN(D71))</f>
        <v>755.83695766071435</v>
      </c>
      <c r="T70" s="9">
        <f>ABS(O70)</f>
        <v>42.574965404686544</v>
      </c>
      <c r="U70" s="10">
        <f t="shared" ref="U70:U74" si="19">T70+R70</f>
        <v>46.269785142314284</v>
      </c>
      <c r="AA70">
        <v>6046</v>
      </c>
      <c r="AM70">
        <v>60.305952329954927</v>
      </c>
      <c r="AN70">
        <v>56.632772837250414</v>
      </c>
      <c r="AO70">
        <v>52.799873461210652</v>
      </c>
      <c r="AP70">
        <v>50.054806735500044</v>
      </c>
      <c r="AQ70">
        <v>47.140504101056599</v>
      </c>
      <c r="AR70">
        <f t="shared" si="18"/>
        <v>60.305952329954927</v>
      </c>
    </row>
    <row r="71" spans="1:44" x14ac:dyDescent="0.3">
      <c r="A71">
        <v>6227</v>
      </c>
      <c r="B71">
        <v>1.07</v>
      </c>
      <c r="C71">
        <v>170.82</v>
      </c>
      <c r="D71">
        <f t="shared" si="15"/>
        <v>1.8675022996339326E-2</v>
      </c>
      <c r="E71">
        <f t="shared" si="16"/>
        <v>2.9813714282567134</v>
      </c>
      <c r="F71">
        <v>6022.04</v>
      </c>
      <c r="G71">
        <v>-1134.5999999999999</v>
      </c>
      <c r="H71">
        <v>-472.1</v>
      </c>
      <c r="I71">
        <v>-1144</v>
      </c>
      <c r="J71">
        <f t="shared" si="17"/>
        <v>2.1816615649929118E-2</v>
      </c>
      <c r="K71">
        <v>1.25</v>
      </c>
      <c r="L71">
        <f>(A71-$A$3)*$X$3+$X$9</f>
        <v>45313</v>
      </c>
      <c r="M71">
        <f>K71/Q71*(PI()/432000)*$X$8*$X$5</f>
        <v>3615.0288965984496</v>
      </c>
      <c r="N71">
        <f>M71*$X$4</f>
        <v>10331.483941124465</v>
      </c>
      <c r="O71">
        <f>N71/(($AQ$2)/30)</f>
        <v>38.535934133250521</v>
      </c>
      <c r="P71">
        <f>SQRT(L71/($X$8*$X$2))</f>
        <v>2.5610495580881163E-2</v>
      </c>
      <c r="Q71">
        <f>TANH(P71*$X$7)/(P71*$X$7)</f>
        <v>0.2168819800187663</v>
      </c>
      <c r="R71">
        <f>S71/(A71/30)</f>
        <v>4.0392400947762361</v>
      </c>
      <c r="S71">
        <f>(A72*$X$3*SIN(D72))</f>
        <v>838.41160233905407</v>
      </c>
      <c r="T71" s="9">
        <f>ABS(O71)</f>
        <v>38.535934133250521</v>
      </c>
      <c r="U71" s="10">
        <f t="shared" si="19"/>
        <v>42.575174228026754</v>
      </c>
      <c r="AA71">
        <v>6137</v>
      </c>
      <c r="AN71">
        <v>56.355464419915272</v>
      </c>
      <c r="AO71">
        <v>52.261387536022589</v>
      </c>
      <c r="AP71">
        <v>49.3292692819591</v>
      </c>
      <c r="AQ71">
        <v>46.216383219014702</v>
      </c>
      <c r="AR71">
        <f t="shared" si="18"/>
        <v>56.355464419915272</v>
      </c>
    </row>
    <row r="72" spans="1:44" x14ac:dyDescent="0.3">
      <c r="A72">
        <v>6317</v>
      </c>
      <c r="B72">
        <v>1.17</v>
      </c>
      <c r="C72">
        <v>158.94999999999999</v>
      </c>
      <c r="D72">
        <f t="shared" si="15"/>
        <v>2.0420352248333655E-2</v>
      </c>
      <c r="E72">
        <f t="shared" si="16"/>
        <v>2.7742008460449865</v>
      </c>
      <c r="F72">
        <v>6112.02</v>
      </c>
      <c r="G72">
        <v>-1136.29</v>
      </c>
      <c r="H72">
        <v>-471.64</v>
      </c>
      <c r="I72">
        <v>-1145.68</v>
      </c>
      <c r="J72">
        <f t="shared" si="17"/>
        <v>4.8869219055841231E-3</v>
      </c>
      <c r="K72">
        <v>0.28000000000000003</v>
      </c>
      <c r="L72">
        <f>(A72-$A$3)*$X$3+$X$9</f>
        <v>45898</v>
      </c>
      <c r="M72">
        <f>K72/Q72*(PI()/432000)*$X$8*$X$5</f>
        <v>814.96753455364035</v>
      </c>
      <c r="N72">
        <f>M72*$X$4</f>
        <v>2329.1166506860682</v>
      </c>
      <c r="O72">
        <f>N72/(($AQ$2)/30)</f>
        <v>8.6874921696608283</v>
      </c>
      <c r="P72">
        <f>SQRT(L72/($X$8*$X$2))</f>
        <v>2.5775283764675673E-2</v>
      </c>
      <c r="Q72">
        <f>TANH(P72*$X$7)/(P72*$X$7)</f>
        <v>0.21549785547975112</v>
      </c>
      <c r="R72">
        <f>S72/(A72/30)</f>
        <v>4.5898730563510393</v>
      </c>
      <c r="S72">
        <f>(A73*$X$3*SIN(D73))</f>
        <v>966.47426989898383</v>
      </c>
      <c r="T72" s="9">
        <f>ABS(O72)</f>
        <v>8.6874921696608283</v>
      </c>
      <c r="U72" s="10">
        <f t="shared" si="19"/>
        <v>13.277365226011867</v>
      </c>
      <c r="AA72">
        <v>6227</v>
      </c>
      <c r="AN72">
        <v>51.694825918038731</v>
      </c>
      <c r="AO72">
        <v>47.989148752255637</v>
      </c>
      <c r="AP72">
        <v>45.335196721162397</v>
      </c>
      <c r="AQ72">
        <v>42.517626086736612</v>
      </c>
      <c r="AR72">
        <f t="shared" si="18"/>
        <v>51.694825918038731</v>
      </c>
    </row>
    <row r="73" spans="1:44" x14ac:dyDescent="0.3">
      <c r="A73">
        <v>6406</v>
      </c>
      <c r="B73">
        <v>1.33</v>
      </c>
      <c r="C73">
        <v>149.06</v>
      </c>
      <c r="D73">
        <f t="shared" si="15"/>
        <v>2.3212879051524585E-2</v>
      </c>
      <c r="E73">
        <f t="shared" si="16"/>
        <v>2.6015877830227478</v>
      </c>
      <c r="F73">
        <v>6201</v>
      </c>
      <c r="G73">
        <v>-1138.02</v>
      </c>
      <c r="H73">
        <v>-470.78</v>
      </c>
      <c r="I73">
        <v>-1147.3900000000001</v>
      </c>
      <c r="J73">
        <f t="shared" si="17"/>
        <v>5.2359877559829881E-3</v>
      </c>
      <c r="K73">
        <v>0.3</v>
      </c>
      <c r="L73">
        <f>(A73-$A$3)*$X$3+$X$9</f>
        <v>46476.5</v>
      </c>
      <c r="M73">
        <f>K73/Q73*(PI()/432000)*$X$8*$X$5</f>
        <v>878.65577291123111</v>
      </c>
      <c r="N73">
        <f>M73*$X$4</f>
        <v>2511.1329030178526</v>
      </c>
      <c r="O73">
        <f>N73/(($AQ$2)/30)</f>
        <v>9.3664039650050448</v>
      </c>
      <c r="P73">
        <f>SQRT(L73/($X$8*$X$2))</f>
        <v>2.5937211416722492E-2</v>
      </c>
      <c r="Q73">
        <f>TANH(P73*$X$7)/(P73*$X$7)</f>
        <v>0.2141547529553976</v>
      </c>
      <c r="R73">
        <f>S73/(A73/30)</f>
        <v>3.6235649544288688</v>
      </c>
      <c r="S73">
        <f>(A74*$X$3*SIN(D74))</f>
        <v>773.75190326904442</v>
      </c>
      <c r="T73" s="9">
        <f>ABS(O73)</f>
        <v>9.3664039650050448</v>
      </c>
      <c r="U73" s="10">
        <f t="shared" si="19"/>
        <v>12.989968919433913</v>
      </c>
      <c r="AA73">
        <v>6317</v>
      </c>
      <c r="AN73">
        <v>15.282493389787998</v>
      </c>
      <c r="AO73">
        <v>14.447090224272053</v>
      </c>
      <c r="AP73">
        <v>13.848786640685528</v>
      </c>
      <c r="AQ73">
        <v>13.213597086452822</v>
      </c>
      <c r="AR73">
        <f t="shared" si="18"/>
        <v>15.282493389787998</v>
      </c>
    </row>
    <row r="74" spans="1:44" x14ac:dyDescent="0.3">
      <c r="A74">
        <v>6496</v>
      </c>
      <c r="B74">
        <v>1.05</v>
      </c>
      <c r="C74">
        <v>140.56</v>
      </c>
      <c r="D74">
        <f t="shared" si="15"/>
        <v>1.8325957145940461E-2</v>
      </c>
      <c r="E74">
        <f t="shared" si="16"/>
        <v>2.4532347966032297</v>
      </c>
      <c r="F74">
        <v>6290.98</v>
      </c>
      <c r="G74">
        <v>-1139.55</v>
      </c>
      <c r="H74">
        <v>-469.72</v>
      </c>
      <c r="I74">
        <v>-1148.9100000000001</v>
      </c>
      <c r="J74">
        <f t="shared" si="17"/>
        <v>6.4577182323790191E-3</v>
      </c>
      <c r="K74">
        <v>0.37</v>
      </c>
      <c r="L74">
        <f>(A74-$A$3)*$X$3+$X$9</f>
        <v>47061.5</v>
      </c>
      <c r="M74">
        <f>K74/Q74*(PI()/432000)*$X$8*$X$5</f>
        <v>1090.4633123993442</v>
      </c>
      <c r="N74">
        <f>M74*$X$4</f>
        <v>3116.4631107209188</v>
      </c>
      <c r="O74">
        <f>N74/(($AQ$2)/30)</f>
        <v>11.624256287657287</v>
      </c>
      <c r="P74">
        <f>SQRT(L74/($X$8*$X$2))</f>
        <v>2.6099936883582295E-2</v>
      </c>
      <c r="Q74">
        <f>TANH(P74*$X$7)/(P74*$X$7)</f>
        <v>0.2128216936207496</v>
      </c>
      <c r="R74">
        <f>S74/(A74/30)</f>
        <v>3.6579243282406786</v>
      </c>
      <c r="S74">
        <f>(A75*$X$3*SIN(D75))</f>
        <v>792.06254787504827</v>
      </c>
      <c r="T74" s="9">
        <f>ABS(O74)</f>
        <v>11.624256287657287</v>
      </c>
      <c r="U74" s="10">
        <f t="shared" si="19"/>
        <v>15.282180615897966</v>
      </c>
      <c r="AA74">
        <v>6406</v>
      </c>
      <c r="AN74">
        <v>15.170342393566335</v>
      </c>
      <c r="AO74">
        <v>14.26965398210595</v>
      </c>
      <c r="AP74">
        <v>13.624594055933917</v>
      </c>
      <c r="AQ74">
        <v>12.939765587245089</v>
      </c>
      <c r="AR74">
        <f t="shared" si="18"/>
        <v>15.170342393566335</v>
      </c>
    </row>
    <row r="75" spans="1:44" x14ac:dyDescent="0.3">
      <c r="A75">
        <v>6587</v>
      </c>
      <c r="B75">
        <v>1.06</v>
      </c>
      <c r="C75">
        <v>154.4</v>
      </c>
      <c r="D75">
        <f t="shared" si="15"/>
        <v>1.8500490071139894E-2</v>
      </c>
      <c r="E75">
        <f t="shared" si="16"/>
        <v>2.694788365079245</v>
      </c>
      <c r="F75">
        <v>6381.97</v>
      </c>
      <c r="G75">
        <v>-1140.95</v>
      </c>
      <c r="H75">
        <v>-468.83</v>
      </c>
      <c r="I75">
        <v>-1150.29</v>
      </c>
      <c r="J75">
        <f t="shared" si="17"/>
        <v>4.8869219055841231E-3</v>
      </c>
      <c r="K75">
        <v>0.28000000000000003</v>
      </c>
      <c r="L75">
        <f>(A75-$A$3)*$X$3+$X$9</f>
        <v>47653</v>
      </c>
      <c r="M75">
        <f>K75/Q75*(PI()/432000)*$X$8*$X$5</f>
        <v>830.37732753370653</v>
      </c>
      <c r="N75">
        <f>M75*$X$4</f>
        <v>2373.1566938678557</v>
      </c>
      <c r="O75">
        <f>N75/(($AQ$2)/30)</f>
        <v>8.8517593952549625</v>
      </c>
      <c r="P75">
        <f>SQRT(L75/($X$8*$X$2))</f>
        <v>2.626344533573638E-2</v>
      </c>
      <c r="Q75">
        <f>TANH(P75*$X$7)/(P75*$X$7)</f>
        <v>0.21149873697003188</v>
      </c>
      <c r="R75">
        <f>S75/(A75/30)</f>
        <v>3.1043114958060407</v>
      </c>
      <c r="S75">
        <f>(A76*$X$3*SIN(D76))</f>
        <v>681.60332742914636</v>
      </c>
      <c r="T75" s="9">
        <f>ABS(O75)</f>
        <v>8.8517593952549625</v>
      </c>
      <c r="U75" s="10">
        <f t="shared" ref="U75:U80" si="20">T75+R75</f>
        <v>11.956070891061003</v>
      </c>
      <c r="AA75">
        <v>6496</v>
      </c>
      <c r="AN75">
        <v>17.999922612148289</v>
      </c>
      <c r="AO75">
        <v>16.882115503971445</v>
      </c>
      <c r="AP75">
        <v>16.081558328481634</v>
      </c>
      <c r="AQ75">
        <v>15.231646060885076</v>
      </c>
      <c r="AR75">
        <f t="shared" si="18"/>
        <v>17.999922612148289</v>
      </c>
    </row>
    <row r="76" spans="1:44" x14ac:dyDescent="0.3">
      <c r="A76">
        <v>6676</v>
      </c>
      <c r="B76">
        <v>0.9</v>
      </c>
      <c r="C76">
        <v>161.13999999999999</v>
      </c>
      <c r="D76">
        <f t="shared" si="15"/>
        <v>1.5707963267948967E-2</v>
      </c>
      <c r="E76">
        <f t="shared" si="16"/>
        <v>2.8124235566636626</v>
      </c>
      <c r="F76">
        <v>6470.95</v>
      </c>
      <c r="G76">
        <v>-1142.3599999999999</v>
      </c>
      <c r="H76">
        <v>-468.25</v>
      </c>
      <c r="I76">
        <v>-1151.68</v>
      </c>
      <c r="J76">
        <f t="shared" si="17"/>
        <v>3.8397243543875251E-3</v>
      </c>
      <c r="K76">
        <v>0.22</v>
      </c>
      <c r="L76">
        <f>(A76-$A$3)*$X$3+$X$9</f>
        <v>48231.5</v>
      </c>
      <c r="M76">
        <f>K76/Q76*(PI()/432000)*$X$8*$X$5</f>
        <v>656.38192095344391</v>
      </c>
      <c r="N76">
        <f>M76*$X$4</f>
        <v>1875.8907520644914</v>
      </c>
      <c r="O76">
        <f>N76/(($AQ$2)/30)</f>
        <v>6.9969815444404748</v>
      </c>
      <c r="P76">
        <f>SQRT(L76/($X$8*$X$2))</f>
        <v>2.6422381494282821E-2</v>
      </c>
      <c r="Q76">
        <f>TANH(P76*$X$7)/(P76*$X$7)</f>
        <v>0.21022835879659929</v>
      </c>
      <c r="R76">
        <f>S76/(A76/30)</f>
        <v>3.3811224600547765</v>
      </c>
      <c r="S76">
        <f>(A77*$X$3*SIN(D77))</f>
        <v>752.41245144418963</v>
      </c>
      <c r="T76" s="9">
        <f>ABS(O76)</f>
        <v>6.9969815444404748</v>
      </c>
      <c r="U76" s="10">
        <f t="shared" si="20"/>
        <v>10.378104004495251</v>
      </c>
      <c r="AA76">
        <v>6587</v>
      </c>
      <c r="AO76">
        <v>13.171502882625372</v>
      </c>
      <c r="AP76">
        <v>12.561886290886507</v>
      </c>
      <c r="AQ76">
        <v>11.914686271059994</v>
      </c>
      <c r="AR76">
        <f t="shared" si="18"/>
        <v>13.171502882625372</v>
      </c>
    </row>
    <row r="77" spans="1:44" x14ac:dyDescent="0.3">
      <c r="A77">
        <v>6768</v>
      </c>
      <c r="B77">
        <v>0.98</v>
      </c>
      <c r="C77">
        <v>163.96</v>
      </c>
      <c r="D77">
        <f t="shared" si="15"/>
        <v>1.710422666954443E-2</v>
      </c>
      <c r="E77">
        <f t="shared" si="16"/>
        <v>2.8616418415699028</v>
      </c>
      <c r="F77">
        <v>6562.94</v>
      </c>
      <c r="G77">
        <v>-1143.8</v>
      </c>
      <c r="H77">
        <v>-467.8</v>
      </c>
      <c r="I77">
        <v>-1153.1099999999999</v>
      </c>
      <c r="J77">
        <f t="shared" si="17"/>
        <v>1.7453292519943296E-3</v>
      </c>
      <c r="K77">
        <v>0.1</v>
      </c>
      <c r="L77">
        <f>(A77-$A$3)*$X$3+$X$9</f>
        <v>48829.5</v>
      </c>
      <c r="M77">
        <f>K77/Q77*(PI()/432000)*$X$8*$X$5</f>
        <v>300.19677108953437</v>
      </c>
      <c r="N77">
        <f>M77*$X$4</f>
        <v>857.94006310911311</v>
      </c>
      <c r="O77">
        <f>N77/(($AQ$2)/30)</f>
        <v>3.2000748344241443</v>
      </c>
      <c r="P77">
        <f>SQRT(L77/($X$8*$X$2))</f>
        <v>2.6585676326372935E-2</v>
      </c>
      <c r="Q77">
        <f>TANH(P77*$X$7)/(P77*$X$7)</f>
        <v>0.20893885622386993</v>
      </c>
      <c r="R77">
        <f>S77/(A77/30)</f>
        <v>2.6216614095416064</v>
      </c>
      <c r="S77">
        <f>(A78*$X$3*SIN(D78))</f>
        <v>591.44681399258639</v>
      </c>
      <c r="T77" s="9">
        <f>ABS(O77)</f>
        <v>3.2000748344241443</v>
      </c>
      <c r="U77" s="10">
        <f t="shared" si="20"/>
        <v>5.8217362439657503</v>
      </c>
      <c r="AA77">
        <v>6676</v>
      </c>
      <c r="AO77">
        <v>11.325609191897886</v>
      </c>
      <c r="AP77">
        <v>10.843730296288944</v>
      </c>
      <c r="AQ77">
        <v>10.332143119990961</v>
      </c>
      <c r="AR77">
        <f t="shared" si="18"/>
        <v>11.325609191897886</v>
      </c>
    </row>
    <row r="78" spans="1:44" x14ac:dyDescent="0.3">
      <c r="A78">
        <v>6860</v>
      </c>
      <c r="B78">
        <v>0.76</v>
      </c>
      <c r="C78">
        <v>147.38999999999999</v>
      </c>
      <c r="D78">
        <f t="shared" si="15"/>
        <v>1.3264502315156905E-2</v>
      </c>
      <c r="E78">
        <f t="shared" si="16"/>
        <v>2.5724407845144421</v>
      </c>
      <c r="F78">
        <v>6654.93</v>
      </c>
      <c r="G78">
        <v>-1145.07</v>
      </c>
      <c r="H78">
        <v>-467.25</v>
      </c>
      <c r="I78">
        <v>-1154.3699999999999</v>
      </c>
      <c r="J78">
        <f t="shared" si="17"/>
        <v>6.2831853071795857E-3</v>
      </c>
      <c r="K78">
        <v>0.36</v>
      </c>
      <c r="L78">
        <f>(A78-$A$3)*$X$3+$X$9</f>
        <v>49427.5</v>
      </c>
      <c r="M78">
        <f>K78/Q78*(PI()/432000)*$X$8*$X$5</f>
        <v>1087.2971851785871</v>
      </c>
      <c r="N78">
        <f>M78*$X$4</f>
        <v>3107.4145544099065</v>
      </c>
      <c r="O78">
        <f>N78/(($AQ$2)/30)</f>
        <v>11.590505611376003</v>
      </c>
      <c r="P78">
        <f>SQRT(L78/($X$8*$X$2))</f>
        <v>2.6747974271557708E-2</v>
      </c>
      <c r="Q78">
        <f>TANH(P78*$X$7)/(P78*$X$7)</f>
        <v>0.2076727274334649</v>
      </c>
      <c r="R78">
        <f>S78/(A78/30)</f>
        <v>0.96558709865820602</v>
      </c>
      <c r="S78">
        <f>(A79*$X$3*SIN(D79))</f>
        <v>220.79758322650977</v>
      </c>
      <c r="T78" s="9">
        <f>ABS(O78)</f>
        <v>11.590505611376003</v>
      </c>
      <c r="U78" s="10">
        <f t="shared" si="20"/>
        <v>12.556092710034209</v>
      </c>
      <c r="AA78">
        <v>6768</v>
      </c>
      <c r="AO78">
        <v>6.2409394004995775</v>
      </c>
      <c r="AP78">
        <v>6.020551720857414</v>
      </c>
      <c r="AQ78">
        <v>5.7865769364325397</v>
      </c>
      <c r="AR78">
        <f t="shared" si="18"/>
        <v>6.2409394004995775</v>
      </c>
    </row>
    <row r="79" spans="1:44" x14ac:dyDescent="0.3">
      <c r="A79">
        <v>6951</v>
      </c>
      <c r="B79">
        <v>0.28000000000000003</v>
      </c>
      <c r="C79">
        <v>170.33</v>
      </c>
      <c r="D79">
        <f t="shared" si="15"/>
        <v>4.8869219055841231E-3</v>
      </c>
      <c r="E79">
        <f t="shared" si="16"/>
        <v>2.9728193149219417</v>
      </c>
      <c r="F79">
        <v>6745.93</v>
      </c>
      <c r="G79">
        <v>-1145.8</v>
      </c>
      <c r="H79">
        <v>-466.89</v>
      </c>
      <c r="I79">
        <v>-1155.0899999999999</v>
      </c>
      <c r="J79">
        <f t="shared" si="17"/>
        <v>9.7738438111682462E-3</v>
      </c>
      <c r="K79">
        <v>0.56000000000000005</v>
      </c>
      <c r="L79">
        <f>(A79-$A$3)*$X$3+$X$9</f>
        <v>50019</v>
      </c>
      <c r="M79">
        <f>K79/Q79*(PI()/432000)*$X$8*$X$5</f>
        <v>1701.4288029275745</v>
      </c>
      <c r="N79">
        <f>M79*$X$4</f>
        <v>4862.5570796828461</v>
      </c>
      <c r="O79">
        <f>N79/(($AQ$2)/30)</f>
        <v>18.137102124889392</v>
      </c>
      <c r="P79">
        <f>SQRT(L79/($X$8*$X$2))</f>
        <v>2.6907545098134585E-2</v>
      </c>
      <c r="Q79">
        <f>TANH(P79*$X$7)/(P79*$X$7)</f>
        <v>0.20644267415685133</v>
      </c>
      <c r="R79">
        <f>S79/(A79/30)</f>
        <v>1.1034943130782677</v>
      </c>
      <c r="S79">
        <f>(A80*$X$3*SIN(D80))</f>
        <v>255.67963234023463</v>
      </c>
      <c r="T79" s="9">
        <f>ABS(O79)</f>
        <v>18.137102124889392</v>
      </c>
      <c r="U79" s="10">
        <f t="shared" si="20"/>
        <v>19.24059643796766</v>
      </c>
      <c r="AA79">
        <v>6860</v>
      </c>
      <c r="AO79">
        <v>14.189128944926548</v>
      </c>
      <c r="AP79">
        <v>13.39089616296403</v>
      </c>
      <c r="AQ79">
        <v>12.543451589910788</v>
      </c>
      <c r="AR79">
        <f t="shared" si="18"/>
        <v>14.189128944926548</v>
      </c>
    </row>
    <row r="80" spans="1:44" x14ac:dyDescent="0.3">
      <c r="A80">
        <v>7043</v>
      </c>
      <c r="B80">
        <v>0.32</v>
      </c>
      <c r="C80">
        <v>174.62</v>
      </c>
      <c r="D80">
        <f t="shared" si="15"/>
        <v>5.5850536063818549E-3</v>
      </c>
      <c r="E80">
        <f t="shared" si="16"/>
        <v>3.0476939398324983</v>
      </c>
      <c r="F80">
        <v>6837.93</v>
      </c>
      <c r="G80">
        <v>-1146.27</v>
      </c>
      <c r="H80">
        <v>-466.82</v>
      </c>
      <c r="I80">
        <v>-1155.57</v>
      </c>
      <c r="J80">
        <f t="shared" si="17"/>
        <v>8.726646259971648E-4</v>
      </c>
      <c r="K80">
        <v>0.05</v>
      </c>
      <c r="L80">
        <f>(A80-$A$3)*$X$3+$X$9</f>
        <v>50617</v>
      </c>
      <c r="M80">
        <f>K80/Q80*(PI()/432000)*$X$8*$X$5</f>
        <v>152.81761949190883</v>
      </c>
      <c r="N80">
        <f>M80*$X$4</f>
        <v>436.74140009976765</v>
      </c>
      <c r="O80">
        <f>N80/(($AQ$2)/30)</f>
        <v>1.6290242450569474</v>
      </c>
      <c r="P80">
        <f>SQRT(L80/($X$8*$X$2))</f>
        <v>2.7067913201970217E-2</v>
      </c>
      <c r="Q80">
        <f>TANH(P80*$X$7)/(P80*$X$7)</f>
        <v>0.20522100200908827</v>
      </c>
      <c r="R80">
        <f>S80/(A80/30)</f>
        <v>1.7923544406202945</v>
      </c>
      <c r="S80">
        <f>(A81*$X$3*SIN(D81))</f>
        <v>420.7850775096245</v>
      </c>
      <c r="T80" s="9">
        <f>ABS(O80)</f>
        <v>1.6290242450569474</v>
      </c>
      <c r="U80" s="10">
        <f t="shared" si="20"/>
        <v>3.4213786856772419</v>
      </c>
      <c r="AA80">
        <v>6951</v>
      </c>
      <c r="AO80">
        <v>21.801377447208917</v>
      </c>
      <c r="AP80">
        <v>20.552283579234853</v>
      </c>
      <c r="AQ80">
        <v>19.226181916200911</v>
      </c>
      <c r="AR80">
        <f t="shared" si="18"/>
        <v>21.801377447208917</v>
      </c>
    </row>
    <row r="81" spans="1:44" x14ac:dyDescent="0.3">
      <c r="A81">
        <v>7133</v>
      </c>
      <c r="B81">
        <v>0.52</v>
      </c>
      <c r="C81">
        <v>152.08000000000001</v>
      </c>
      <c r="D81">
        <f t="shared" si="15"/>
        <v>9.0757121103705145E-3</v>
      </c>
      <c r="E81">
        <f t="shared" si="16"/>
        <v>2.6542967264329764</v>
      </c>
      <c r="F81">
        <v>6927.92</v>
      </c>
      <c r="G81">
        <v>-1146.8800000000001</v>
      </c>
      <c r="H81">
        <v>-466.61</v>
      </c>
      <c r="I81">
        <v>-1156.17</v>
      </c>
      <c r="J81">
        <f t="shared" si="17"/>
        <v>4.8869219055841231E-3</v>
      </c>
      <c r="K81">
        <v>0.28000000000000003</v>
      </c>
      <c r="L81">
        <f>(A81-$A$3)*$X$3+$X$9</f>
        <v>51202</v>
      </c>
      <c r="M81">
        <f>K81/Q81*(PI()/432000)*$X$8*$X$5</f>
        <v>860.70423327592289</v>
      </c>
      <c r="N81">
        <f>M81*$X$4</f>
        <v>2459.8287367814055</v>
      </c>
      <c r="O81">
        <f>N81/(($AQ$2)/30)</f>
        <v>9.1750419126497764</v>
      </c>
      <c r="P81">
        <f>SQRT(L81/($X$8*$X$2))</f>
        <v>2.7223880956994601E-2</v>
      </c>
      <c r="Q81">
        <f>TANH(P81*$X$7)/(P81*$X$7)</f>
        <v>0.20404658091838188</v>
      </c>
      <c r="R81">
        <f>S81/(A81/30)</f>
        <v>1.5850771492006512</v>
      </c>
      <c r="S81">
        <f>(A82*$X$3*SIN(D82))</f>
        <v>376.87851017494154</v>
      </c>
      <c r="T81" s="9">
        <f>ABS(O81)</f>
        <v>9.1750419126497764</v>
      </c>
      <c r="U81" s="10">
        <f t="shared" ref="U81:U85" si="21">T81+R81</f>
        <v>10.760119061850428</v>
      </c>
      <c r="AA81">
        <v>7043</v>
      </c>
      <c r="AO81">
        <v>3.630060736522648</v>
      </c>
      <c r="AP81">
        <v>3.5178705872214886</v>
      </c>
      <c r="AQ81">
        <v>3.3987638111986458</v>
      </c>
      <c r="AR81">
        <f t="shared" si="18"/>
        <v>3.630060736522648</v>
      </c>
    </row>
    <row r="82" spans="1:44" x14ac:dyDescent="0.3">
      <c r="A82">
        <v>7222</v>
      </c>
      <c r="B82">
        <v>0.46</v>
      </c>
      <c r="C82">
        <v>137.91</v>
      </c>
      <c r="D82">
        <f t="shared" si="15"/>
        <v>8.028514559173916E-3</v>
      </c>
      <c r="E82">
        <f t="shared" si="16"/>
        <v>2.4069835714253798</v>
      </c>
      <c r="F82">
        <v>7016.92</v>
      </c>
      <c r="G82">
        <v>-1147.51</v>
      </c>
      <c r="H82">
        <v>-466.18</v>
      </c>
      <c r="I82">
        <v>-1156.79</v>
      </c>
      <c r="J82">
        <f t="shared" si="17"/>
        <v>2.6179938779914941E-3</v>
      </c>
      <c r="K82">
        <v>0.15</v>
      </c>
      <c r="L82">
        <f>(A82-$A$3)*$X$3+$X$9</f>
        <v>51780.5</v>
      </c>
      <c r="M82">
        <f>K82/Q82*(PI()/432000)*$X$8*$X$5</f>
        <v>463.68627213306945</v>
      </c>
      <c r="N82">
        <f>M82*$X$4</f>
        <v>1325.1809076188424</v>
      </c>
      <c r="O82">
        <f>N82/(($AQ$2)/30)</f>
        <v>4.9428605282314146</v>
      </c>
      <c r="P82">
        <f>SQRT(L82/($X$8*$X$2))</f>
        <v>2.7377241959094779E-2</v>
      </c>
      <c r="Q82">
        <f>TANH(P82*$X$7)/(P82*$X$7)</f>
        <v>0.20290476696131063</v>
      </c>
      <c r="R82">
        <f>S82/(A82/30)</f>
        <v>2.1024761667979814</v>
      </c>
      <c r="S82">
        <f>(A83*$X$3*SIN(D83))</f>
        <v>506.13609588716741</v>
      </c>
      <c r="T82" s="9">
        <f>ABS(O82)</f>
        <v>4.9428605282314146</v>
      </c>
      <c r="U82" s="10">
        <f t="shared" si="21"/>
        <v>7.0453366950293965</v>
      </c>
      <c r="AA82">
        <v>7133</v>
      </c>
      <c r="AP82">
        <v>11.411422386897179</v>
      </c>
      <c r="AQ82">
        <v>10.740585433177088</v>
      </c>
      <c r="AR82">
        <f t="shared" si="18"/>
        <v>11.411422386897179</v>
      </c>
    </row>
    <row r="83" spans="1:44" x14ac:dyDescent="0.3">
      <c r="A83">
        <v>7314</v>
      </c>
      <c r="B83">
        <v>0.61</v>
      </c>
      <c r="C83">
        <v>157.63999999999999</v>
      </c>
      <c r="D83">
        <f t="shared" si="15"/>
        <v>1.064650843716541E-2</v>
      </c>
      <c r="E83">
        <f t="shared" si="16"/>
        <v>2.7513370328438609</v>
      </c>
      <c r="F83">
        <v>7108.92</v>
      </c>
      <c r="G83">
        <v>-1148.23</v>
      </c>
      <c r="H83">
        <v>-465.75</v>
      </c>
      <c r="I83">
        <v>-1157.5</v>
      </c>
      <c r="J83">
        <f t="shared" si="17"/>
        <v>4.5378560551852572E-3</v>
      </c>
      <c r="K83">
        <v>0.26</v>
      </c>
      <c r="L83">
        <f>(A83-$A$3)*$X$3+$X$9</f>
        <v>52378.5</v>
      </c>
      <c r="M83">
        <f>K83/Q83*(PI()/432000)*$X$8*$X$5</f>
        <v>808.34586871841452</v>
      </c>
      <c r="N83">
        <f>M83*$X$4</f>
        <v>2310.1924218079807</v>
      </c>
      <c r="O83">
        <f>N83/(($AQ$2)/30)</f>
        <v>8.6169057135694906</v>
      </c>
      <c r="P83">
        <f>SQRT(L83/($X$8*$X$2))</f>
        <v>2.7534874599098261E-2</v>
      </c>
      <c r="Q83">
        <f>TANH(P83*$X$7)/(P83*$X$7)</f>
        <v>0.20174433778176265</v>
      </c>
      <c r="R83">
        <f>S83/(A83/30)</f>
        <v>1.8951260678998145</v>
      </c>
      <c r="S83">
        <f>(A84*$X$3*SIN(D84))</f>
        <v>462.0317353539748</v>
      </c>
      <c r="T83" s="9">
        <f>ABS(O83)</f>
        <v>8.6169057135694906</v>
      </c>
      <c r="U83" s="10">
        <f t="shared" si="21"/>
        <v>10.512031781469306</v>
      </c>
      <c r="AA83">
        <v>7222</v>
      </c>
      <c r="AP83">
        <v>7.3802897293840042</v>
      </c>
      <c r="AQ83">
        <v>7.0188904539375976</v>
      </c>
      <c r="AR83">
        <f t="shared" si="18"/>
        <v>7.3802897293840042</v>
      </c>
    </row>
    <row r="84" spans="1:44" x14ac:dyDescent="0.3">
      <c r="A84">
        <v>7405</v>
      </c>
      <c r="B84">
        <v>0.55000000000000004</v>
      </c>
      <c r="C84">
        <v>170.34</v>
      </c>
      <c r="D84">
        <f t="shared" si="15"/>
        <v>9.5993108859688137E-3</v>
      </c>
      <c r="E84">
        <f t="shared" si="16"/>
        <v>2.9729938478471412</v>
      </c>
      <c r="F84">
        <v>7199.91</v>
      </c>
      <c r="G84">
        <v>-1149.1099999999999</v>
      </c>
      <c r="H84">
        <v>-465.49</v>
      </c>
      <c r="I84">
        <v>-1158.3800000000001</v>
      </c>
      <c r="J84">
        <f t="shared" si="17"/>
        <v>2.7925268031909274E-3</v>
      </c>
      <c r="K84">
        <v>0.16</v>
      </c>
      <c r="L84">
        <f>(A84-$A$3)*$X$3+$X$9</f>
        <v>52970</v>
      </c>
      <c r="M84">
        <f>K84/Q84*(PI()/432000)*$X$8*$X$5</f>
        <v>500.24180121958</v>
      </c>
      <c r="N84">
        <f>M84*$X$4</f>
        <v>1429.6538931797495</v>
      </c>
      <c r="O84">
        <f>N84/(($AQ$2)/30)</f>
        <v>5.3325396985443838</v>
      </c>
      <c r="P84">
        <f>SQRT(L84/($X$8*$X$2))</f>
        <v>2.76899110645791E-2</v>
      </c>
      <c r="Q84">
        <f>TANH(P84*$X$7)/(P84*$X$7)</f>
        <v>0.20061584566704915</v>
      </c>
      <c r="R84">
        <f>S84/(A84/30)</f>
        <v>1.9979247622271921</v>
      </c>
      <c r="S84">
        <f>(A85*$X$3*SIN(D85))</f>
        <v>493.15442880974524</v>
      </c>
      <c r="T84" s="9">
        <f>ABS(O84)</f>
        <v>5.3325396985443838</v>
      </c>
      <c r="U84" s="10">
        <f t="shared" si="21"/>
        <v>7.3304644607715757</v>
      </c>
      <c r="AA84">
        <v>7314</v>
      </c>
      <c r="AP84">
        <v>11.118771185273353</v>
      </c>
      <c r="AQ84">
        <v>10.488742588737518</v>
      </c>
      <c r="AR84">
        <f t="shared" si="18"/>
        <v>11.118771185273353</v>
      </c>
    </row>
    <row r="85" spans="1:44" x14ac:dyDescent="0.3">
      <c r="A85">
        <v>7495</v>
      </c>
      <c r="B85">
        <v>0.57999999999999996</v>
      </c>
      <c r="C85">
        <v>148.94</v>
      </c>
      <c r="D85">
        <f t="shared" si="15"/>
        <v>1.0122909661567111E-2</v>
      </c>
      <c r="E85">
        <f t="shared" si="16"/>
        <v>2.5994933879203543</v>
      </c>
      <c r="F85">
        <v>7289.91</v>
      </c>
      <c r="G85">
        <v>-1149.93</v>
      </c>
      <c r="H85">
        <v>-465.18</v>
      </c>
      <c r="I85">
        <v>-1159.19</v>
      </c>
      <c r="J85">
        <f t="shared" si="17"/>
        <v>4.1887902047863905E-3</v>
      </c>
      <c r="K85">
        <v>0.24</v>
      </c>
      <c r="L85">
        <f>(A85-$A$3)*$X$3+$X$9</f>
        <v>53555</v>
      </c>
      <c r="M85">
        <f>K85/Q85*(PI()/432000)*$X$8*$X$5</f>
        <v>754.49104548411924</v>
      </c>
      <c r="N85">
        <f>M85*$X$4</f>
        <v>2156.2793391433411</v>
      </c>
      <c r="O85">
        <f>N85/(($AQ$2)/30)</f>
        <v>8.0428173783787429</v>
      </c>
      <c r="P85">
        <f>SQRT(L85/($X$8*$X$2))</f>
        <v>2.7842394724870916E-2</v>
      </c>
      <c r="Q85">
        <f>TANH(P85*$X$7)/(P85*$X$7)</f>
        <v>0.19951813727347864</v>
      </c>
      <c r="R85">
        <f>S85/(A85/30)</f>
        <v>1.2058013595069996</v>
      </c>
      <c r="S85">
        <f>(A86*$X$3*SIN(D86))</f>
        <v>301.24937298349874</v>
      </c>
      <c r="T85" s="9">
        <f>ABS(O85)</f>
        <v>8.0428173783787429</v>
      </c>
      <c r="U85" s="10">
        <f t="shared" si="21"/>
        <v>9.2486187378857423</v>
      </c>
      <c r="AA85">
        <v>7405</v>
      </c>
      <c r="AP85">
        <v>7.6963641974229278</v>
      </c>
      <c r="AQ85">
        <v>7.3064733695640447</v>
      </c>
      <c r="AR85">
        <f t="shared" si="18"/>
        <v>7.6963641974229278</v>
      </c>
    </row>
    <row r="86" spans="1:44" x14ac:dyDescent="0.3">
      <c r="A86">
        <v>7587</v>
      </c>
      <c r="B86">
        <v>0.35</v>
      </c>
      <c r="C86">
        <v>140.34</v>
      </c>
      <c r="D86">
        <f t="shared" si="15"/>
        <v>6.1086523819801532E-3</v>
      </c>
      <c r="E86">
        <f t="shared" si="16"/>
        <v>2.449395072248842</v>
      </c>
      <c r="F86">
        <v>7381.9</v>
      </c>
      <c r="G86">
        <v>-1150.54</v>
      </c>
      <c r="H86">
        <v>-464.76</v>
      </c>
      <c r="I86">
        <v>-1159.79</v>
      </c>
      <c r="J86">
        <f t="shared" si="17"/>
        <v>4.5378560551852572E-3</v>
      </c>
      <c r="K86">
        <v>0.26</v>
      </c>
      <c r="L86">
        <f>(A86-$A$3)*$X$3+$X$9</f>
        <v>54153</v>
      </c>
      <c r="M86">
        <f>K86/Q86*(PI()/432000)*$X$8*$X$5</f>
        <v>821.91206123711027</v>
      </c>
      <c r="N86">
        <f>M86*$X$4</f>
        <v>2348.9635918755257</v>
      </c>
      <c r="O86">
        <f>N86/(($AQ$2)/30)</f>
        <v>8.7615202979318365</v>
      </c>
      <c r="P86">
        <f>SQRT(L86/($X$8*$X$2))</f>
        <v>2.7997408557164122E-2</v>
      </c>
      <c r="Q86">
        <f>TANH(P86*$X$7)/(P86*$X$7)</f>
        <v>0.19841441642523125</v>
      </c>
      <c r="R86">
        <f>S86/(A86/30)</f>
        <v>1.4808048024346465</v>
      </c>
      <c r="S86">
        <f>(A87*$X$3*SIN(D87))</f>
        <v>374.49553453572213</v>
      </c>
      <c r="T86" s="9">
        <f>ABS(O86)</f>
        <v>8.7615202979318365</v>
      </c>
      <c r="U86" s="10">
        <f t="shared" ref="U86:U91" si="22">T86+R86</f>
        <v>10.242325100366482</v>
      </c>
      <c r="AA86">
        <v>7495</v>
      </c>
      <c r="AP86">
        <v>9.8220510769361464</v>
      </c>
      <c r="AQ86">
        <v>9.2339971845610229</v>
      </c>
      <c r="AR86">
        <f t="shared" si="18"/>
        <v>9.8220510769361464</v>
      </c>
    </row>
    <row r="87" spans="1:44" x14ac:dyDescent="0.3">
      <c r="A87">
        <v>7677</v>
      </c>
      <c r="B87">
        <v>0.43</v>
      </c>
      <c r="C87">
        <v>130.16999999999999</v>
      </c>
      <c r="D87">
        <f t="shared" si="15"/>
        <v>7.5049157835756167E-3</v>
      </c>
      <c r="E87">
        <f t="shared" si="16"/>
        <v>2.2718950873210186</v>
      </c>
      <c r="F87">
        <v>7471.9</v>
      </c>
      <c r="G87">
        <v>-1150.97</v>
      </c>
      <c r="H87">
        <v>-464.33</v>
      </c>
      <c r="I87">
        <v>-1160.21</v>
      </c>
      <c r="J87">
        <f t="shared" si="17"/>
        <v>2.0943951023931952E-3</v>
      </c>
      <c r="K87">
        <v>0.12</v>
      </c>
      <c r="L87">
        <f>(A87-$A$3)*$X$3+$X$9</f>
        <v>54738</v>
      </c>
      <c r="M87">
        <f>K87/Q87*(PI()/432000)*$X$8*$X$5</f>
        <v>381.38580809705542</v>
      </c>
      <c r="N87">
        <f>M87*$X$4</f>
        <v>1089.9722974372628</v>
      </c>
      <c r="O87">
        <f>N87/(($AQ$2)/30)</f>
        <v>4.0655438173713643</v>
      </c>
      <c r="P87">
        <f>SQRT(L87/($X$8*$X$2))</f>
        <v>2.8148226501291101E-2</v>
      </c>
      <c r="Q87">
        <f>TANH(P87*$X$7)/(P87*$X$7)</f>
        <v>0.19735218876603125</v>
      </c>
      <c r="R87">
        <f>S87/(A87/30)</f>
        <v>0.96449006815361238</v>
      </c>
      <c r="S87">
        <f>(A88*$X$3*SIN(D88))</f>
        <v>246.81300844050941</v>
      </c>
      <c r="T87" s="9">
        <f>ABS(O87)</f>
        <v>4.0655438173713643</v>
      </c>
      <c r="U87" s="10">
        <f t="shared" si="22"/>
        <v>5.0300338855249764</v>
      </c>
      <c r="AA87">
        <v>7587</v>
      </c>
      <c r="AQ87">
        <v>10.224965137852596</v>
      </c>
      <c r="AR87">
        <f t="shared" si="18"/>
        <v>10.224965137852596</v>
      </c>
    </row>
    <row r="88" spans="1:44" x14ac:dyDescent="0.3">
      <c r="A88">
        <v>7770</v>
      </c>
      <c r="B88">
        <v>0.28000000000000003</v>
      </c>
      <c r="C88">
        <v>118.3</v>
      </c>
      <c r="D88">
        <f t="shared" si="15"/>
        <v>4.8869219055841231E-3</v>
      </c>
      <c r="E88">
        <f t="shared" si="16"/>
        <v>2.0647245051092917</v>
      </c>
      <c r="F88">
        <v>7564.9</v>
      </c>
      <c r="G88">
        <v>-1151.31</v>
      </c>
      <c r="H88">
        <v>-463.86</v>
      </c>
      <c r="I88">
        <v>-1160.54</v>
      </c>
      <c r="J88">
        <f t="shared" si="17"/>
        <v>3.1415926535897929E-3</v>
      </c>
      <c r="K88">
        <v>0.18</v>
      </c>
      <c r="L88">
        <f>(A88-$A$3)*$X$3+$X$9</f>
        <v>55342.5</v>
      </c>
      <c r="M88">
        <f>K88/Q88*(PI()/432000)*$X$8*$X$5</f>
        <v>575.22643825183604</v>
      </c>
      <c r="N88">
        <f>M88*$X$4</f>
        <v>1643.9544134491045</v>
      </c>
      <c r="O88">
        <f>N88/(($AQ$2)/30)</f>
        <v>6.1318702478519373</v>
      </c>
      <c r="P88">
        <f>SQRT(L88/($X$8*$X$2))</f>
        <v>2.8303227437771954E-2</v>
      </c>
      <c r="Q88">
        <f>TANH(P88*$X$7)/(P88*$X$7)</f>
        <v>0.19627224772821508</v>
      </c>
      <c r="R88">
        <f>S88/(A88/30)</f>
        <v>0.8951284563059615</v>
      </c>
      <c r="S88">
        <f>(A89*$X$3*SIN(D89))</f>
        <v>231.83827018324402</v>
      </c>
      <c r="T88" s="9">
        <f>ABS(O88)</f>
        <v>6.1318702478519373</v>
      </c>
      <c r="U88" s="10">
        <f t="shared" si="22"/>
        <v>7.026998704157899</v>
      </c>
      <c r="AA88">
        <v>7677</v>
      </c>
      <c r="AQ88">
        <v>5.0184897959061496</v>
      </c>
      <c r="AR88">
        <f t="shared" si="18"/>
        <v>5.0184897959061496</v>
      </c>
    </row>
    <row r="89" spans="1:44" x14ac:dyDescent="0.3">
      <c r="A89">
        <v>7860</v>
      </c>
      <c r="B89">
        <v>0.26</v>
      </c>
      <c r="C89">
        <v>117.68</v>
      </c>
      <c r="D89">
        <f t="shared" si="15"/>
        <v>4.5378560551852572E-3</v>
      </c>
      <c r="E89">
        <f t="shared" si="16"/>
        <v>2.0539034637469271</v>
      </c>
      <c r="F89">
        <v>7654.9</v>
      </c>
      <c r="G89">
        <v>-1151.5</v>
      </c>
      <c r="H89">
        <v>-463.49</v>
      </c>
      <c r="I89">
        <v>-1160.73</v>
      </c>
      <c r="J89">
        <f t="shared" si="17"/>
        <v>3.4906585039886593E-4</v>
      </c>
      <c r="K89">
        <v>0.02</v>
      </c>
      <c r="L89">
        <f>(A89-$A$3)*$X$3+$X$9</f>
        <v>55927.5</v>
      </c>
      <c r="M89">
        <f>K89/Q89*(PI()/432000)*$X$8*$X$5</f>
        <v>64.250711131564813</v>
      </c>
      <c r="N89">
        <f>M89*$X$4</f>
        <v>183.62375772049685</v>
      </c>
      <c r="O89">
        <f>N89/(($AQ$2)/30)</f>
        <v>0.68490771249719073</v>
      </c>
      <c r="P89">
        <f>SQRT(L89/($X$8*$X$2))</f>
        <v>2.845242437201911E-2</v>
      </c>
      <c r="Q89">
        <f>TANH(P89*$X$7)/(P89*$X$7)</f>
        <v>0.19524381563687329</v>
      </c>
      <c r="R89">
        <f>S89/(A89/30)</f>
        <v>1.1026586487604428</v>
      </c>
      <c r="S89">
        <f>(A90*$X$3*SIN(D90))</f>
        <v>288.896565975236</v>
      </c>
      <c r="T89" s="9">
        <f>ABS(O89)</f>
        <v>0.68490771249719073</v>
      </c>
      <c r="U89" s="10">
        <f t="shared" si="22"/>
        <v>1.7875663612576336</v>
      </c>
      <c r="AA89">
        <v>7770</v>
      </c>
      <c r="AQ89">
        <v>7.016749141681113</v>
      </c>
      <c r="AR89">
        <f t="shared" si="18"/>
        <v>7.016749141681113</v>
      </c>
    </row>
    <row r="90" spans="1:44" x14ac:dyDescent="0.3">
      <c r="A90">
        <v>7958</v>
      </c>
      <c r="B90">
        <v>0.32</v>
      </c>
      <c r="C90">
        <v>171.21</v>
      </c>
      <c r="D90">
        <f t="shared" si="15"/>
        <v>5.5850536063818549E-3</v>
      </c>
      <c r="E90">
        <f t="shared" si="16"/>
        <v>2.9881782123394918</v>
      </c>
      <c r="F90">
        <v>7752.9</v>
      </c>
      <c r="G90">
        <v>-1151.8800000000001</v>
      </c>
      <c r="H90">
        <v>-463.25</v>
      </c>
      <c r="I90">
        <v>-1161.0999999999999</v>
      </c>
      <c r="J90">
        <f t="shared" si="17"/>
        <v>4.7123889803846897E-3</v>
      </c>
      <c r="K90">
        <v>0.27</v>
      </c>
      <c r="L90">
        <f>(A90-$A$3)*$X$3+$X$9</f>
        <v>56564.5</v>
      </c>
      <c r="M90">
        <f>K90/Q90*(PI()/432000)*$X$8*$X$5</f>
        <v>872.30674887142698</v>
      </c>
      <c r="N90">
        <f>M90*$X$4</f>
        <v>2492.9878641301216</v>
      </c>
      <c r="O90">
        <f>N90/(($AQ$2)/30)</f>
        <v>9.2987238497953051</v>
      </c>
      <c r="P90">
        <f>SQRT(L90/($X$8*$X$2))</f>
        <v>2.8613998540867987E-2</v>
      </c>
      <c r="Q90">
        <f>TANH(P90*$X$7)/(P90*$X$7)</f>
        <v>0.19414211709548085</v>
      </c>
      <c r="R90">
        <f>S90/(A90/30)</f>
        <v>0.89433035223272939</v>
      </c>
      <c r="S90">
        <f>(A91*$X$3*SIN(D91))</f>
        <v>237.236031435602</v>
      </c>
      <c r="T90" s="9">
        <f>ABS(O90)</f>
        <v>9.2987238497953051</v>
      </c>
      <c r="U90" s="10">
        <f t="shared" si="22"/>
        <v>10.193054202028035</v>
      </c>
      <c r="AA90">
        <v>7860</v>
      </c>
      <c r="AQ90">
        <v>1.7739875038087112</v>
      </c>
      <c r="AR90">
        <f t="shared" si="18"/>
        <v>1.7739875038087112</v>
      </c>
    </row>
    <row r="91" spans="1:44" x14ac:dyDescent="0.3">
      <c r="A91">
        <v>8043</v>
      </c>
      <c r="B91">
        <v>0.26</v>
      </c>
      <c r="C91">
        <v>134.72999999999999</v>
      </c>
      <c r="D91">
        <f t="shared" si="15"/>
        <v>4.5378560551852572E-3</v>
      </c>
      <c r="E91">
        <f t="shared" si="16"/>
        <v>2.35148210121196</v>
      </c>
      <c r="F91">
        <v>7837.9</v>
      </c>
      <c r="G91">
        <v>-1152.25</v>
      </c>
      <c r="H91">
        <v>-463.08</v>
      </c>
      <c r="I91">
        <v>-1161.46</v>
      </c>
      <c r="J91">
        <f t="shared" si="17"/>
        <v>3.8397243543875251E-3</v>
      </c>
      <c r="K91">
        <v>0.22</v>
      </c>
      <c r="L91">
        <f>(A91-$A$3)*$X$3+$X$9</f>
        <v>57117</v>
      </c>
      <c r="M91">
        <f>K91/Q91*(PI()/432000)*$X$8*$X$5</f>
        <v>714.22893227617783</v>
      </c>
      <c r="N91">
        <f>M91*$X$4</f>
        <v>2041.2132116125251</v>
      </c>
      <c r="O91">
        <f>N91/(($AQ$2)/30)</f>
        <v>7.6136263021727899</v>
      </c>
      <c r="P91">
        <f>SQRT(L91/($X$8*$X$2))</f>
        <v>2.8753404148429928E-2</v>
      </c>
      <c r="Q91">
        <f>TANH(P91*$X$7)/(P91*$X$7)</f>
        <v>0.19320149009651671</v>
      </c>
      <c r="R91">
        <f>S91/(A91/30)</f>
        <v>4.3563447449802908</v>
      </c>
      <c r="S91">
        <f>(A92*$X$3*SIN(D92))</f>
        <v>1167.9360261292161</v>
      </c>
      <c r="T91" s="9">
        <f>ABS(O91)</f>
        <v>7.6136263021727899</v>
      </c>
      <c r="U91" s="10">
        <f t="shared" si="22"/>
        <v>11.969971047153081</v>
      </c>
      <c r="AA91">
        <v>7958</v>
      </c>
      <c r="AQ91">
        <v>10.18360274362448</v>
      </c>
      <c r="AR91">
        <f t="shared" si="18"/>
        <v>10.18360274362448</v>
      </c>
    </row>
    <row r="92" spans="1:44" s="17" customFormat="1" ht="15" thickBot="1" x14ac:dyDescent="0.35">
      <c r="A92" s="17">
        <v>8107</v>
      </c>
      <c r="B92" s="17">
        <v>1.27</v>
      </c>
      <c r="C92" s="17">
        <v>34.21</v>
      </c>
      <c r="D92" s="17">
        <f t="shared" si="15"/>
        <v>2.2165681500327987E-2</v>
      </c>
      <c r="E92" s="17">
        <f t="shared" si="16"/>
        <v>0.59707713710726018</v>
      </c>
      <c r="F92" s="17">
        <v>7901.89</v>
      </c>
      <c r="G92" s="17">
        <v>-1151.76</v>
      </c>
      <c r="H92" s="17">
        <v>-462.57</v>
      </c>
      <c r="I92" s="17">
        <v>-1160.97</v>
      </c>
      <c r="J92" s="17">
        <f t="shared" si="17"/>
        <v>3.6651914291880923E-2</v>
      </c>
      <c r="K92" s="17">
        <v>2.1</v>
      </c>
      <c r="AA92" s="17">
        <v>8043</v>
      </c>
      <c r="AQ92" s="17">
        <v>11.935580265892597</v>
      </c>
      <c r="AR92">
        <f t="shared" si="18"/>
        <v>11.935580265892597</v>
      </c>
    </row>
    <row r="93" spans="1:44" x14ac:dyDescent="0.3">
      <c r="A93">
        <v>8127</v>
      </c>
      <c r="B93">
        <v>3.69</v>
      </c>
      <c r="C93">
        <v>22.91</v>
      </c>
      <c r="D93">
        <f t="shared" si="15"/>
        <v>6.4402649398590764E-2</v>
      </c>
      <c r="E93">
        <f t="shared" si="16"/>
        <v>0.39985493163190089</v>
      </c>
      <c r="F93">
        <v>7921.87</v>
      </c>
      <c r="G93">
        <v>-1150.99</v>
      </c>
      <c r="H93">
        <v>-462.2</v>
      </c>
      <c r="I93">
        <v>-1160.19</v>
      </c>
      <c r="J93">
        <f t="shared" si="17"/>
        <v>0.21450096507010308</v>
      </c>
      <c r="K93">
        <v>12.29</v>
      </c>
      <c r="AA93">
        <v>8107</v>
      </c>
    </row>
    <row r="94" spans="1:44" x14ac:dyDescent="0.3">
      <c r="A94">
        <v>8153</v>
      </c>
      <c r="B94">
        <v>6.15</v>
      </c>
      <c r="C94">
        <v>17.43</v>
      </c>
      <c r="D94">
        <f t="shared" si="15"/>
        <v>0.10733774899765128</v>
      </c>
      <c r="E94">
        <f t="shared" si="16"/>
        <v>0.30421088862261164</v>
      </c>
      <c r="F94">
        <v>7947.77</v>
      </c>
      <c r="G94">
        <v>-1148.8900000000001</v>
      </c>
      <c r="H94">
        <v>-461.46</v>
      </c>
      <c r="I94">
        <v>-1158.07</v>
      </c>
      <c r="J94">
        <f t="shared" si="17"/>
        <v>0.16790067404185449</v>
      </c>
      <c r="K94">
        <v>9.6199999999999992</v>
      </c>
      <c r="AA94">
        <v>8127</v>
      </c>
    </row>
    <row r="95" spans="1:44" x14ac:dyDescent="0.3">
      <c r="A95">
        <v>8198</v>
      </c>
      <c r="B95">
        <v>11.36</v>
      </c>
      <c r="C95">
        <v>8.2100000000000009</v>
      </c>
      <c r="D95">
        <f t="shared" si="15"/>
        <v>0.19826940302655582</v>
      </c>
      <c r="E95">
        <f t="shared" si="16"/>
        <v>0.14329153158873448</v>
      </c>
      <c r="F95">
        <v>7992.24</v>
      </c>
      <c r="G95">
        <v>-1142.2</v>
      </c>
      <c r="H95">
        <v>-460.1</v>
      </c>
      <c r="I95">
        <v>-1151.3499999999999</v>
      </c>
      <c r="J95">
        <f t="shared" si="17"/>
        <v>0.20856684561332237</v>
      </c>
      <c r="K95">
        <v>11.95</v>
      </c>
      <c r="AA95">
        <v>8153</v>
      </c>
    </row>
    <row r="96" spans="1:44" x14ac:dyDescent="0.3">
      <c r="A96">
        <v>8289</v>
      </c>
      <c r="B96">
        <v>23.29</v>
      </c>
      <c r="C96">
        <v>0.93</v>
      </c>
      <c r="D96">
        <f t="shared" si="15"/>
        <v>0.40648718278947932</v>
      </c>
      <c r="E96">
        <f t="shared" si="16"/>
        <v>1.6231562043547264E-2</v>
      </c>
      <c r="F96">
        <v>8078.96</v>
      </c>
      <c r="G96">
        <v>-1115.24</v>
      </c>
      <c r="H96">
        <v>-458.52</v>
      </c>
      <c r="I96">
        <v>-1124.3699999999999</v>
      </c>
      <c r="J96">
        <f t="shared" si="17"/>
        <v>0.23212879051524585</v>
      </c>
      <c r="K96">
        <v>13.3</v>
      </c>
      <c r="AA96">
        <v>8198</v>
      </c>
    </row>
    <row r="97" spans="1:27" x14ac:dyDescent="0.3">
      <c r="A97">
        <v>8379</v>
      </c>
      <c r="B97">
        <v>30.45</v>
      </c>
      <c r="C97">
        <v>3.04</v>
      </c>
      <c r="D97">
        <f t="shared" si="15"/>
        <v>0.53145275723227337</v>
      </c>
      <c r="E97">
        <f t="shared" si="16"/>
        <v>5.305800926062762E-2</v>
      </c>
      <c r="F97">
        <v>8159.19</v>
      </c>
      <c r="G97">
        <v>-1074.6199999999999</v>
      </c>
      <c r="H97">
        <v>-457.02</v>
      </c>
      <c r="I97">
        <v>-1083.73</v>
      </c>
      <c r="J97">
        <f t="shared" si="17"/>
        <v>0.13997540600994524</v>
      </c>
      <c r="K97">
        <v>8.02</v>
      </c>
      <c r="AA97">
        <v>8289</v>
      </c>
    </row>
    <row r="98" spans="1:27" x14ac:dyDescent="0.3">
      <c r="A98">
        <v>8470</v>
      </c>
      <c r="B98">
        <v>37.43</v>
      </c>
      <c r="C98">
        <v>2.91</v>
      </c>
      <c r="D98">
        <f t="shared" si="15"/>
        <v>0.65327673902147754</v>
      </c>
      <c r="E98">
        <f t="shared" si="16"/>
        <v>5.0789081233034994E-2</v>
      </c>
      <c r="F98">
        <v>8234.64</v>
      </c>
      <c r="G98">
        <v>-1023.91</v>
      </c>
      <c r="H98">
        <v>-454.39</v>
      </c>
      <c r="I98">
        <v>-1032.98</v>
      </c>
      <c r="J98">
        <f t="shared" si="17"/>
        <v>0.13386675362796507</v>
      </c>
      <c r="K98">
        <v>7.67</v>
      </c>
      <c r="AA98">
        <v>8379</v>
      </c>
    </row>
    <row r="99" spans="1:27" x14ac:dyDescent="0.3">
      <c r="A99">
        <v>8561</v>
      </c>
      <c r="B99">
        <v>46.68</v>
      </c>
      <c r="C99">
        <v>0.74</v>
      </c>
      <c r="D99">
        <f t="shared" si="15"/>
        <v>0.81471969483095308</v>
      </c>
      <c r="E99">
        <f t="shared" si="16"/>
        <v>1.2915436464758038E-2</v>
      </c>
      <c r="F99">
        <v>8302.14</v>
      </c>
      <c r="G99">
        <v>-963.06</v>
      </c>
      <c r="H99">
        <v>-452.56</v>
      </c>
      <c r="I99">
        <v>-972.1</v>
      </c>
      <c r="J99">
        <f t="shared" si="17"/>
        <v>0.17959438003021649</v>
      </c>
      <c r="K99">
        <v>10.29</v>
      </c>
      <c r="AA99">
        <v>8470</v>
      </c>
    </row>
    <row r="100" spans="1:27" x14ac:dyDescent="0.3">
      <c r="A100">
        <v>8650</v>
      </c>
      <c r="B100">
        <v>54.43</v>
      </c>
      <c r="C100">
        <v>0.28000000000000003</v>
      </c>
      <c r="D100">
        <f t="shared" si="15"/>
        <v>0.94998271186051353</v>
      </c>
      <c r="E100">
        <f t="shared" si="16"/>
        <v>4.8869219055841231E-3</v>
      </c>
      <c r="F100">
        <v>8358.64</v>
      </c>
      <c r="G100">
        <v>-894.39</v>
      </c>
      <c r="H100">
        <v>-451.96</v>
      </c>
      <c r="I100">
        <v>-903.43</v>
      </c>
      <c r="J100">
        <f t="shared" si="17"/>
        <v>0.15219271077390556</v>
      </c>
      <c r="K100">
        <v>8.7200000000000006</v>
      </c>
      <c r="AA100">
        <v>8561</v>
      </c>
    </row>
    <row r="101" spans="1:27" x14ac:dyDescent="0.3">
      <c r="A101">
        <v>8741</v>
      </c>
      <c r="B101">
        <v>63.48</v>
      </c>
      <c r="C101">
        <v>355.66</v>
      </c>
      <c r="D101">
        <f t="shared" si="15"/>
        <v>1.1079350091660003</v>
      </c>
      <c r="E101">
        <f t="shared" si="16"/>
        <v>6.2074380176430326</v>
      </c>
      <c r="F101">
        <v>8405.5400000000009</v>
      </c>
      <c r="G101">
        <v>-816.59</v>
      </c>
      <c r="H101">
        <v>-454.87</v>
      </c>
      <c r="I101">
        <v>-825.71</v>
      </c>
      <c r="J101">
        <f t="shared" si="17"/>
        <v>0.18936822384138474</v>
      </c>
      <c r="K101">
        <v>10.85</v>
      </c>
      <c r="AA101">
        <v>8650</v>
      </c>
    </row>
    <row r="102" spans="1:27" x14ac:dyDescent="0.3">
      <c r="A102">
        <v>8832</v>
      </c>
      <c r="B102">
        <v>72.2</v>
      </c>
      <c r="C102">
        <v>357.26</v>
      </c>
      <c r="D102">
        <f t="shared" si="15"/>
        <v>1.2601277199399059</v>
      </c>
      <c r="E102">
        <f t="shared" si="16"/>
        <v>6.2353632856749419</v>
      </c>
      <c r="F102">
        <v>8439.84</v>
      </c>
      <c r="G102">
        <v>-732.55</v>
      </c>
      <c r="H102">
        <v>-460.03</v>
      </c>
      <c r="I102">
        <v>-741.79</v>
      </c>
      <c r="J102">
        <f t="shared" si="17"/>
        <v>0.16964600329384885</v>
      </c>
      <c r="K102">
        <v>9.7200000000000006</v>
      </c>
      <c r="AA102">
        <v>8741</v>
      </c>
    </row>
    <row r="103" spans="1:27" x14ac:dyDescent="0.3">
      <c r="A103">
        <v>8923</v>
      </c>
      <c r="B103">
        <v>82.22</v>
      </c>
      <c r="C103">
        <v>0.14000000000000001</v>
      </c>
      <c r="D103">
        <f t="shared" si="15"/>
        <v>1.4350097109897377</v>
      </c>
      <c r="E103">
        <f t="shared" si="16"/>
        <v>2.4434609527920616E-3</v>
      </c>
      <c r="F103">
        <v>8459.9599999999991</v>
      </c>
      <c r="G103">
        <v>-643.96</v>
      </c>
      <c r="H103">
        <v>-462</v>
      </c>
      <c r="I103">
        <v>-653.26</v>
      </c>
      <c r="J103">
        <f t="shared" si="17"/>
        <v>0.19949113350295186</v>
      </c>
      <c r="K103">
        <v>11.43</v>
      </c>
      <c r="AA103">
        <v>8832</v>
      </c>
    </row>
    <row r="104" spans="1:27" x14ac:dyDescent="0.3">
      <c r="A104">
        <v>9014</v>
      </c>
      <c r="B104">
        <v>86.86</v>
      </c>
      <c r="C104">
        <v>359.65</v>
      </c>
      <c r="D104">
        <f t="shared" si="15"/>
        <v>1.5159929882822747</v>
      </c>
      <c r="E104">
        <f t="shared" si="16"/>
        <v>6.2770766547976056</v>
      </c>
      <c r="F104">
        <v>8468.6200000000008</v>
      </c>
      <c r="G104">
        <v>-553.39</v>
      </c>
      <c r="H104">
        <v>-462.16</v>
      </c>
      <c r="I104">
        <v>-562.72</v>
      </c>
      <c r="J104">
        <f t="shared" si="17"/>
        <v>8.95353906273091E-2</v>
      </c>
      <c r="K104">
        <v>5.13</v>
      </c>
      <c r="AA104">
        <v>8923</v>
      </c>
    </row>
    <row r="105" spans="1:27" x14ac:dyDescent="0.3">
      <c r="A105">
        <v>9104</v>
      </c>
      <c r="B105">
        <v>89.71</v>
      </c>
      <c r="C105">
        <v>358.68</v>
      </c>
      <c r="D105">
        <f t="shared" si="15"/>
        <v>1.5657348719641129</v>
      </c>
      <c r="E105">
        <f t="shared" si="16"/>
        <v>6.2601469610532616</v>
      </c>
      <c r="F105">
        <v>8471.31</v>
      </c>
      <c r="G105">
        <v>-463.45</v>
      </c>
      <c r="H105">
        <v>-463.48</v>
      </c>
      <c r="I105">
        <v>-472.82</v>
      </c>
      <c r="J105">
        <f t="shared" si="17"/>
        <v>5.8293997016610602E-2</v>
      </c>
      <c r="K105">
        <v>3.34</v>
      </c>
      <c r="AA105">
        <v>9014</v>
      </c>
    </row>
    <row r="106" spans="1:27" x14ac:dyDescent="0.3">
      <c r="A106">
        <v>9168</v>
      </c>
      <c r="B106">
        <v>91.1</v>
      </c>
      <c r="C106">
        <v>358.71</v>
      </c>
      <c r="D106">
        <f t="shared" si="15"/>
        <v>1.5899949485668341</v>
      </c>
      <c r="E106">
        <f t="shared" si="16"/>
        <v>6.260670559828859</v>
      </c>
      <c r="F106">
        <v>8470.86</v>
      </c>
      <c r="G106">
        <v>-399.47</v>
      </c>
      <c r="H106">
        <v>-464.93</v>
      </c>
      <c r="I106">
        <v>-408.88</v>
      </c>
      <c r="J106">
        <f t="shared" si="17"/>
        <v>3.7873644768276947E-2</v>
      </c>
      <c r="K106">
        <v>2.17</v>
      </c>
      <c r="AA106">
        <v>9104</v>
      </c>
    </row>
    <row r="107" spans="1:27" x14ac:dyDescent="0.3">
      <c r="A107">
        <v>9258</v>
      </c>
      <c r="B107">
        <v>89.81</v>
      </c>
      <c r="C107">
        <v>358.43</v>
      </c>
      <c r="D107">
        <f t="shared" si="15"/>
        <v>1.5674802012161073</v>
      </c>
      <c r="E107">
        <f t="shared" si="16"/>
        <v>6.2557836379232752</v>
      </c>
      <c r="F107">
        <v>8470.14</v>
      </c>
      <c r="G107">
        <v>-309.51</v>
      </c>
      <c r="H107">
        <v>-467.18</v>
      </c>
      <c r="I107">
        <v>-318.98</v>
      </c>
      <c r="J107">
        <f t="shared" si="17"/>
        <v>2.5656340004316644E-2</v>
      </c>
      <c r="K107">
        <v>1.47</v>
      </c>
      <c r="AA107">
        <v>9168</v>
      </c>
    </row>
    <row r="108" spans="1:27" x14ac:dyDescent="0.3">
      <c r="A108">
        <v>9349</v>
      </c>
      <c r="B108">
        <v>89.62</v>
      </c>
      <c r="C108">
        <v>359.45</v>
      </c>
      <c r="D108">
        <f t="shared" si="15"/>
        <v>1.5641640756373183</v>
      </c>
      <c r="E108">
        <f t="shared" si="16"/>
        <v>6.2735859962936171</v>
      </c>
      <c r="F108">
        <v>8470.59</v>
      </c>
      <c r="G108">
        <v>-218.53</v>
      </c>
      <c r="H108">
        <v>-468.86</v>
      </c>
      <c r="I108">
        <v>-228.05</v>
      </c>
      <c r="J108">
        <f t="shared" si="17"/>
        <v>1.9896753472735354E-2</v>
      </c>
      <c r="K108">
        <v>1.1399999999999999</v>
      </c>
      <c r="AA108">
        <v>9258</v>
      </c>
    </row>
    <row r="109" spans="1:27" x14ac:dyDescent="0.3">
      <c r="A109">
        <v>9440</v>
      </c>
      <c r="B109">
        <v>89.39</v>
      </c>
      <c r="C109">
        <v>1.27</v>
      </c>
      <c r="D109">
        <f t="shared" si="15"/>
        <v>1.5601498183577311</v>
      </c>
      <c r="E109">
        <f t="shared" si="16"/>
        <v>2.2165681500327987E-2</v>
      </c>
      <c r="F109">
        <v>8471.3799999999992</v>
      </c>
      <c r="G109">
        <v>-127.53</v>
      </c>
      <c r="H109">
        <v>-468.29</v>
      </c>
      <c r="I109">
        <v>-137.07</v>
      </c>
      <c r="J109">
        <f t="shared" si="17"/>
        <v>3.5255650890285456E-2</v>
      </c>
      <c r="K109">
        <v>2.02</v>
      </c>
      <c r="AA109">
        <v>9349</v>
      </c>
    </row>
    <row r="110" spans="1:27" x14ac:dyDescent="0.3">
      <c r="A110">
        <v>9531</v>
      </c>
      <c r="B110">
        <v>89.9</v>
      </c>
      <c r="C110">
        <v>2.5499999999999998</v>
      </c>
      <c r="D110">
        <f t="shared" si="15"/>
        <v>1.5690509975429023</v>
      </c>
      <c r="E110">
        <f t="shared" si="16"/>
        <v>4.4505895925855403E-2</v>
      </c>
      <c r="F110">
        <v>8471.94</v>
      </c>
      <c r="G110">
        <v>-36.590000000000003</v>
      </c>
      <c r="H110">
        <v>-465.26</v>
      </c>
      <c r="I110">
        <v>-46.08</v>
      </c>
      <c r="J110">
        <f t="shared" si="17"/>
        <v>2.6354471705114377E-2</v>
      </c>
      <c r="K110">
        <v>1.51</v>
      </c>
      <c r="AA110">
        <v>9440</v>
      </c>
    </row>
    <row r="111" spans="1:27" x14ac:dyDescent="0.3">
      <c r="A111">
        <v>9621</v>
      </c>
      <c r="B111">
        <v>90.46</v>
      </c>
      <c r="C111">
        <v>1.24</v>
      </c>
      <c r="D111">
        <f t="shared" si="15"/>
        <v>1.5788248413540704</v>
      </c>
      <c r="E111">
        <f t="shared" si="16"/>
        <v>2.1642082724729686E-2</v>
      </c>
      <c r="F111">
        <v>8471.66</v>
      </c>
      <c r="G111">
        <v>53.36</v>
      </c>
      <c r="H111">
        <v>-462.28</v>
      </c>
      <c r="I111">
        <v>43.91</v>
      </c>
      <c r="J111">
        <f t="shared" si="17"/>
        <v>2.7576202181510408E-2</v>
      </c>
      <c r="K111">
        <v>1.58</v>
      </c>
      <c r="AA111">
        <v>9531</v>
      </c>
    </row>
    <row r="112" spans="1:27" x14ac:dyDescent="0.3">
      <c r="A112">
        <v>9711</v>
      </c>
      <c r="B112">
        <v>89.93</v>
      </c>
      <c r="C112">
        <v>2.5499999999999998</v>
      </c>
      <c r="D112">
        <f t="shared" si="15"/>
        <v>1.5695745963185006</v>
      </c>
      <c r="E112">
        <f t="shared" si="16"/>
        <v>4.4505895925855403E-2</v>
      </c>
      <c r="F112">
        <v>8471.36</v>
      </c>
      <c r="G112">
        <v>143.31</v>
      </c>
      <c r="H112">
        <v>-459.31</v>
      </c>
      <c r="I112">
        <v>133.9</v>
      </c>
      <c r="J112">
        <f t="shared" si="17"/>
        <v>2.7401669256310976E-2</v>
      </c>
      <c r="K112">
        <v>1.57</v>
      </c>
      <c r="AA112">
        <v>9621</v>
      </c>
    </row>
    <row r="113" spans="1:27" x14ac:dyDescent="0.3">
      <c r="A113">
        <v>9802</v>
      </c>
      <c r="B113">
        <v>90.18</v>
      </c>
      <c r="C113">
        <v>2.2200000000000002</v>
      </c>
      <c r="D113">
        <f t="shared" si="15"/>
        <v>1.5739379194484866</v>
      </c>
      <c r="E113">
        <f t="shared" si="16"/>
        <v>3.874630939427412E-2</v>
      </c>
      <c r="F113">
        <v>8471.27</v>
      </c>
      <c r="G113">
        <v>234.23</v>
      </c>
      <c r="H113">
        <v>-455.52</v>
      </c>
      <c r="I113">
        <v>224.88</v>
      </c>
      <c r="J113">
        <f t="shared" si="17"/>
        <v>7.8539816339744835E-3</v>
      </c>
      <c r="K113">
        <v>0.45</v>
      </c>
      <c r="AA113">
        <v>9711</v>
      </c>
    </row>
    <row r="114" spans="1:27" x14ac:dyDescent="0.3">
      <c r="A114">
        <v>9892</v>
      </c>
      <c r="B114">
        <v>90.35</v>
      </c>
      <c r="C114">
        <v>1.49</v>
      </c>
      <c r="D114">
        <f t="shared" si="15"/>
        <v>1.5769049791768766</v>
      </c>
      <c r="E114">
        <f t="shared" si="16"/>
        <v>2.6005405854715509E-2</v>
      </c>
      <c r="F114">
        <v>8470.85</v>
      </c>
      <c r="G114">
        <v>324.18</v>
      </c>
      <c r="H114">
        <v>-452.61</v>
      </c>
      <c r="I114">
        <v>314.87</v>
      </c>
      <c r="J114">
        <f t="shared" si="17"/>
        <v>1.4486232791552934E-2</v>
      </c>
      <c r="K114">
        <v>0.83</v>
      </c>
      <c r="AA114">
        <v>9802</v>
      </c>
    </row>
    <row r="115" spans="1:27" x14ac:dyDescent="0.3">
      <c r="A115">
        <v>9983</v>
      </c>
      <c r="B115">
        <v>90.57</v>
      </c>
      <c r="C115">
        <v>1.47</v>
      </c>
      <c r="D115">
        <f t="shared" si="15"/>
        <v>1.5807447035312641</v>
      </c>
      <c r="E115">
        <f t="shared" si="16"/>
        <v>2.5656340004316644E-2</v>
      </c>
      <c r="F115">
        <v>8470.1200000000008</v>
      </c>
      <c r="G115">
        <v>415.15</v>
      </c>
      <c r="H115">
        <v>-450.25</v>
      </c>
      <c r="I115">
        <v>405.87</v>
      </c>
      <c r="J115">
        <f t="shared" si="17"/>
        <v>4.1887902047863905E-3</v>
      </c>
      <c r="K115">
        <v>0.24</v>
      </c>
      <c r="AA115">
        <v>9892</v>
      </c>
    </row>
    <row r="116" spans="1:27" x14ac:dyDescent="0.3">
      <c r="A116">
        <v>10074</v>
      </c>
      <c r="B116">
        <v>90.23</v>
      </c>
      <c r="C116">
        <v>1.81</v>
      </c>
      <c r="D116">
        <f t="shared" si="15"/>
        <v>1.5748105840744837</v>
      </c>
      <c r="E116">
        <f t="shared" si="16"/>
        <v>3.1590459461097363E-2</v>
      </c>
      <c r="F116">
        <v>8469.49</v>
      </c>
      <c r="G116">
        <v>506.11</v>
      </c>
      <c r="H116">
        <v>-447.65</v>
      </c>
      <c r="I116">
        <v>496.86</v>
      </c>
      <c r="J116">
        <f t="shared" si="17"/>
        <v>9.250245035569947E-3</v>
      </c>
      <c r="K116">
        <v>0.53</v>
      </c>
      <c r="AA116">
        <v>9983</v>
      </c>
    </row>
    <row r="117" spans="1:27" x14ac:dyDescent="0.3">
      <c r="A117">
        <v>10165</v>
      </c>
      <c r="B117">
        <v>90.68</v>
      </c>
      <c r="C117">
        <v>1.75</v>
      </c>
      <c r="D117">
        <f t="shared" si="15"/>
        <v>1.5826645657084581</v>
      </c>
      <c r="E117">
        <f t="shared" si="16"/>
        <v>3.0543261909900768E-2</v>
      </c>
      <c r="F117">
        <v>8468.76</v>
      </c>
      <c r="G117">
        <v>597.05999999999995</v>
      </c>
      <c r="H117">
        <v>-444.82</v>
      </c>
      <c r="I117">
        <v>587.85</v>
      </c>
      <c r="J117">
        <f t="shared" si="17"/>
        <v>8.7266462599716477E-3</v>
      </c>
      <c r="K117">
        <v>0.5</v>
      </c>
      <c r="AA117">
        <v>10074</v>
      </c>
    </row>
    <row r="118" spans="1:27" x14ac:dyDescent="0.3">
      <c r="A118">
        <v>10255</v>
      </c>
      <c r="B118">
        <v>89.87</v>
      </c>
      <c r="C118">
        <v>0.56999999999999995</v>
      </c>
      <c r="D118">
        <f t="shared" si="15"/>
        <v>1.5685273987673041</v>
      </c>
      <c r="E118">
        <f t="shared" si="16"/>
        <v>9.948376736367677E-3</v>
      </c>
      <c r="F118">
        <v>8468.33</v>
      </c>
      <c r="G118">
        <v>687.04</v>
      </c>
      <c r="H118">
        <v>-443</v>
      </c>
      <c r="I118">
        <v>677.85</v>
      </c>
      <c r="J118">
        <f t="shared" si="17"/>
        <v>2.7750735106709841E-2</v>
      </c>
      <c r="K118">
        <v>1.59</v>
      </c>
      <c r="AA118">
        <v>10165</v>
      </c>
    </row>
    <row r="119" spans="1:27" x14ac:dyDescent="0.3">
      <c r="A119">
        <v>10346</v>
      </c>
      <c r="B119">
        <v>90.37</v>
      </c>
      <c r="C119">
        <v>1.7</v>
      </c>
      <c r="D119">
        <f t="shared" si="15"/>
        <v>1.5772540450272756</v>
      </c>
      <c r="E119">
        <f t="shared" si="16"/>
        <v>2.9670597283903602E-2</v>
      </c>
      <c r="F119">
        <v>8468.14</v>
      </c>
      <c r="G119">
        <v>778.02</v>
      </c>
      <c r="H119">
        <v>-441.2</v>
      </c>
      <c r="I119">
        <v>768.85</v>
      </c>
      <c r="J119">
        <f t="shared" si="17"/>
        <v>2.3736477827122883E-2</v>
      </c>
      <c r="K119">
        <v>1.36</v>
      </c>
      <c r="AA119">
        <v>10255</v>
      </c>
    </row>
    <row r="120" spans="1:27" x14ac:dyDescent="0.3">
      <c r="A120">
        <v>10436</v>
      </c>
      <c r="B120">
        <v>90.77</v>
      </c>
      <c r="C120">
        <v>1.59</v>
      </c>
      <c r="D120">
        <f t="shared" si="15"/>
        <v>1.5842353620352529</v>
      </c>
      <c r="E120">
        <f t="shared" si="16"/>
        <v>2.7750735106709841E-2</v>
      </c>
      <c r="F120">
        <v>8467.25</v>
      </c>
      <c r="G120">
        <v>867.98</v>
      </c>
      <c r="H120">
        <v>-438.62</v>
      </c>
      <c r="I120">
        <v>858.84</v>
      </c>
      <c r="J120">
        <f t="shared" si="17"/>
        <v>8.028514559173916E-3</v>
      </c>
      <c r="K120">
        <v>0.46</v>
      </c>
      <c r="AA120">
        <v>10346</v>
      </c>
    </row>
    <row r="121" spans="1:27" x14ac:dyDescent="0.3">
      <c r="A121">
        <v>10527</v>
      </c>
      <c r="B121">
        <v>90.57</v>
      </c>
      <c r="C121">
        <v>1.64</v>
      </c>
      <c r="D121">
        <f t="shared" si="15"/>
        <v>1.5807447035312641</v>
      </c>
      <c r="E121">
        <f t="shared" si="16"/>
        <v>2.8623399732707003E-2</v>
      </c>
      <c r="F121">
        <v>8466.18</v>
      </c>
      <c r="G121">
        <v>958.93</v>
      </c>
      <c r="H121">
        <v>-436.05</v>
      </c>
      <c r="I121">
        <v>949.83</v>
      </c>
      <c r="J121">
        <f t="shared" si="17"/>
        <v>4.014257279586958E-3</v>
      </c>
      <c r="K121">
        <v>0.23</v>
      </c>
      <c r="AA121">
        <v>10436</v>
      </c>
    </row>
    <row r="122" spans="1:27" x14ac:dyDescent="0.3">
      <c r="A122">
        <v>10619</v>
      </c>
      <c r="B122">
        <v>90.71</v>
      </c>
      <c r="C122">
        <v>1.43</v>
      </c>
      <c r="D122">
        <f t="shared" si="15"/>
        <v>1.5831881644840562</v>
      </c>
      <c r="E122">
        <f t="shared" si="16"/>
        <v>2.495820830351891E-2</v>
      </c>
      <c r="F122">
        <v>8465.15</v>
      </c>
      <c r="G122">
        <v>1050.8900000000001</v>
      </c>
      <c r="H122">
        <v>-433.59</v>
      </c>
      <c r="I122">
        <v>1041.82</v>
      </c>
      <c r="J122">
        <f t="shared" si="17"/>
        <v>4.7123889803846897E-3</v>
      </c>
      <c r="K122">
        <v>0.27</v>
      </c>
      <c r="AA122">
        <v>10527</v>
      </c>
    </row>
    <row r="123" spans="1:27" x14ac:dyDescent="0.3">
      <c r="A123">
        <v>10709</v>
      </c>
      <c r="B123">
        <v>89.42</v>
      </c>
      <c r="C123">
        <v>1.69</v>
      </c>
      <c r="D123">
        <f t="shared" si="15"/>
        <v>1.5606734171333294</v>
      </c>
      <c r="E123">
        <f t="shared" si="16"/>
        <v>2.9496064358704169E-2</v>
      </c>
      <c r="F123">
        <v>8465.0499999999993</v>
      </c>
      <c r="G123">
        <v>1140.8599999999999</v>
      </c>
      <c r="H123">
        <v>-431.14</v>
      </c>
      <c r="I123">
        <v>1131.82</v>
      </c>
      <c r="J123">
        <f t="shared" si="17"/>
        <v>2.5481807079117211E-2</v>
      </c>
      <c r="K123">
        <v>1.46</v>
      </c>
      <c r="AA123">
        <v>10619</v>
      </c>
    </row>
    <row r="124" spans="1:27" x14ac:dyDescent="0.3">
      <c r="A124">
        <v>10801</v>
      </c>
      <c r="B124">
        <v>90.26</v>
      </c>
      <c r="C124">
        <v>1.69</v>
      </c>
      <c r="D124">
        <f t="shared" si="15"/>
        <v>1.575334182850082</v>
      </c>
      <c r="E124">
        <f t="shared" si="16"/>
        <v>2.9496064358704169E-2</v>
      </c>
      <c r="F124">
        <v>8465.31</v>
      </c>
      <c r="G124">
        <v>1232.82</v>
      </c>
      <c r="H124">
        <v>-428.42</v>
      </c>
      <c r="I124">
        <v>1223.81</v>
      </c>
      <c r="J124">
        <f t="shared" si="17"/>
        <v>1.5882496193148399E-2</v>
      </c>
      <c r="K124">
        <v>0.91</v>
      </c>
      <c r="AA124">
        <v>10709</v>
      </c>
    </row>
    <row r="125" spans="1:27" x14ac:dyDescent="0.3">
      <c r="A125">
        <v>10891</v>
      </c>
      <c r="B125">
        <v>90.26</v>
      </c>
      <c r="C125">
        <v>1.08</v>
      </c>
      <c r="D125">
        <f t="shared" si="15"/>
        <v>1.575334182850082</v>
      </c>
      <c r="E125">
        <f t="shared" si="16"/>
        <v>1.8849555921538759E-2</v>
      </c>
      <c r="F125">
        <v>8464.9</v>
      </c>
      <c r="G125">
        <v>1322.79</v>
      </c>
      <c r="H125">
        <v>-426.25</v>
      </c>
      <c r="I125">
        <v>1313.81</v>
      </c>
      <c r="J125">
        <f t="shared" si="17"/>
        <v>1.1868238913561441E-2</v>
      </c>
      <c r="K125">
        <v>0.68</v>
      </c>
      <c r="AA125">
        <v>10801</v>
      </c>
    </row>
    <row r="126" spans="1:27" x14ac:dyDescent="0.3">
      <c r="A126">
        <v>10982</v>
      </c>
      <c r="B126">
        <v>90.04</v>
      </c>
      <c r="C126">
        <v>2.67</v>
      </c>
      <c r="D126">
        <f t="shared" si="15"/>
        <v>1.5714944584956945</v>
      </c>
      <c r="E126">
        <f t="shared" si="16"/>
        <v>4.66002910282486E-2</v>
      </c>
      <c r="F126">
        <v>8464.66</v>
      </c>
      <c r="G126">
        <v>1413.74</v>
      </c>
      <c r="H126">
        <v>-423.27</v>
      </c>
      <c r="I126">
        <v>1404.8</v>
      </c>
      <c r="J126">
        <f t="shared" si="17"/>
        <v>3.07177948351002E-2</v>
      </c>
      <c r="K126">
        <v>1.76</v>
      </c>
      <c r="AA126">
        <v>10891</v>
      </c>
    </row>
    <row r="127" spans="1:27" x14ac:dyDescent="0.3">
      <c r="A127">
        <v>11074</v>
      </c>
      <c r="B127">
        <v>89.95</v>
      </c>
      <c r="C127">
        <v>2.13</v>
      </c>
      <c r="D127">
        <f t="shared" si="15"/>
        <v>1.5699236621688994</v>
      </c>
      <c r="E127">
        <f t="shared" si="16"/>
        <v>3.7175513067479217E-2</v>
      </c>
      <c r="F127">
        <v>8464.67</v>
      </c>
      <c r="G127">
        <v>1505.66</v>
      </c>
      <c r="H127">
        <v>-419.42</v>
      </c>
      <c r="I127">
        <v>1496.78</v>
      </c>
      <c r="J127">
        <f t="shared" si="17"/>
        <v>1.0471975511965976E-2</v>
      </c>
      <c r="K127">
        <v>0.6</v>
      </c>
      <c r="AA127">
        <v>10982</v>
      </c>
    </row>
    <row r="128" spans="1:27" x14ac:dyDescent="0.3">
      <c r="A128">
        <v>11165</v>
      </c>
      <c r="B128">
        <v>90.01</v>
      </c>
      <c r="C128">
        <v>1.78</v>
      </c>
      <c r="D128">
        <f t="shared" si="15"/>
        <v>1.5709708597200962</v>
      </c>
      <c r="E128">
        <f t="shared" si="16"/>
        <v>3.1066860685499065E-2</v>
      </c>
      <c r="F128">
        <v>8464.7000000000007</v>
      </c>
      <c r="G128">
        <v>1596.6</v>
      </c>
      <c r="H128">
        <v>-416.31</v>
      </c>
      <c r="I128">
        <v>1587.77</v>
      </c>
      <c r="J128">
        <f t="shared" si="17"/>
        <v>6.8067840827778859E-3</v>
      </c>
      <c r="K128">
        <v>0.39</v>
      </c>
      <c r="AA128">
        <v>11074</v>
      </c>
    </row>
    <row r="129" spans="1:27" x14ac:dyDescent="0.3">
      <c r="A129">
        <v>11256</v>
      </c>
      <c r="B129">
        <v>90.32</v>
      </c>
      <c r="C129">
        <v>2.09</v>
      </c>
      <c r="D129">
        <f t="shared" si="15"/>
        <v>1.5763813804012783</v>
      </c>
      <c r="E129">
        <f t="shared" si="16"/>
        <v>3.6477381366681487E-2</v>
      </c>
      <c r="F129">
        <v>8464.44</v>
      </c>
      <c r="G129">
        <v>1687.55</v>
      </c>
      <c r="H129">
        <v>-413.24</v>
      </c>
      <c r="I129">
        <v>1678.76</v>
      </c>
      <c r="J129">
        <f t="shared" si="17"/>
        <v>8.377580409572781E-3</v>
      </c>
      <c r="K129">
        <v>0.48</v>
      </c>
      <c r="AA129">
        <v>11165</v>
      </c>
    </row>
    <row r="130" spans="1:27" x14ac:dyDescent="0.3">
      <c r="A130">
        <v>11347</v>
      </c>
      <c r="B130">
        <v>89.53</v>
      </c>
      <c r="C130">
        <v>1.66</v>
      </c>
      <c r="D130">
        <f t="shared" si="15"/>
        <v>1.5625932793105233</v>
      </c>
      <c r="E130">
        <f t="shared" si="16"/>
        <v>2.8972465583105868E-2</v>
      </c>
      <c r="F130">
        <v>8464.56</v>
      </c>
      <c r="G130">
        <v>1778.5</v>
      </c>
      <c r="H130">
        <v>-410.26</v>
      </c>
      <c r="I130">
        <v>1769.75</v>
      </c>
      <c r="J130">
        <f t="shared" si="17"/>
        <v>1.7278759594743863E-2</v>
      </c>
      <c r="K130">
        <v>0.99</v>
      </c>
      <c r="AA130">
        <v>11256</v>
      </c>
    </row>
    <row r="131" spans="1:27" x14ac:dyDescent="0.3">
      <c r="A131">
        <v>11438</v>
      </c>
      <c r="B131">
        <v>89.53</v>
      </c>
      <c r="C131">
        <v>1.56</v>
      </c>
      <c r="D131">
        <f t="shared" si="15"/>
        <v>1.5625932793105233</v>
      </c>
      <c r="E131">
        <f t="shared" si="16"/>
        <v>2.7227136331111543E-2</v>
      </c>
      <c r="F131">
        <v>8465.2999999999993</v>
      </c>
      <c r="G131">
        <v>1869.46</v>
      </c>
      <c r="H131">
        <v>-407.71</v>
      </c>
      <c r="I131">
        <v>1860.75</v>
      </c>
      <c r="J131">
        <f t="shared" si="17"/>
        <v>1.9198621771937625E-3</v>
      </c>
      <c r="K131">
        <v>0.11</v>
      </c>
      <c r="AA131">
        <v>11347</v>
      </c>
    </row>
    <row r="132" spans="1:27" x14ac:dyDescent="0.3">
      <c r="A132">
        <v>11529</v>
      </c>
      <c r="B132">
        <v>89.73</v>
      </c>
      <c r="C132">
        <v>2.06</v>
      </c>
      <c r="D132">
        <f t="shared" ref="D132:D195" si="23">RADIANS(B132)</f>
        <v>1.5660839378145119</v>
      </c>
      <c r="E132">
        <f t="shared" ref="E132:E195" si="24">RADIANS(C132)</f>
        <v>3.5953782591083193E-2</v>
      </c>
      <c r="F132">
        <v>8465.89</v>
      </c>
      <c r="G132">
        <v>1960.42</v>
      </c>
      <c r="H132">
        <v>-404.83</v>
      </c>
      <c r="I132">
        <v>1951.74</v>
      </c>
      <c r="J132">
        <f t="shared" ref="J132:J195" si="25">RADIANS(K132)</f>
        <v>1.0297442586766544E-2</v>
      </c>
      <c r="K132">
        <v>0.59</v>
      </c>
      <c r="AA132">
        <v>11438</v>
      </c>
    </row>
    <row r="133" spans="1:27" x14ac:dyDescent="0.3">
      <c r="A133">
        <v>11620</v>
      </c>
      <c r="B133">
        <v>89.06</v>
      </c>
      <c r="C133">
        <v>359.85</v>
      </c>
      <c r="D133">
        <f t="shared" si="23"/>
        <v>1.55439023182615</v>
      </c>
      <c r="E133">
        <f t="shared" si="24"/>
        <v>6.2805673133015949</v>
      </c>
      <c r="F133">
        <v>8466.85</v>
      </c>
      <c r="G133">
        <v>2051.39</v>
      </c>
      <c r="H133">
        <v>-403.32</v>
      </c>
      <c r="I133">
        <v>2042.73</v>
      </c>
      <c r="J133">
        <f t="shared" si="25"/>
        <v>4.4331363000655974E-2</v>
      </c>
      <c r="K133">
        <v>2.54</v>
      </c>
      <c r="AA133">
        <v>11529</v>
      </c>
    </row>
    <row r="134" spans="1:27" x14ac:dyDescent="0.3">
      <c r="A134">
        <v>11711</v>
      </c>
      <c r="B134">
        <v>88.81</v>
      </c>
      <c r="C134">
        <v>0.24</v>
      </c>
      <c r="D134">
        <f t="shared" si="23"/>
        <v>1.5500269086961642</v>
      </c>
      <c r="E134">
        <f t="shared" si="24"/>
        <v>4.1887902047863905E-3</v>
      </c>
      <c r="F134">
        <v>8468.5400000000009</v>
      </c>
      <c r="G134">
        <v>2142.38</v>
      </c>
      <c r="H134">
        <v>-403.25</v>
      </c>
      <c r="I134">
        <v>2133.6999999999998</v>
      </c>
      <c r="J134">
        <f t="shared" si="25"/>
        <v>8.9011791851710802E-3</v>
      </c>
      <c r="K134">
        <v>0.51</v>
      </c>
      <c r="AA134">
        <v>11620</v>
      </c>
    </row>
    <row r="135" spans="1:27" x14ac:dyDescent="0.3">
      <c r="A135">
        <v>11801</v>
      </c>
      <c r="B135">
        <v>89.62</v>
      </c>
      <c r="C135">
        <v>359.47</v>
      </c>
      <c r="D135">
        <f t="shared" si="23"/>
        <v>1.5641640756373183</v>
      </c>
      <c r="E135">
        <f t="shared" si="24"/>
        <v>6.2739350621440169</v>
      </c>
      <c r="F135">
        <v>8469.7800000000007</v>
      </c>
      <c r="G135">
        <v>2232.37</v>
      </c>
      <c r="H135">
        <v>-403.47</v>
      </c>
      <c r="I135">
        <v>2223.66</v>
      </c>
      <c r="J135">
        <f t="shared" si="25"/>
        <v>2.1642082724729686E-2</v>
      </c>
      <c r="K135">
        <v>1.24</v>
      </c>
      <c r="AA135">
        <v>11711</v>
      </c>
    </row>
    <row r="136" spans="1:27" x14ac:dyDescent="0.3">
      <c r="A136">
        <v>11892</v>
      </c>
      <c r="B136">
        <v>89.17</v>
      </c>
      <c r="C136">
        <v>1.17</v>
      </c>
      <c r="D136">
        <f t="shared" si="23"/>
        <v>1.5563100940033436</v>
      </c>
      <c r="E136">
        <f t="shared" si="24"/>
        <v>2.0420352248333655E-2</v>
      </c>
      <c r="F136">
        <v>8470.74</v>
      </c>
      <c r="G136">
        <v>2323.36</v>
      </c>
      <c r="H136">
        <v>-402.97</v>
      </c>
      <c r="I136">
        <v>2314.64</v>
      </c>
      <c r="J136">
        <f t="shared" si="25"/>
        <v>3.368485456349056E-2</v>
      </c>
      <c r="K136">
        <v>1.93</v>
      </c>
      <c r="AA136">
        <v>11801</v>
      </c>
    </row>
    <row r="137" spans="1:27" x14ac:dyDescent="0.3">
      <c r="A137">
        <v>11983</v>
      </c>
      <c r="B137">
        <v>89.67</v>
      </c>
      <c r="C137">
        <v>0.51</v>
      </c>
      <c r="D137">
        <f t="shared" si="23"/>
        <v>1.5650367402633154</v>
      </c>
      <c r="E137">
        <f t="shared" si="24"/>
        <v>8.9011791851710802E-3</v>
      </c>
      <c r="F137">
        <v>8471.66</v>
      </c>
      <c r="G137">
        <v>2414.34</v>
      </c>
      <c r="H137">
        <v>-401.63</v>
      </c>
      <c r="I137">
        <v>2405.64</v>
      </c>
      <c r="J137">
        <f t="shared" si="25"/>
        <v>1.5882496193148399E-2</v>
      </c>
      <c r="K137">
        <v>0.91</v>
      </c>
      <c r="AA137">
        <v>11892</v>
      </c>
    </row>
    <row r="138" spans="1:27" x14ac:dyDescent="0.3">
      <c r="A138">
        <v>12074</v>
      </c>
      <c r="B138">
        <v>89.51</v>
      </c>
      <c r="C138">
        <v>0.25</v>
      </c>
      <c r="D138">
        <f t="shared" si="23"/>
        <v>1.5622442134601244</v>
      </c>
      <c r="E138">
        <f t="shared" si="24"/>
        <v>4.3633231299858239E-3</v>
      </c>
      <c r="F138">
        <v>8472.31</v>
      </c>
      <c r="G138">
        <v>2505.34</v>
      </c>
      <c r="H138">
        <v>-401.03</v>
      </c>
      <c r="I138">
        <v>2496.62</v>
      </c>
      <c r="J138">
        <f t="shared" si="25"/>
        <v>5.9341194567807207E-3</v>
      </c>
      <c r="K138">
        <v>0.34</v>
      </c>
      <c r="AA138">
        <v>11983</v>
      </c>
    </row>
    <row r="139" spans="1:27" x14ac:dyDescent="0.3">
      <c r="A139">
        <v>12165</v>
      </c>
      <c r="B139">
        <v>89.14</v>
      </c>
      <c r="C139">
        <v>0.56000000000000005</v>
      </c>
      <c r="D139">
        <f t="shared" si="23"/>
        <v>1.5557864952277454</v>
      </c>
      <c r="E139">
        <f t="shared" si="24"/>
        <v>9.7738438111682462E-3</v>
      </c>
      <c r="F139">
        <v>8473.3799999999992</v>
      </c>
      <c r="G139">
        <v>2596.33</v>
      </c>
      <c r="H139">
        <v>-400.38</v>
      </c>
      <c r="I139">
        <v>2587.61</v>
      </c>
      <c r="J139">
        <f t="shared" si="25"/>
        <v>9.250245035569947E-3</v>
      </c>
      <c r="K139">
        <v>0.53</v>
      </c>
      <c r="AA139">
        <v>12074</v>
      </c>
    </row>
    <row r="140" spans="1:27" x14ac:dyDescent="0.3">
      <c r="A140">
        <v>12255</v>
      </c>
      <c r="B140">
        <v>90.74</v>
      </c>
      <c r="C140">
        <v>0.21</v>
      </c>
      <c r="D140">
        <f t="shared" si="23"/>
        <v>1.5837117632596545</v>
      </c>
      <c r="E140">
        <f t="shared" si="24"/>
        <v>3.6651914291880921E-3</v>
      </c>
      <c r="F140">
        <v>8473.48</v>
      </c>
      <c r="G140">
        <v>2686.32</v>
      </c>
      <c r="H140">
        <v>-399.78</v>
      </c>
      <c r="I140">
        <v>2677.6</v>
      </c>
      <c r="J140">
        <f t="shared" si="25"/>
        <v>3.1764992386296799E-2</v>
      </c>
      <c r="K140">
        <v>1.82</v>
      </c>
      <c r="AA140">
        <v>12165</v>
      </c>
    </row>
    <row r="141" spans="1:27" x14ac:dyDescent="0.3">
      <c r="A141">
        <v>12345</v>
      </c>
      <c r="B141">
        <v>90.37</v>
      </c>
      <c r="C141">
        <v>0.13</v>
      </c>
      <c r="D141">
        <f t="shared" si="23"/>
        <v>1.5772540450272756</v>
      </c>
      <c r="E141">
        <f t="shared" si="24"/>
        <v>2.2689280275926286E-3</v>
      </c>
      <c r="F141">
        <v>8472.61</v>
      </c>
      <c r="G141">
        <v>2776.32</v>
      </c>
      <c r="H141">
        <v>-399.51</v>
      </c>
      <c r="I141">
        <v>2767.58</v>
      </c>
      <c r="J141">
        <f t="shared" si="25"/>
        <v>7.3303828583761842E-3</v>
      </c>
      <c r="K141">
        <v>0.42</v>
      </c>
      <c r="AA141">
        <v>12255</v>
      </c>
    </row>
    <row r="142" spans="1:27" x14ac:dyDescent="0.3">
      <c r="A142">
        <v>12437</v>
      </c>
      <c r="B142">
        <v>90.96</v>
      </c>
      <c r="C142">
        <v>1.59</v>
      </c>
      <c r="D142">
        <f t="shared" si="23"/>
        <v>1.587551487614042</v>
      </c>
      <c r="E142">
        <f t="shared" si="24"/>
        <v>2.7750735106709841E-2</v>
      </c>
      <c r="F142">
        <v>8471.5400000000009</v>
      </c>
      <c r="G142">
        <v>2868.3</v>
      </c>
      <c r="H142">
        <v>-398.13</v>
      </c>
      <c r="I142">
        <v>2859.57</v>
      </c>
      <c r="J142">
        <f t="shared" si="25"/>
        <v>2.9845130209103034E-2</v>
      </c>
      <c r="K142">
        <v>1.71</v>
      </c>
      <c r="AA142">
        <v>12345</v>
      </c>
    </row>
    <row r="143" spans="1:27" x14ac:dyDescent="0.3">
      <c r="A143">
        <v>12527</v>
      </c>
      <c r="B143">
        <v>90.23</v>
      </c>
      <c r="C143">
        <v>0.34</v>
      </c>
      <c r="D143">
        <f t="shared" si="23"/>
        <v>1.5748105840744837</v>
      </c>
      <c r="E143">
        <f t="shared" si="24"/>
        <v>5.9341194567807207E-3</v>
      </c>
      <c r="F143">
        <v>8470.6</v>
      </c>
      <c r="G143">
        <v>2958.28</v>
      </c>
      <c r="H143">
        <v>-396.62</v>
      </c>
      <c r="I143">
        <v>2949.56</v>
      </c>
      <c r="J143">
        <f t="shared" si="25"/>
        <v>2.8099800957108706E-2</v>
      </c>
      <c r="K143">
        <v>1.61</v>
      </c>
      <c r="AA143">
        <v>12437</v>
      </c>
    </row>
    <row r="144" spans="1:27" x14ac:dyDescent="0.3">
      <c r="A144">
        <v>12618</v>
      </c>
      <c r="B144">
        <v>92.39</v>
      </c>
      <c r="C144">
        <v>1.86</v>
      </c>
      <c r="D144">
        <f t="shared" si="23"/>
        <v>1.6125096959175611</v>
      </c>
      <c r="E144">
        <f t="shared" si="24"/>
        <v>3.2463124087094529E-2</v>
      </c>
      <c r="F144">
        <v>8468.52</v>
      </c>
      <c r="G144">
        <v>3049.23</v>
      </c>
      <c r="H144">
        <v>-394.87</v>
      </c>
      <c r="I144">
        <v>3040.53</v>
      </c>
      <c r="J144">
        <f t="shared" si="25"/>
        <v>5.0614548307835558E-2</v>
      </c>
      <c r="K144">
        <v>2.9</v>
      </c>
      <c r="AA144">
        <v>12527</v>
      </c>
    </row>
    <row r="145" spans="1:27" x14ac:dyDescent="0.3">
      <c r="A145">
        <v>12708</v>
      </c>
      <c r="B145">
        <v>90.74</v>
      </c>
      <c r="C145">
        <v>1.03</v>
      </c>
      <c r="D145">
        <f t="shared" si="23"/>
        <v>1.5837117632596545</v>
      </c>
      <c r="E145">
        <f t="shared" si="24"/>
        <v>1.7976891295541596E-2</v>
      </c>
      <c r="F145">
        <v>8466.06</v>
      </c>
      <c r="G145">
        <v>3139.16</v>
      </c>
      <c r="H145">
        <v>-392.6</v>
      </c>
      <c r="I145">
        <v>3130.49</v>
      </c>
      <c r="J145">
        <f t="shared" si="25"/>
        <v>3.577924966588375E-2</v>
      </c>
      <c r="K145">
        <v>2.0499999999999998</v>
      </c>
      <c r="AA145">
        <v>12618</v>
      </c>
    </row>
    <row r="146" spans="1:27" x14ac:dyDescent="0.3">
      <c r="A146">
        <v>12800</v>
      </c>
      <c r="B146">
        <v>90.32</v>
      </c>
      <c r="C146">
        <v>358.97</v>
      </c>
      <c r="D146">
        <f t="shared" si="23"/>
        <v>1.5763813804012783</v>
      </c>
      <c r="E146">
        <f t="shared" si="24"/>
        <v>6.2652084158840449</v>
      </c>
      <c r="F146">
        <v>8465.2099999999991</v>
      </c>
      <c r="G146">
        <v>3231.15</v>
      </c>
      <c r="H146">
        <v>-392.6</v>
      </c>
      <c r="I146">
        <v>3222.46</v>
      </c>
      <c r="J146">
        <f t="shared" si="25"/>
        <v>3.9968039870670144E-2</v>
      </c>
      <c r="K146">
        <v>2.29</v>
      </c>
      <c r="AA146">
        <v>12708</v>
      </c>
    </row>
    <row r="147" spans="1:27" x14ac:dyDescent="0.3">
      <c r="A147">
        <v>12890</v>
      </c>
      <c r="B147">
        <v>89.28</v>
      </c>
      <c r="C147">
        <v>359.66</v>
      </c>
      <c r="D147">
        <f t="shared" si="23"/>
        <v>1.5582299561805375</v>
      </c>
      <c r="E147">
        <f t="shared" si="24"/>
        <v>6.2772511877228059</v>
      </c>
      <c r="F147">
        <v>8465.5300000000007</v>
      </c>
      <c r="G147">
        <v>3321.15</v>
      </c>
      <c r="H147">
        <v>-393.68</v>
      </c>
      <c r="I147">
        <v>3312.41</v>
      </c>
      <c r="J147">
        <f t="shared" si="25"/>
        <v>2.426007660272118E-2</v>
      </c>
      <c r="K147">
        <v>1.39</v>
      </c>
      <c r="AA147">
        <v>12800</v>
      </c>
    </row>
    <row r="148" spans="1:27" x14ac:dyDescent="0.3">
      <c r="A148">
        <v>12981</v>
      </c>
      <c r="B148">
        <v>89.84</v>
      </c>
      <c r="C148">
        <v>1.24</v>
      </c>
      <c r="D148">
        <f t="shared" si="23"/>
        <v>1.5680037999917058</v>
      </c>
      <c r="E148">
        <f t="shared" si="24"/>
        <v>2.1642082724729686E-2</v>
      </c>
      <c r="F148">
        <v>8466.23</v>
      </c>
      <c r="G148">
        <v>3412.14</v>
      </c>
      <c r="H148">
        <v>-392.96</v>
      </c>
      <c r="I148">
        <v>3403.4</v>
      </c>
      <c r="J148">
        <f t="shared" si="25"/>
        <v>3.2114058236695664E-2</v>
      </c>
      <c r="K148">
        <v>1.84</v>
      </c>
      <c r="AA148">
        <v>12890</v>
      </c>
    </row>
    <row r="149" spans="1:27" x14ac:dyDescent="0.3">
      <c r="A149">
        <v>13072</v>
      </c>
      <c r="B149">
        <v>89.79</v>
      </c>
      <c r="C149">
        <v>0.96</v>
      </c>
      <c r="D149">
        <f t="shared" si="23"/>
        <v>1.5671311353657087</v>
      </c>
      <c r="E149">
        <f t="shared" si="24"/>
        <v>1.6755160819145562E-2</v>
      </c>
      <c r="F149">
        <v>8466.52</v>
      </c>
      <c r="G149">
        <v>3503.12</v>
      </c>
      <c r="H149">
        <v>-391.22</v>
      </c>
      <c r="I149">
        <v>3494.4</v>
      </c>
      <c r="J149">
        <f t="shared" si="25"/>
        <v>5.4105206811824215E-3</v>
      </c>
      <c r="K149">
        <v>0.31</v>
      </c>
      <c r="AA149">
        <v>12981</v>
      </c>
    </row>
    <row r="150" spans="1:27" x14ac:dyDescent="0.3">
      <c r="A150">
        <v>13162</v>
      </c>
      <c r="B150">
        <v>88.33</v>
      </c>
      <c r="C150">
        <v>0.81</v>
      </c>
      <c r="D150">
        <f t="shared" si="23"/>
        <v>1.5416493282865913</v>
      </c>
      <c r="E150">
        <f t="shared" si="24"/>
        <v>1.4137166941154071E-2</v>
      </c>
      <c r="F150">
        <v>8468</v>
      </c>
      <c r="G150">
        <v>3593.09</v>
      </c>
      <c r="H150">
        <v>-389.83</v>
      </c>
      <c r="I150">
        <v>3584.38</v>
      </c>
      <c r="J150">
        <f t="shared" si="25"/>
        <v>2.8448866807507571E-2</v>
      </c>
      <c r="K150">
        <v>1.63</v>
      </c>
      <c r="AA150">
        <v>13072</v>
      </c>
    </row>
    <row r="151" spans="1:27" x14ac:dyDescent="0.3">
      <c r="A151">
        <v>13253</v>
      </c>
      <c r="B151">
        <v>89.28</v>
      </c>
      <c r="C151">
        <v>0.83</v>
      </c>
      <c r="D151">
        <f t="shared" si="23"/>
        <v>1.5582299561805375</v>
      </c>
      <c r="E151">
        <f t="shared" si="24"/>
        <v>1.4486232791552934E-2</v>
      </c>
      <c r="F151">
        <v>8469.89</v>
      </c>
      <c r="G151">
        <v>3684.06</v>
      </c>
      <c r="H151">
        <v>-388.52</v>
      </c>
      <c r="I151">
        <v>3675.36</v>
      </c>
      <c r="J151">
        <f t="shared" si="25"/>
        <v>1.8151424220741029E-2</v>
      </c>
      <c r="K151">
        <v>1.04</v>
      </c>
      <c r="AA151">
        <v>13162</v>
      </c>
    </row>
    <row r="152" spans="1:27" x14ac:dyDescent="0.3">
      <c r="A152">
        <v>13344</v>
      </c>
      <c r="B152">
        <v>90.77</v>
      </c>
      <c r="C152">
        <v>1.38</v>
      </c>
      <c r="D152">
        <f t="shared" si="23"/>
        <v>1.5842353620352529</v>
      </c>
      <c r="E152">
        <f t="shared" si="24"/>
        <v>2.4085543677521744E-2</v>
      </c>
      <c r="F152">
        <v>8469.86</v>
      </c>
      <c r="G152">
        <v>3775.04</v>
      </c>
      <c r="H152">
        <v>-386.77</v>
      </c>
      <c r="I152">
        <v>3766.36</v>
      </c>
      <c r="J152">
        <f t="shared" si="25"/>
        <v>3.0543261909900768E-2</v>
      </c>
      <c r="K152">
        <v>1.75</v>
      </c>
      <c r="AA152">
        <v>13253</v>
      </c>
    </row>
    <row r="153" spans="1:27" x14ac:dyDescent="0.3">
      <c r="A153">
        <v>13432</v>
      </c>
      <c r="B153">
        <v>90.04</v>
      </c>
      <c r="C153">
        <v>0.86</v>
      </c>
      <c r="D153">
        <f t="shared" si="23"/>
        <v>1.5714944584956945</v>
      </c>
      <c r="E153">
        <f t="shared" si="24"/>
        <v>1.5009831567151233E-2</v>
      </c>
      <c r="F153">
        <v>8469.23</v>
      </c>
      <c r="G153">
        <v>3863.02</v>
      </c>
      <c r="H153">
        <v>-385.05</v>
      </c>
      <c r="I153">
        <v>3854.36</v>
      </c>
      <c r="J153">
        <f t="shared" si="25"/>
        <v>1.780235837034216E-2</v>
      </c>
      <c r="K153">
        <v>1.02</v>
      </c>
      <c r="AA153">
        <v>13344</v>
      </c>
    </row>
    <row r="154" spans="1:27" x14ac:dyDescent="0.3">
      <c r="A154">
        <v>13525</v>
      </c>
      <c r="B154">
        <v>89.39</v>
      </c>
      <c r="C154">
        <v>1.23</v>
      </c>
      <c r="D154">
        <f t="shared" si="23"/>
        <v>1.5601498183577311</v>
      </c>
      <c r="E154">
        <f t="shared" si="24"/>
        <v>2.1467549799530253E-2</v>
      </c>
      <c r="F154">
        <v>8469.7000000000007</v>
      </c>
      <c r="G154">
        <v>3956.01</v>
      </c>
      <c r="H154">
        <v>-383.35</v>
      </c>
      <c r="I154">
        <v>3947.35</v>
      </c>
      <c r="J154">
        <f t="shared" si="25"/>
        <v>1.3962634015954637E-2</v>
      </c>
      <c r="K154">
        <v>0.8</v>
      </c>
      <c r="AA154">
        <v>13432</v>
      </c>
    </row>
    <row r="155" spans="1:27" x14ac:dyDescent="0.3">
      <c r="A155">
        <v>13614</v>
      </c>
      <c r="B155">
        <v>89.84</v>
      </c>
      <c r="C155">
        <v>1.2</v>
      </c>
      <c r="D155">
        <f t="shared" si="23"/>
        <v>1.5680037999917058</v>
      </c>
      <c r="E155">
        <f t="shared" si="24"/>
        <v>2.0943951023931952E-2</v>
      </c>
      <c r="F155">
        <v>8470.2900000000009</v>
      </c>
      <c r="G155">
        <v>4044.98</v>
      </c>
      <c r="H155">
        <v>-381.47</v>
      </c>
      <c r="I155">
        <v>4036.35</v>
      </c>
      <c r="J155">
        <f t="shared" si="25"/>
        <v>8.9011791851710802E-3</v>
      </c>
      <c r="K155">
        <v>0.51</v>
      </c>
      <c r="AA155">
        <v>13525</v>
      </c>
    </row>
    <row r="156" spans="1:27" x14ac:dyDescent="0.3">
      <c r="A156">
        <v>13706</v>
      </c>
      <c r="B156">
        <v>90.09</v>
      </c>
      <c r="C156">
        <v>1.63</v>
      </c>
      <c r="D156">
        <f t="shared" si="23"/>
        <v>1.5723671231216916</v>
      </c>
      <c r="E156">
        <f t="shared" si="24"/>
        <v>2.8448866807507571E-2</v>
      </c>
      <c r="F156">
        <v>8470.35</v>
      </c>
      <c r="G156">
        <v>4136.96</v>
      </c>
      <c r="H156">
        <v>-379.19</v>
      </c>
      <c r="I156">
        <v>4128.3500000000004</v>
      </c>
      <c r="J156">
        <f t="shared" si="25"/>
        <v>9.4247779607693795E-3</v>
      </c>
      <c r="K156">
        <v>0.54</v>
      </c>
      <c r="AA156">
        <v>13614</v>
      </c>
    </row>
    <row r="157" spans="1:27" x14ac:dyDescent="0.3">
      <c r="A157">
        <v>13797</v>
      </c>
      <c r="B157">
        <v>89.17</v>
      </c>
      <c r="C157">
        <v>0.33</v>
      </c>
      <c r="D157">
        <f t="shared" si="23"/>
        <v>1.5563100940033436</v>
      </c>
      <c r="E157">
        <f t="shared" si="24"/>
        <v>5.7595865315812874E-3</v>
      </c>
      <c r="F157">
        <v>8470.94</v>
      </c>
      <c r="G157">
        <v>4227.9399999999996</v>
      </c>
      <c r="H157">
        <v>-377.64</v>
      </c>
      <c r="I157">
        <v>4219.3500000000004</v>
      </c>
      <c r="J157">
        <f t="shared" si="25"/>
        <v>3.0543261909900768E-2</v>
      </c>
      <c r="K157">
        <v>1.75</v>
      </c>
      <c r="AA157">
        <v>13706</v>
      </c>
    </row>
    <row r="158" spans="1:27" x14ac:dyDescent="0.3">
      <c r="A158">
        <v>13887</v>
      </c>
      <c r="B158">
        <v>89.23</v>
      </c>
      <c r="C158">
        <v>1.46</v>
      </c>
      <c r="D158">
        <f t="shared" si="23"/>
        <v>1.5573572915545404</v>
      </c>
      <c r="E158">
        <f t="shared" si="24"/>
        <v>2.5481807079117211E-2</v>
      </c>
      <c r="F158">
        <v>8472.19</v>
      </c>
      <c r="G158">
        <v>4317.92</v>
      </c>
      <c r="H158">
        <v>-376.23</v>
      </c>
      <c r="I158">
        <v>4309.33</v>
      </c>
      <c r="J158">
        <f t="shared" si="25"/>
        <v>2.1991148575128551E-2</v>
      </c>
      <c r="K158">
        <v>1.26</v>
      </c>
      <c r="AA158">
        <v>13797</v>
      </c>
    </row>
    <row r="159" spans="1:27" x14ac:dyDescent="0.3">
      <c r="A159">
        <v>13978</v>
      </c>
      <c r="B159">
        <v>90.82</v>
      </c>
      <c r="C159">
        <v>1.22</v>
      </c>
      <c r="D159">
        <f t="shared" si="23"/>
        <v>1.5851080266612501</v>
      </c>
      <c r="E159">
        <f t="shared" si="24"/>
        <v>2.1293016874330821E-2</v>
      </c>
      <c r="F159">
        <v>8472.15</v>
      </c>
      <c r="G159">
        <v>4408.8900000000003</v>
      </c>
      <c r="H159">
        <v>-374.1</v>
      </c>
      <c r="I159">
        <v>4400.33</v>
      </c>
      <c r="J159">
        <f t="shared" si="25"/>
        <v>3.0892327760299633E-2</v>
      </c>
      <c r="K159">
        <v>1.77</v>
      </c>
      <c r="AA159">
        <v>13887</v>
      </c>
    </row>
    <row r="160" spans="1:27" x14ac:dyDescent="0.3">
      <c r="A160">
        <v>14067</v>
      </c>
      <c r="B160">
        <v>92.45</v>
      </c>
      <c r="C160">
        <v>0.59</v>
      </c>
      <c r="D160">
        <f t="shared" si="23"/>
        <v>1.6135568934687576</v>
      </c>
      <c r="E160">
        <f t="shared" si="24"/>
        <v>1.0297442586766544E-2</v>
      </c>
      <c r="F160">
        <v>8469.6200000000008</v>
      </c>
      <c r="G160">
        <v>4497.84</v>
      </c>
      <c r="H160">
        <v>-372.7</v>
      </c>
      <c r="I160">
        <v>4489.29</v>
      </c>
      <c r="J160">
        <f t="shared" si="25"/>
        <v>3.4208453339088861E-2</v>
      </c>
      <c r="K160">
        <v>1.96</v>
      </c>
      <c r="AA160">
        <v>13978</v>
      </c>
    </row>
    <row r="161" spans="1:27" x14ac:dyDescent="0.3">
      <c r="A161">
        <v>14157</v>
      </c>
      <c r="B161">
        <v>91.24</v>
      </c>
      <c r="C161">
        <v>0.61</v>
      </c>
      <c r="D161">
        <f t="shared" si="23"/>
        <v>1.5924384095196262</v>
      </c>
      <c r="E161">
        <f t="shared" si="24"/>
        <v>1.064650843716541E-2</v>
      </c>
      <c r="F161">
        <v>8466.7199999999993</v>
      </c>
      <c r="G161">
        <v>4587.78</v>
      </c>
      <c r="H161">
        <v>-371.76</v>
      </c>
      <c r="I161">
        <v>4579.24</v>
      </c>
      <c r="J161">
        <f t="shared" si="25"/>
        <v>2.3387411976724018E-2</v>
      </c>
      <c r="K161">
        <v>1.34</v>
      </c>
      <c r="AA161">
        <v>14067</v>
      </c>
    </row>
    <row r="162" spans="1:27" x14ac:dyDescent="0.3">
      <c r="A162">
        <v>14247</v>
      </c>
      <c r="B162">
        <v>91.33</v>
      </c>
      <c r="C162">
        <v>0.5</v>
      </c>
      <c r="D162">
        <f t="shared" si="23"/>
        <v>1.5940092058464213</v>
      </c>
      <c r="E162">
        <f t="shared" si="24"/>
        <v>8.7266462599716477E-3</v>
      </c>
      <c r="F162">
        <v>8464.7000000000007</v>
      </c>
      <c r="G162">
        <v>4677.76</v>
      </c>
      <c r="H162">
        <v>-370.89</v>
      </c>
      <c r="I162">
        <v>4669.21</v>
      </c>
      <c r="J162">
        <f t="shared" si="25"/>
        <v>2.7925268031909274E-3</v>
      </c>
      <c r="K162">
        <v>0.16</v>
      </c>
      <c r="AA162">
        <v>14157</v>
      </c>
    </row>
    <row r="163" spans="1:27" x14ac:dyDescent="0.3">
      <c r="A163">
        <v>14338</v>
      </c>
      <c r="B163">
        <v>90.91</v>
      </c>
      <c r="C163">
        <v>0.71</v>
      </c>
      <c r="D163">
        <f t="shared" si="23"/>
        <v>1.5866788229880449</v>
      </c>
      <c r="E163">
        <f t="shared" si="24"/>
        <v>1.2391837689159739E-2</v>
      </c>
      <c r="F163">
        <v>8462.92</v>
      </c>
      <c r="G163">
        <v>4768.7299999999996</v>
      </c>
      <c r="H163">
        <v>-369.93</v>
      </c>
      <c r="I163">
        <v>4760.1899999999996</v>
      </c>
      <c r="J163">
        <f t="shared" si="25"/>
        <v>9.0757121103705145E-3</v>
      </c>
      <c r="K163">
        <v>0.52</v>
      </c>
      <c r="AA163">
        <v>14247</v>
      </c>
    </row>
    <row r="164" spans="1:27" x14ac:dyDescent="0.3">
      <c r="A164">
        <v>14428</v>
      </c>
      <c r="B164">
        <v>90.07</v>
      </c>
      <c r="C164">
        <v>0.8</v>
      </c>
      <c r="D164">
        <f t="shared" si="23"/>
        <v>1.5720180572712925</v>
      </c>
      <c r="E164">
        <f t="shared" si="24"/>
        <v>1.3962634015954637E-2</v>
      </c>
      <c r="F164">
        <v>8462.15</v>
      </c>
      <c r="G164">
        <v>4858.72</v>
      </c>
      <c r="H164">
        <v>-368.74</v>
      </c>
      <c r="I164">
        <v>4850.18</v>
      </c>
      <c r="J164">
        <f t="shared" si="25"/>
        <v>1.6406094968746697E-2</v>
      </c>
      <c r="K164">
        <v>0.94</v>
      </c>
      <c r="AA164">
        <v>14338</v>
      </c>
    </row>
    <row r="165" spans="1:27" x14ac:dyDescent="0.3">
      <c r="A165">
        <v>14519</v>
      </c>
      <c r="B165">
        <v>89.87</v>
      </c>
      <c r="C165">
        <v>0.6</v>
      </c>
      <c r="D165">
        <f t="shared" si="23"/>
        <v>1.5685273987673041</v>
      </c>
      <c r="E165">
        <f t="shared" si="24"/>
        <v>1.0471975511965976E-2</v>
      </c>
      <c r="F165">
        <v>8462.2000000000007</v>
      </c>
      <c r="G165">
        <v>4949.72</v>
      </c>
      <c r="H165">
        <v>-367.63</v>
      </c>
      <c r="I165">
        <v>4941.18</v>
      </c>
      <c r="J165">
        <f t="shared" si="25"/>
        <v>5.4105206811824215E-3</v>
      </c>
      <c r="K165">
        <v>0.31</v>
      </c>
      <c r="AA165">
        <v>14428</v>
      </c>
    </row>
    <row r="166" spans="1:27" x14ac:dyDescent="0.3">
      <c r="A166">
        <v>14609</v>
      </c>
      <c r="B166">
        <v>90.01</v>
      </c>
      <c r="C166">
        <v>1.56</v>
      </c>
      <c r="D166">
        <f t="shared" si="23"/>
        <v>1.5709708597200962</v>
      </c>
      <c r="E166">
        <f t="shared" si="24"/>
        <v>2.7227136331111543E-2</v>
      </c>
      <c r="F166">
        <v>8462.2900000000009</v>
      </c>
      <c r="G166">
        <v>5039.7</v>
      </c>
      <c r="H166">
        <v>-365.93</v>
      </c>
      <c r="I166">
        <v>5031.18</v>
      </c>
      <c r="J166">
        <f t="shared" si="25"/>
        <v>1.8849555921538759E-2</v>
      </c>
      <c r="K166">
        <v>1.08</v>
      </c>
      <c r="AA166">
        <v>14519</v>
      </c>
    </row>
    <row r="167" spans="1:27" x14ac:dyDescent="0.3">
      <c r="A167">
        <v>14700</v>
      </c>
      <c r="B167">
        <v>90.04</v>
      </c>
      <c r="C167">
        <v>0.79</v>
      </c>
      <c r="D167">
        <f t="shared" si="23"/>
        <v>1.5714944584956945</v>
      </c>
      <c r="E167">
        <f t="shared" si="24"/>
        <v>1.3788101090755204E-2</v>
      </c>
      <c r="F167">
        <v>8462.25</v>
      </c>
      <c r="G167">
        <v>5130.68</v>
      </c>
      <c r="H167">
        <v>-364.07</v>
      </c>
      <c r="I167">
        <v>5122.18</v>
      </c>
      <c r="J167">
        <f t="shared" si="25"/>
        <v>1.4835298641951801E-2</v>
      </c>
      <c r="K167">
        <v>0.85</v>
      </c>
      <c r="AA167">
        <v>14609</v>
      </c>
    </row>
    <row r="168" spans="1:27" x14ac:dyDescent="0.3">
      <c r="A168">
        <v>14790</v>
      </c>
      <c r="B168">
        <v>89.93</v>
      </c>
      <c r="C168">
        <v>0.76</v>
      </c>
      <c r="D168">
        <f t="shared" si="23"/>
        <v>1.5695745963185006</v>
      </c>
      <c r="E168">
        <f t="shared" si="24"/>
        <v>1.3264502315156905E-2</v>
      </c>
      <c r="F168">
        <v>8462.2800000000007</v>
      </c>
      <c r="G168">
        <v>5220.67</v>
      </c>
      <c r="H168">
        <v>-362.85</v>
      </c>
      <c r="I168">
        <v>5212.17</v>
      </c>
      <c r="J168">
        <f t="shared" si="25"/>
        <v>2.2689280275926286E-3</v>
      </c>
      <c r="K168">
        <v>0.13</v>
      </c>
      <c r="AA168">
        <v>14700</v>
      </c>
    </row>
    <row r="169" spans="1:27" x14ac:dyDescent="0.3">
      <c r="A169">
        <v>14881</v>
      </c>
      <c r="B169">
        <v>89.95</v>
      </c>
      <c r="C169">
        <v>0.42</v>
      </c>
      <c r="D169">
        <f t="shared" si="23"/>
        <v>1.5699236621688994</v>
      </c>
      <c r="E169">
        <f t="shared" si="24"/>
        <v>7.3303828583761842E-3</v>
      </c>
      <c r="F169">
        <v>8462.3700000000008</v>
      </c>
      <c r="G169">
        <v>5311.67</v>
      </c>
      <c r="H169">
        <v>-361.91</v>
      </c>
      <c r="I169">
        <v>5303.17</v>
      </c>
      <c r="J169">
        <f t="shared" si="25"/>
        <v>6.4577182323790191E-3</v>
      </c>
      <c r="K169">
        <v>0.37</v>
      </c>
      <c r="AA169">
        <v>14790</v>
      </c>
    </row>
    <row r="170" spans="1:27" x14ac:dyDescent="0.3">
      <c r="A170">
        <v>14971</v>
      </c>
      <c r="B170">
        <v>90.01</v>
      </c>
      <c r="C170">
        <v>1.1299999999999999</v>
      </c>
      <c r="D170">
        <f t="shared" si="23"/>
        <v>1.5709708597200962</v>
      </c>
      <c r="E170">
        <f t="shared" si="24"/>
        <v>1.9722220547535921E-2</v>
      </c>
      <c r="F170">
        <v>8462.4</v>
      </c>
      <c r="G170">
        <v>5401.66</v>
      </c>
      <c r="H170">
        <v>-360.69</v>
      </c>
      <c r="I170">
        <v>5393.17</v>
      </c>
      <c r="J170">
        <f t="shared" si="25"/>
        <v>1.3788101090755204E-2</v>
      </c>
      <c r="K170">
        <v>0.79</v>
      </c>
      <c r="AA170">
        <v>14881</v>
      </c>
    </row>
    <row r="171" spans="1:27" x14ac:dyDescent="0.3">
      <c r="A171">
        <v>15062</v>
      </c>
      <c r="B171">
        <v>89.9</v>
      </c>
      <c r="C171">
        <v>1.94</v>
      </c>
      <c r="D171">
        <f t="shared" si="23"/>
        <v>1.5690509975429023</v>
      </c>
      <c r="E171">
        <f t="shared" si="24"/>
        <v>3.3859387488689989E-2</v>
      </c>
      <c r="F171">
        <v>8462.4699999999993</v>
      </c>
      <c r="G171">
        <v>5492.62</v>
      </c>
      <c r="H171">
        <v>-358.26</v>
      </c>
      <c r="I171">
        <v>5484.16</v>
      </c>
      <c r="J171">
        <f t="shared" si="25"/>
        <v>1.5707963267948967E-2</v>
      </c>
      <c r="K171">
        <v>0.9</v>
      </c>
      <c r="AA171">
        <v>14971</v>
      </c>
    </row>
    <row r="172" spans="1:27" x14ac:dyDescent="0.3">
      <c r="A172">
        <v>15152</v>
      </c>
      <c r="B172">
        <v>89.98</v>
      </c>
      <c r="C172">
        <v>1.4</v>
      </c>
      <c r="D172">
        <f t="shared" si="23"/>
        <v>1.5704472609444977</v>
      </c>
      <c r="E172">
        <f t="shared" si="24"/>
        <v>2.4434609527920613E-2</v>
      </c>
      <c r="F172">
        <v>8462.57</v>
      </c>
      <c r="G172">
        <v>5582.59</v>
      </c>
      <c r="H172">
        <v>-355.63</v>
      </c>
      <c r="I172">
        <v>5574.16</v>
      </c>
      <c r="J172">
        <f t="shared" si="25"/>
        <v>1.064650843716541E-2</v>
      </c>
      <c r="K172">
        <v>0.61</v>
      </c>
      <c r="AA172">
        <v>15062</v>
      </c>
    </row>
    <row r="173" spans="1:27" x14ac:dyDescent="0.3">
      <c r="A173">
        <v>15243</v>
      </c>
      <c r="B173">
        <v>90.01</v>
      </c>
      <c r="C173">
        <v>1.03</v>
      </c>
      <c r="D173">
        <f t="shared" si="23"/>
        <v>1.5709708597200962</v>
      </c>
      <c r="E173">
        <f t="shared" si="24"/>
        <v>1.7976891295541596E-2</v>
      </c>
      <c r="F173">
        <v>8462.58</v>
      </c>
      <c r="G173">
        <v>5673.56</v>
      </c>
      <c r="H173">
        <v>-353.7</v>
      </c>
      <c r="I173">
        <v>5665.16</v>
      </c>
      <c r="J173">
        <f t="shared" si="25"/>
        <v>7.1558499331767509E-3</v>
      </c>
      <c r="K173">
        <v>0.41</v>
      </c>
      <c r="AA173">
        <v>15152</v>
      </c>
    </row>
    <row r="174" spans="1:27" x14ac:dyDescent="0.3">
      <c r="A174">
        <v>15334</v>
      </c>
      <c r="B174">
        <v>89.95</v>
      </c>
      <c r="C174">
        <v>1.29</v>
      </c>
      <c r="D174">
        <f t="shared" si="23"/>
        <v>1.5699236621688994</v>
      </c>
      <c r="E174">
        <f t="shared" si="24"/>
        <v>2.2514747350726852E-2</v>
      </c>
      <c r="F174">
        <v>8462.61</v>
      </c>
      <c r="G174">
        <v>5764.55</v>
      </c>
      <c r="H174">
        <v>-351.86</v>
      </c>
      <c r="I174">
        <v>5756.16</v>
      </c>
      <c r="J174">
        <f t="shared" si="25"/>
        <v>5.0614548307835556E-3</v>
      </c>
      <c r="K174">
        <v>0.28999999999999998</v>
      </c>
      <c r="AA174">
        <v>15243</v>
      </c>
    </row>
    <row r="175" spans="1:27" x14ac:dyDescent="0.3">
      <c r="A175">
        <v>15424</v>
      </c>
      <c r="B175">
        <v>89.9</v>
      </c>
      <c r="C175">
        <v>0.89</v>
      </c>
      <c r="D175">
        <f t="shared" si="23"/>
        <v>1.5690509975429023</v>
      </c>
      <c r="E175">
        <f t="shared" si="24"/>
        <v>1.5533430342749533E-2</v>
      </c>
      <c r="F175">
        <v>8462.73</v>
      </c>
      <c r="G175">
        <v>5854.53</v>
      </c>
      <c r="H175">
        <v>-350.15</v>
      </c>
      <c r="I175">
        <v>5846.16</v>
      </c>
      <c r="J175">
        <f t="shared" si="25"/>
        <v>7.8539816339744835E-3</v>
      </c>
      <c r="K175">
        <v>0.45</v>
      </c>
      <c r="AA175">
        <v>15334</v>
      </c>
    </row>
    <row r="176" spans="1:27" x14ac:dyDescent="0.3">
      <c r="A176">
        <v>15517</v>
      </c>
      <c r="B176">
        <v>89.95</v>
      </c>
      <c r="C176">
        <v>1.89</v>
      </c>
      <c r="D176">
        <f t="shared" si="23"/>
        <v>1.5699236621688994</v>
      </c>
      <c r="E176">
        <f t="shared" si="24"/>
        <v>3.298672286269283E-2</v>
      </c>
      <c r="F176">
        <v>8462.85</v>
      </c>
      <c r="G176">
        <v>5947.5</v>
      </c>
      <c r="H176">
        <v>-347.89</v>
      </c>
      <c r="I176">
        <v>5939.16</v>
      </c>
      <c r="J176">
        <f t="shared" si="25"/>
        <v>1.8849555921538759E-2</v>
      </c>
      <c r="K176">
        <v>1.08</v>
      </c>
      <c r="AA176">
        <v>15424</v>
      </c>
    </row>
    <row r="177" spans="1:27" x14ac:dyDescent="0.3">
      <c r="A177">
        <v>15608</v>
      </c>
      <c r="B177">
        <v>90.12</v>
      </c>
      <c r="C177">
        <v>1.01</v>
      </c>
      <c r="D177">
        <f t="shared" si="23"/>
        <v>1.5728907218972898</v>
      </c>
      <c r="E177">
        <f t="shared" si="24"/>
        <v>1.7627825445142728E-2</v>
      </c>
      <c r="F177">
        <v>8462.7900000000009</v>
      </c>
      <c r="G177">
        <v>6038.47</v>
      </c>
      <c r="H177">
        <v>-345.59</v>
      </c>
      <c r="I177">
        <v>6030.15</v>
      </c>
      <c r="J177">
        <f t="shared" si="25"/>
        <v>1.710422666954443E-2</v>
      </c>
      <c r="K177">
        <v>0.98</v>
      </c>
      <c r="AA177">
        <v>15517</v>
      </c>
    </row>
    <row r="178" spans="1:27" x14ac:dyDescent="0.3">
      <c r="A178">
        <v>15699</v>
      </c>
      <c r="B178">
        <v>90.15</v>
      </c>
      <c r="C178">
        <v>1.34</v>
      </c>
      <c r="D178">
        <f t="shared" si="23"/>
        <v>1.5734143206728881</v>
      </c>
      <c r="E178">
        <f t="shared" si="24"/>
        <v>2.3387411976724018E-2</v>
      </c>
      <c r="F178">
        <v>8462.58</v>
      </c>
      <c r="G178">
        <v>6129.45</v>
      </c>
      <c r="H178">
        <v>-343.72</v>
      </c>
      <c r="I178">
        <v>6121.15</v>
      </c>
      <c r="J178">
        <f t="shared" si="25"/>
        <v>6.2831853071795857E-3</v>
      </c>
      <c r="K178">
        <v>0.36</v>
      </c>
      <c r="AA178">
        <v>15608</v>
      </c>
    </row>
    <row r="179" spans="1:27" x14ac:dyDescent="0.3">
      <c r="A179">
        <v>15789</v>
      </c>
      <c r="B179">
        <v>90.09</v>
      </c>
      <c r="C179">
        <v>0.92</v>
      </c>
      <c r="D179">
        <f t="shared" si="23"/>
        <v>1.5723671231216916</v>
      </c>
      <c r="E179">
        <f t="shared" si="24"/>
        <v>1.6057029118347832E-2</v>
      </c>
      <c r="F179">
        <v>8462.39</v>
      </c>
      <c r="G179">
        <v>6219.43</v>
      </c>
      <c r="H179">
        <v>-341.95</v>
      </c>
      <c r="I179">
        <v>6211.15</v>
      </c>
      <c r="J179">
        <f t="shared" si="25"/>
        <v>8.2030474843733485E-3</v>
      </c>
      <c r="K179">
        <v>0.47</v>
      </c>
      <c r="AA179">
        <v>15699</v>
      </c>
    </row>
    <row r="180" spans="1:27" x14ac:dyDescent="0.3">
      <c r="A180">
        <v>15880</v>
      </c>
      <c r="B180">
        <v>89.95</v>
      </c>
      <c r="C180">
        <v>2.0099999999999998</v>
      </c>
      <c r="D180">
        <f t="shared" si="23"/>
        <v>1.5699236621688994</v>
      </c>
      <c r="E180">
        <f t="shared" si="24"/>
        <v>3.508111796508602E-2</v>
      </c>
      <c r="F180">
        <v>8462.36</v>
      </c>
      <c r="G180">
        <v>6310.4</v>
      </c>
      <c r="H180">
        <v>-339.62</v>
      </c>
      <c r="I180">
        <v>6302.15</v>
      </c>
      <c r="J180">
        <f t="shared" si="25"/>
        <v>2.1118483949131388E-2</v>
      </c>
      <c r="K180">
        <v>1.21</v>
      </c>
      <c r="AA180">
        <v>15789</v>
      </c>
    </row>
    <row r="181" spans="1:27" x14ac:dyDescent="0.3">
      <c r="A181">
        <v>15971</v>
      </c>
      <c r="B181">
        <v>90.18</v>
      </c>
      <c r="C181">
        <v>0.78</v>
      </c>
      <c r="D181">
        <f t="shared" si="23"/>
        <v>1.5739379194484866</v>
      </c>
      <c r="E181">
        <f t="shared" si="24"/>
        <v>1.3613568165555772E-2</v>
      </c>
      <c r="F181">
        <v>8462.25</v>
      </c>
      <c r="G181">
        <v>6401.37</v>
      </c>
      <c r="H181">
        <v>-337.41</v>
      </c>
      <c r="I181">
        <v>6393.15</v>
      </c>
      <c r="J181">
        <f t="shared" si="25"/>
        <v>2.4085543677521744E-2</v>
      </c>
      <c r="K181">
        <v>1.38</v>
      </c>
      <c r="AA181">
        <v>15880</v>
      </c>
    </row>
    <row r="182" spans="1:27" x14ac:dyDescent="0.3">
      <c r="A182">
        <v>16061</v>
      </c>
      <c r="B182">
        <v>90.09</v>
      </c>
      <c r="C182">
        <v>0.84</v>
      </c>
      <c r="D182">
        <f t="shared" si="23"/>
        <v>1.5723671231216916</v>
      </c>
      <c r="E182">
        <f t="shared" si="24"/>
        <v>1.4660765716752368E-2</v>
      </c>
      <c r="F182">
        <v>8462.0400000000009</v>
      </c>
      <c r="G182">
        <v>6491.36</v>
      </c>
      <c r="H182">
        <v>-336.14</v>
      </c>
      <c r="I182">
        <v>6483.15</v>
      </c>
      <c r="J182">
        <f t="shared" si="25"/>
        <v>2.0943951023931952E-3</v>
      </c>
      <c r="K182">
        <v>0.12</v>
      </c>
      <c r="AA182">
        <v>15971</v>
      </c>
    </row>
    <row r="183" spans="1:27" x14ac:dyDescent="0.3">
      <c r="A183">
        <v>16152</v>
      </c>
      <c r="B183">
        <v>90.23</v>
      </c>
      <c r="C183">
        <v>1.2</v>
      </c>
      <c r="D183">
        <f t="shared" si="23"/>
        <v>1.5748105840744837</v>
      </c>
      <c r="E183">
        <f t="shared" si="24"/>
        <v>2.0943951023931952E-2</v>
      </c>
      <c r="F183">
        <v>8461.7900000000009</v>
      </c>
      <c r="G183">
        <v>6582.35</v>
      </c>
      <c r="H183">
        <v>-334.52</v>
      </c>
      <c r="I183">
        <v>6574.15</v>
      </c>
      <c r="J183">
        <f t="shared" si="25"/>
        <v>7.3303828583761842E-3</v>
      </c>
      <c r="K183">
        <v>0.42</v>
      </c>
      <c r="AA183">
        <v>16061</v>
      </c>
    </row>
    <row r="184" spans="1:27" x14ac:dyDescent="0.3">
      <c r="A184">
        <v>16243</v>
      </c>
      <c r="B184">
        <v>90.01</v>
      </c>
      <c r="C184">
        <v>0.59</v>
      </c>
      <c r="D184">
        <f t="shared" si="23"/>
        <v>1.5709708597200962</v>
      </c>
      <c r="E184">
        <f t="shared" si="24"/>
        <v>1.0297442586766544E-2</v>
      </c>
      <c r="F184">
        <v>8461.6</v>
      </c>
      <c r="G184">
        <v>6673.34</v>
      </c>
      <c r="H184">
        <v>-333.09</v>
      </c>
      <c r="I184">
        <v>6665.14</v>
      </c>
      <c r="J184">
        <f t="shared" si="25"/>
        <v>1.2391837689159739E-2</v>
      </c>
      <c r="K184">
        <v>0.71</v>
      </c>
      <c r="AA184">
        <v>16152</v>
      </c>
    </row>
    <row r="185" spans="1:27" x14ac:dyDescent="0.3">
      <c r="A185">
        <v>16333</v>
      </c>
      <c r="B185">
        <v>90.01</v>
      </c>
      <c r="C185">
        <v>1.02</v>
      </c>
      <c r="D185">
        <f t="shared" si="23"/>
        <v>1.5709708597200962</v>
      </c>
      <c r="E185">
        <f t="shared" si="24"/>
        <v>1.780235837034216E-2</v>
      </c>
      <c r="F185">
        <v>8461.58</v>
      </c>
      <c r="G185">
        <v>6763.33</v>
      </c>
      <c r="H185">
        <v>-331.83</v>
      </c>
      <c r="I185">
        <v>6755.14</v>
      </c>
      <c r="J185">
        <f t="shared" si="25"/>
        <v>8.377580409572781E-3</v>
      </c>
      <c r="K185">
        <v>0.48</v>
      </c>
      <c r="AA185">
        <v>16243</v>
      </c>
    </row>
    <row r="186" spans="1:27" x14ac:dyDescent="0.3">
      <c r="A186">
        <v>16425</v>
      </c>
      <c r="B186">
        <v>90.04</v>
      </c>
      <c r="C186">
        <v>0.82</v>
      </c>
      <c r="D186">
        <f t="shared" si="23"/>
        <v>1.5714944584956945</v>
      </c>
      <c r="E186">
        <f t="shared" si="24"/>
        <v>1.4311699866353502E-2</v>
      </c>
      <c r="F186">
        <v>8461.5400000000009</v>
      </c>
      <c r="G186">
        <v>6855.32</v>
      </c>
      <c r="H186">
        <v>-330.35</v>
      </c>
      <c r="I186">
        <v>6847.14</v>
      </c>
      <c r="J186">
        <f t="shared" si="25"/>
        <v>3.8397243543875251E-3</v>
      </c>
      <c r="K186">
        <v>0.22</v>
      </c>
      <c r="AA186">
        <v>16333</v>
      </c>
    </row>
    <row r="187" spans="1:27" x14ac:dyDescent="0.3">
      <c r="A187">
        <v>16516</v>
      </c>
      <c r="B187">
        <v>90.09</v>
      </c>
      <c r="C187">
        <v>0.78</v>
      </c>
      <c r="D187">
        <f t="shared" si="23"/>
        <v>1.5723671231216916</v>
      </c>
      <c r="E187">
        <f t="shared" si="24"/>
        <v>1.3613568165555772E-2</v>
      </c>
      <c r="F187">
        <v>8461.44</v>
      </c>
      <c r="G187">
        <v>6946.31</v>
      </c>
      <c r="H187">
        <v>-329.08</v>
      </c>
      <c r="I187">
        <v>6938.14</v>
      </c>
      <c r="J187">
        <f t="shared" si="25"/>
        <v>1.2217304763960308E-3</v>
      </c>
      <c r="K187">
        <v>7.0000000000000007E-2</v>
      </c>
      <c r="AA187">
        <v>16425</v>
      </c>
    </row>
    <row r="188" spans="1:27" x14ac:dyDescent="0.3">
      <c r="A188">
        <v>16606</v>
      </c>
      <c r="B188">
        <v>90.01</v>
      </c>
      <c r="C188">
        <v>1.73</v>
      </c>
      <c r="D188">
        <f t="shared" si="23"/>
        <v>1.5709708597200962</v>
      </c>
      <c r="E188">
        <f t="shared" si="24"/>
        <v>3.0194196059501899E-2</v>
      </c>
      <c r="F188">
        <v>8461.36</v>
      </c>
      <c r="G188">
        <v>7036.28</v>
      </c>
      <c r="H188">
        <v>-327.11</v>
      </c>
      <c r="I188">
        <v>7028.14</v>
      </c>
      <c r="J188">
        <f t="shared" si="25"/>
        <v>1.8500490071139894E-2</v>
      </c>
      <c r="K188">
        <v>1.06</v>
      </c>
      <c r="AA188">
        <v>16516</v>
      </c>
    </row>
    <row r="189" spans="1:27" x14ac:dyDescent="0.3">
      <c r="A189">
        <v>16695</v>
      </c>
      <c r="B189">
        <v>90.12</v>
      </c>
      <c r="C189">
        <v>1.34</v>
      </c>
      <c r="D189">
        <f t="shared" si="23"/>
        <v>1.5728907218972898</v>
      </c>
      <c r="E189">
        <f t="shared" si="24"/>
        <v>2.3387411976724018E-2</v>
      </c>
      <c r="F189">
        <v>8461.26</v>
      </c>
      <c r="G189">
        <v>7125.25</v>
      </c>
      <c r="H189">
        <v>-324.73</v>
      </c>
      <c r="I189">
        <v>7117.14</v>
      </c>
      <c r="J189">
        <f t="shared" si="25"/>
        <v>8.028514559173916E-3</v>
      </c>
      <c r="K189">
        <v>0.46</v>
      </c>
      <c r="AA189">
        <v>16606</v>
      </c>
    </row>
    <row r="190" spans="1:27" x14ac:dyDescent="0.3">
      <c r="A190">
        <v>16786</v>
      </c>
      <c r="B190">
        <v>90.74</v>
      </c>
      <c r="C190">
        <v>1.69</v>
      </c>
      <c r="D190">
        <f t="shared" si="23"/>
        <v>1.5837117632596545</v>
      </c>
      <c r="E190">
        <f t="shared" si="24"/>
        <v>2.9496064358704169E-2</v>
      </c>
      <c r="F190">
        <v>8460.58</v>
      </c>
      <c r="G190">
        <v>7216.22</v>
      </c>
      <c r="H190">
        <v>-322.32</v>
      </c>
      <c r="I190">
        <v>7208.13</v>
      </c>
      <c r="J190">
        <f t="shared" si="25"/>
        <v>1.3613568165555772E-2</v>
      </c>
      <c r="K190">
        <v>0.78</v>
      </c>
      <c r="AA190">
        <v>16695</v>
      </c>
    </row>
    <row r="191" spans="1:27" x14ac:dyDescent="0.3">
      <c r="A191">
        <v>16877</v>
      </c>
      <c r="B191">
        <v>90.09</v>
      </c>
      <c r="C191">
        <v>0.71</v>
      </c>
      <c r="D191">
        <f t="shared" si="23"/>
        <v>1.5723671231216916</v>
      </c>
      <c r="E191">
        <f t="shared" si="24"/>
        <v>1.2391837689159739E-2</v>
      </c>
      <c r="F191">
        <v>8459.92</v>
      </c>
      <c r="G191">
        <v>7307.19</v>
      </c>
      <c r="H191">
        <v>-320.42</v>
      </c>
      <c r="I191">
        <v>7299.13</v>
      </c>
      <c r="J191">
        <f t="shared" si="25"/>
        <v>2.2514747350726852E-2</v>
      </c>
      <c r="K191">
        <v>1.29</v>
      </c>
      <c r="AA191">
        <v>16786</v>
      </c>
    </row>
    <row r="192" spans="1:27" x14ac:dyDescent="0.3">
      <c r="A192">
        <v>16967</v>
      </c>
      <c r="B192">
        <v>89.98</v>
      </c>
      <c r="C192">
        <v>0.92</v>
      </c>
      <c r="D192">
        <f t="shared" si="23"/>
        <v>1.5704472609444977</v>
      </c>
      <c r="E192">
        <f t="shared" si="24"/>
        <v>1.6057029118347832E-2</v>
      </c>
      <c r="F192">
        <v>8459.86</v>
      </c>
      <c r="G192">
        <v>7397.18</v>
      </c>
      <c r="H192">
        <v>-319.14</v>
      </c>
      <c r="I192">
        <v>7389.13</v>
      </c>
      <c r="J192">
        <f t="shared" si="25"/>
        <v>4.5378560551852572E-3</v>
      </c>
      <c r="K192">
        <v>0.26</v>
      </c>
      <c r="AA192">
        <v>16877</v>
      </c>
    </row>
    <row r="193" spans="1:27" x14ac:dyDescent="0.3">
      <c r="A193">
        <v>17057</v>
      </c>
      <c r="B193">
        <v>89.95</v>
      </c>
      <c r="C193">
        <v>0.9</v>
      </c>
      <c r="D193">
        <f t="shared" si="23"/>
        <v>1.5699236621688994</v>
      </c>
      <c r="E193">
        <f t="shared" si="24"/>
        <v>1.5707963267948967E-2</v>
      </c>
      <c r="F193">
        <v>8459.92</v>
      </c>
      <c r="G193">
        <v>7487.17</v>
      </c>
      <c r="H193">
        <v>-317.70999999999998</v>
      </c>
      <c r="I193">
        <v>7479.12</v>
      </c>
      <c r="J193">
        <f t="shared" si="25"/>
        <v>6.9813170079773186E-4</v>
      </c>
      <c r="K193">
        <v>0.04</v>
      </c>
      <c r="AA193">
        <v>16967</v>
      </c>
    </row>
    <row r="194" spans="1:27" x14ac:dyDescent="0.3">
      <c r="A194">
        <v>17148</v>
      </c>
      <c r="B194">
        <v>90.18</v>
      </c>
      <c r="C194">
        <v>1.18</v>
      </c>
      <c r="D194">
        <f t="shared" si="23"/>
        <v>1.5739379194484866</v>
      </c>
      <c r="E194">
        <f t="shared" si="24"/>
        <v>2.0594885173533087E-2</v>
      </c>
      <c r="F194">
        <v>8459.81</v>
      </c>
      <c r="G194">
        <v>7578.16</v>
      </c>
      <c r="H194">
        <v>-316.05</v>
      </c>
      <c r="I194">
        <v>7570.12</v>
      </c>
      <c r="J194">
        <f t="shared" si="25"/>
        <v>6.9813170079773184E-3</v>
      </c>
      <c r="K194">
        <v>0.4</v>
      </c>
      <c r="AA194">
        <v>17057</v>
      </c>
    </row>
    <row r="195" spans="1:27" x14ac:dyDescent="0.3">
      <c r="A195">
        <v>17238</v>
      </c>
      <c r="B195">
        <v>89.7</v>
      </c>
      <c r="C195">
        <v>0.81</v>
      </c>
      <c r="D195">
        <f t="shared" si="23"/>
        <v>1.5655603390389137</v>
      </c>
      <c r="E195">
        <f t="shared" si="24"/>
        <v>1.4137166941154071E-2</v>
      </c>
      <c r="F195">
        <v>8459.91</v>
      </c>
      <c r="G195">
        <v>7668.14</v>
      </c>
      <c r="H195">
        <v>-314.49</v>
      </c>
      <c r="I195">
        <v>7660.12</v>
      </c>
      <c r="J195">
        <f t="shared" si="25"/>
        <v>1.1693705988362009E-2</v>
      </c>
      <c r="K195">
        <v>0.67</v>
      </c>
      <c r="AA195">
        <v>17148</v>
      </c>
    </row>
    <row r="196" spans="1:27" x14ac:dyDescent="0.3">
      <c r="A196">
        <v>17329</v>
      </c>
      <c r="B196">
        <v>89.87</v>
      </c>
      <c r="C196">
        <v>0.65</v>
      </c>
      <c r="D196">
        <f t="shared" ref="D196:D217" si="26">RADIANS(B196)</f>
        <v>1.5685273987673041</v>
      </c>
      <c r="E196">
        <f t="shared" ref="E196:E217" si="27">RADIANS(C196)</f>
        <v>1.1344640137963142E-2</v>
      </c>
      <c r="F196">
        <v>8460.25</v>
      </c>
      <c r="G196">
        <v>7759.14</v>
      </c>
      <c r="H196">
        <v>-313.33</v>
      </c>
      <c r="I196">
        <v>7751.12</v>
      </c>
      <c r="J196">
        <f t="shared" ref="J196:J217" si="28">RADIANS(K196)</f>
        <v>4.5378560551852572E-3</v>
      </c>
      <c r="K196">
        <v>0.26</v>
      </c>
      <c r="AA196">
        <v>17238</v>
      </c>
    </row>
    <row r="197" spans="1:27" x14ac:dyDescent="0.3">
      <c r="A197">
        <v>17421</v>
      </c>
      <c r="B197">
        <v>90.09</v>
      </c>
      <c r="C197">
        <v>0.69</v>
      </c>
      <c r="D197">
        <f t="shared" si="26"/>
        <v>1.5723671231216916</v>
      </c>
      <c r="E197">
        <f t="shared" si="27"/>
        <v>1.2042771838760872E-2</v>
      </c>
      <c r="F197">
        <v>8460.2800000000007</v>
      </c>
      <c r="G197">
        <v>7851.13</v>
      </c>
      <c r="H197">
        <v>-312.26</v>
      </c>
      <c r="I197">
        <v>7843.12</v>
      </c>
      <c r="J197">
        <f t="shared" si="28"/>
        <v>4.1887902047863905E-3</v>
      </c>
      <c r="K197">
        <v>0.24</v>
      </c>
      <c r="AA197">
        <v>17329</v>
      </c>
    </row>
    <row r="198" spans="1:27" x14ac:dyDescent="0.3">
      <c r="A198">
        <v>17511</v>
      </c>
      <c r="B198">
        <v>89.95</v>
      </c>
      <c r="C198">
        <v>0.85</v>
      </c>
      <c r="D198">
        <f t="shared" si="26"/>
        <v>1.5699236621688994</v>
      </c>
      <c r="E198">
        <f t="shared" si="27"/>
        <v>1.4835298641951801E-2</v>
      </c>
      <c r="F198">
        <v>8460.25</v>
      </c>
      <c r="G198">
        <v>7941.12</v>
      </c>
      <c r="H198">
        <v>-311.05</v>
      </c>
      <c r="I198">
        <v>7933.11</v>
      </c>
      <c r="J198">
        <f t="shared" si="28"/>
        <v>4.1887902047863905E-3</v>
      </c>
      <c r="K198">
        <v>0.24</v>
      </c>
      <c r="AA198">
        <v>17421</v>
      </c>
    </row>
    <row r="199" spans="1:27" x14ac:dyDescent="0.3">
      <c r="A199">
        <v>17602</v>
      </c>
      <c r="B199">
        <v>90.12</v>
      </c>
      <c r="C199">
        <v>2.57</v>
      </c>
      <c r="D199">
        <f t="shared" si="26"/>
        <v>1.5728907218972898</v>
      </c>
      <c r="E199">
        <f t="shared" si="27"/>
        <v>4.4854961776254268E-2</v>
      </c>
      <c r="F199">
        <v>8460.2000000000007</v>
      </c>
      <c r="G199">
        <v>8032.08</v>
      </c>
      <c r="H199">
        <v>-308.33</v>
      </c>
      <c r="I199">
        <v>8024.11</v>
      </c>
      <c r="J199">
        <f t="shared" si="28"/>
        <v>3.3161255787892259E-2</v>
      </c>
      <c r="K199">
        <v>1.9</v>
      </c>
      <c r="AA199">
        <v>17511</v>
      </c>
    </row>
    <row r="200" spans="1:27" x14ac:dyDescent="0.3">
      <c r="A200">
        <v>17692</v>
      </c>
      <c r="B200">
        <v>90.65</v>
      </c>
      <c r="C200">
        <v>2.89</v>
      </c>
      <c r="D200">
        <f t="shared" si="26"/>
        <v>1.5821409669328599</v>
      </c>
      <c r="E200">
        <f t="shared" si="27"/>
        <v>5.0440015382636129E-2</v>
      </c>
      <c r="F200">
        <v>8459.59</v>
      </c>
      <c r="G200">
        <v>8121.97</v>
      </c>
      <c r="H200">
        <v>-304.04000000000002</v>
      </c>
      <c r="I200">
        <v>8114.07</v>
      </c>
      <c r="J200">
        <f t="shared" si="28"/>
        <v>1.2042771838760872E-2</v>
      </c>
      <c r="K200">
        <v>0.69</v>
      </c>
      <c r="AA200">
        <v>17602</v>
      </c>
    </row>
    <row r="201" spans="1:27" x14ac:dyDescent="0.3">
      <c r="A201">
        <v>17782</v>
      </c>
      <c r="B201">
        <v>90.79</v>
      </c>
      <c r="C201">
        <v>2.82</v>
      </c>
      <c r="D201">
        <f t="shared" si="26"/>
        <v>1.584584427885652</v>
      </c>
      <c r="E201">
        <f t="shared" si="27"/>
        <v>4.9218284906240091E-2</v>
      </c>
      <c r="F201">
        <v>8458.4599999999991</v>
      </c>
      <c r="G201">
        <v>8211.85</v>
      </c>
      <c r="H201">
        <v>-299.56</v>
      </c>
      <c r="I201">
        <v>8204.02</v>
      </c>
      <c r="J201">
        <f t="shared" si="28"/>
        <v>2.9670597283903604E-3</v>
      </c>
      <c r="K201">
        <v>0.17</v>
      </c>
      <c r="AA201">
        <v>17692</v>
      </c>
    </row>
    <row r="202" spans="1:27" x14ac:dyDescent="0.3">
      <c r="A202">
        <v>17872</v>
      </c>
      <c r="B202">
        <v>90.6</v>
      </c>
      <c r="C202">
        <v>2.6</v>
      </c>
      <c r="D202">
        <f t="shared" si="26"/>
        <v>1.5812683023068625</v>
      </c>
      <c r="E202">
        <f t="shared" si="27"/>
        <v>4.5378560551852569E-2</v>
      </c>
      <c r="F202">
        <v>8457.3700000000008</v>
      </c>
      <c r="G202">
        <v>8301.75</v>
      </c>
      <c r="H202">
        <v>-295.31</v>
      </c>
      <c r="I202">
        <v>8293.99</v>
      </c>
      <c r="J202">
        <f t="shared" si="28"/>
        <v>5.5850536063818549E-3</v>
      </c>
      <c r="K202">
        <v>0.32</v>
      </c>
      <c r="AA202">
        <v>17782</v>
      </c>
    </row>
    <row r="203" spans="1:27" x14ac:dyDescent="0.3">
      <c r="A203">
        <v>17963</v>
      </c>
      <c r="B203">
        <v>90.88</v>
      </c>
      <c r="C203">
        <v>2.58</v>
      </c>
      <c r="D203">
        <f t="shared" si="26"/>
        <v>1.5861552242124466</v>
      </c>
      <c r="E203">
        <f t="shared" si="27"/>
        <v>4.5029494701453704E-2</v>
      </c>
      <c r="F203">
        <v>8456.19</v>
      </c>
      <c r="G203">
        <v>8392.65</v>
      </c>
      <c r="H203">
        <v>-291.2</v>
      </c>
      <c r="I203">
        <v>8384.9500000000007</v>
      </c>
      <c r="J203">
        <f t="shared" si="28"/>
        <v>5.4105206811824215E-3</v>
      </c>
      <c r="K203">
        <v>0.31</v>
      </c>
      <c r="AA203">
        <v>17872</v>
      </c>
    </row>
    <row r="204" spans="1:27" x14ac:dyDescent="0.3">
      <c r="A204">
        <v>18054</v>
      </c>
      <c r="B204">
        <v>90.6</v>
      </c>
      <c r="C204">
        <v>2.5499999999999998</v>
      </c>
      <c r="D204">
        <f t="shared" si="26"/>
        <v>1.5812683023068625</v>
      </c>
      <c r="E204">
        <f t="shared" si="27"/>
        <v>4.4505895925855403E-2</v>
      </c>
      <c r="F204">
        <v>8455.02</v>
      </c>
      <c r="G204">
        <v>8483.5499999999993</v>
      </c>
      <c r="H204">
        <v>-287.12</v>
      </c>
      <c r="I204">
        <v>8475.92</v>
      </c>
      <c r="J204">
        <f t="shared" si="28"/>
        <v>5.4105206811824215E-3</v>
      </c>
      <c r="K204">
        <v>0.31</v>
      </c>
      <c r="AA204">
        <v>17963</v>
      </c>
    </row>
    <row r="205" spans="1:27" x14ac:dyDescent="0.3">
      <c r="A205">
        <v>18144</v>
      </c>
      <c r="B205">
        <v>90.82</v>
      </c>
      <c r="C205">
        <v>2.96</v>
      </c>
      <c r="D205">
        <f t="shared" si="26"/>
        <v>1.5851080266612501</v>
      </c>
      <c r="E205">
        <f t="shared" si="27"/>
        <v>5.1661745859032153E-2</v>
      </c>
      <c r="F205">
        <v>8453.9</v>
      </c>
      <c r="G205">
        <v>8573.44</v>
      </c>
      <c r="H205">
        <v>-282.8</v>
      </c>
      <c r="I205">
        <v>8565.8700000000008</v>
      </c>
      <c r="J205">
        <f t="shared" si="28"/>
        <v>9.0757121103705145E-3</v>
      </c>
      <c r="K205">
        <v>0.52</v>
      </c>
      <c r="AA205">
        <v>18054</v>
      </c>
    </row>
    <row r="206" spans="1:27" x14ac:dyDescent="0.3">
      <c r="A206">
        <v>18235</v>
      </c>
      <c r="B206">
        <v>91.13</v>
      </c>
      <c r="C206">
        <v>2.68</v>
      </c>
      <c r="D206">
        <f t="shared" si="26"/>
        <v>1.5905185473424324</v>
      </c>
      <c r="E206">
        <f t="shared" si="27"/>
        <v>4.6774823953448036E-2</v>
      </c>
      <c r="F206">
        <v>8452.35</v>
      </c>
      <c r="G206">
        <v>8664.31</v>
      </c>
      <c r="H206">
        <v>-278.32</v>
      </c>
      <c r="I206">
        <v>8656.82</v>
      </c>
      <c r="J206">
        <f t="shared" si="28"/>
        <v>8.028514559173916E-3</v>
      </c>
      <c r="K206">
        <v>0.46</v>
      </c>
      <c r="AA206">
        <v>18144</v>
      </c>
    </row>
    <row r="207" spans="1:27" x14ac:dyDescent="0.3">
      <c r="A207">
        <v>18325</v>
      </c>
      <c r="B207">
        <v>90.32</v>
      </c>
      <c r="C207">
        <v>0.44</v>
      </c>
      <c r="D207">
        <f t="shared" si="26"/>
        <v>1.5763813804012783</v>
      </c>
      <c r="E207">
        <f t="shared" si="27"/>
        <v>7.6794487087750501E-3</v>
      </c>
      <c r="F207">
        <v>8451.2099999999991</v>
      </c>
      <c r="G207">
        <v>8754.26</v>
      </c>
      <c r="H207">
        <v>-275.87</v>
      </c>
      <c r="I207">
        <v>8746.81</v>
      </c>
      <c r="J207">
        <f t="shared" si="28"/>
        <v>4.6251225177849735E-2</v>
      </c>
      <c r="K207">
        <v>2.65</v>
      </c>
      <c r="AA207">
        <v>18235</v>
      </c>
    </row>
    <row r="208" spans="1:27" x14ac:dyDescent="0.3">
      <c r="A208">
        <v>18415</v>
      </c>
      <c r="B208">
        <v>90.12</v>
      </c>
      <c r="C208">
        <v>1.5</v>
      </c>
      <c r="D208">
        <f t="shared" si="26"/>
        <v>1.5728907218972898</v>
      </c>
      <c r="E208">
        <f t="shared" si="27"/>
        <v>2.6179938779914945E-2</v>
      </c>
      <c r="F208">
        <v>8450.8700000000008</v>
      </c>
      <c r="G208">
        <v>8844.25</v>
      </c>
      <c r="H208">
        <v>-274.35000000000002</v>
      </c>
      <c r="I208">
        <v>8836.7999999999993</v>
      </c>
      <c r="J208">
        <f t="shared" si="28"/>
        <v>2.0943951023931952E-2</v>
      </c>
      <c r="K208">
        <v>1.2</v>
      </c>
      <c r="AA208">
        <v>18325</v>
      </c>
    </row>
    <row r="209" spans="1:27" x14ac:dyDescent="0.3">
      <c r="A209">
        <v>18505</v>
      </c>
      <c r="B209">
        <v>90.51</v>
      </c>
      <c r="C209">
        <v>1.22</v>
      </c>
      <c r="D209">
        <f t="shared" si="26"/>
        <v>1.5796975059800678</v>
      </c>
      <c r="E209">
        <f t="shared" si="27"/>
        <v>2.1293016874330821E-2</v>
      </c>
      <c r="F209">
        <v>8450.3700000000008</v>
      </c>
      <c r="G209">
        <v>8934.2199999999993</v>
      </c>
      <c r="H209">
        <v>-272.20999999999998</v>
      </c>
      <c r="I209">
        <v>8926.7999999999993</v>
      </c>
      <c r="J209">
        <f t="shared" si="28"/>
        <v>9.250245035569947E-3</v>
      </c>
      <c r="K209">
        <v>0.53</v>
      </c>
      <c r="AA209">
        <v>18415</v>
      </c>
    </row>
    <row r="210" spans="1:27" x14ac:dyDescent="0.3">
      <c r="A210">
        <v>18597</v>
      </c>
      <c r="B210">
        <v>90.49</v>
      </c>
      <c r="C210">
        <v>1.29</v>
      </c>
      <c r="D210">
        <f t="shared" si="26"/>
        <v>1.5793484401296687</v>
      </c>
      <c r="E210">
        <f t="shared" si="27"/>
        <v>2.2514747350726852E-2</v>
      </c>
      <c r="F210">
        <v>8449.57</v>
      </c>
      <c r="G210">
        <v>9026.2000000000007</v>
      </c>
      <c r="H210">
        <v>-270.2</v>
      </c>
      <c r="I210">
        <v>9018.7999999999993</v>
      </c>
      <c r="J210">
        <f t="shared" si="28"/>
        <v>1.3962634015954637E-3</v>
      </c>
      <c r="K210">
        <v>0.08</v>
      </c>
      <c r="AA210">
        <v>18505</v>
      </c>
    </row>
    <row r="211" spans="1:27" x14ac:dyDescent="0.3">
      <c r="A211">
        <v>18688</v>
      </c>
      <c r="B211">
        <v>90.21</v>
      </c>
      <c r="C211">
        <v>0.69</v>
      </c>
      <c r="D211">
        <f t="shared" si="26"/>
        <v>1.5744615182240846</v>
      </c>
      <c r="E211">
        <f t="shared" si="27"/>
        <v>1.2042771838760872E-2</v>
      </c>
      <c r="F211">
        <v>8449.02</v>
      </c>
      <c r="G211">
        <v>9117.18</v>
      </c>
      <c r="H211">
        <v>-268.62</v>
      </c>
      <c r="I211">
        <v>9109.7999999999993</v>
      </c>
      <c r="J211">
        <f t="shared" si="28"/>
        <v>1.2740903539558606E-2</v>
      </c>
      <c r="K211">
        <v>0.73</v>
      </c>
      <c r="AA211">
        <v>18597</v>
      </c>
    </row>
    <row r="212" spans="1:27" x14ac:dyDescent="0.3">
      <c r="A212">
        <v>18779</v>
      </c>
      <c r="B212">
        <v>90.43</v>
      </c>
      <c r="C212">
        <v>1.33</v>
      </c>
      <c r="D212">
        <f t="shared" si="26"/>
        <v>1.5783012425784724</v>
      </c>
      <c r="E212">
        <f t="shared" si="27"/>
        <v>2.3212879051524585E-2</v>
      </c>
      <c r="F212">
        <v>8448.51</v>
      </c>
      <c r="G212">
        <v>9208.17</v>
      </c>
      <c r="H212">
        <v>-267.02</v>
      </c>
      <c r="I212">
        <v>9200.7900000000009</v>
      </c>
      <c r="J212">
        <f t="shared" si="28"/>
        <v>1.2915436464758038E-2</v>
      </c>
      <c r="K212">
        <v>0.74</v>
      </c>
      <c r="AA212">
        <v>18688</v>
      </c>
    </row>
    <row r="213" spans="1:27" x14ac:dyDescent="0.3">
      <c r="A213">
        <v>18870</v>
      </c>
      <c r="B213">
        <v>90.35</v>
      </c>
      <c r="C213">
        <v>0.72</v>
      </c>
      <c r="D213">
        <f t="shared" si="26"/>
        <v>1.5769049791768766</v>
      </c>
      <c r="E213">
        <f t="shared" si="27"/>
        <v>1.2566370614359171E-2</v>
      </c>
      <c r="F213">
        <v>8447.89</v>
      </c>
      <c r="G213">
        <v>9299.15</v>
      </c>
      <c r="H213">
        <v>-265.39</v>
      </c>
      <c r="I213">
        <v>9291.7900000000009</v>
      </c>
      <c r="J213">
        <f t="shared" si="28"/>
        <v>1.1868238913561441E-2</v>
      </c>
      <c r="K213">
        <v>0.68</v>
      </c>
      <c r="AA213">
        <v>18779</v>
      </c>
    </row>
    <row r="214" spans="1:27" x14ac:dyDescent="0.3">
      <c r="A214">
        <v>18960</v>
      </c>
      <c r="B214">
        <v>90.71</v>
      </c>
      <c r="C214">
        <v>0.55000000000000004</v>
      </c>
      <c r="D214">
        <f t="shared" si="26"/>
        <v>1.5831881644840562</v>
      </c>
      <c r="E214">
        <f t="shared" si="27"/>
        <v>9.5993108859688137E-3</v>
      </c>
      <c r="F214">
        <v>8447.06</v>
      </c>
      <c r="G214">
        <v>9389.14</v>
      </c>
      <c r="H214">
        <v>-264.39999999999998</v>
      </c>
      <c r="I214">
        <v>9381.7800000000007</v>
      </c>
      <c r="J214">
        <f t="shared" si="28"/>
        <v>7.6794487087750501E-3</v>
      </c>
      <c r="K214">
        <v>0.44</v>
      </c>
      <c r="AA214">
        <v>18870</v>
      </c>
    </row>
    <row r="215" spans="1:27" x14ac:dyDescent="0.3">
      <c r="A215">
        <v>19050</v>
      </c>
      <c r="B215">
        <v>91.05</v>
      </c>
      <c r="C215">
        <v>0.65</v>
      </c>
      <c r="D215">
        <f t="shared" si="26"/>
        <v>1.589122283940837</v>
      </c>
      <c r="E215">
        <f t="shared" si="27"/>
        <v>1.1344640137963142E-2</v>
      </c>
      <c r="F215">
        <v>8445.67</v>
      </c>
      <c r="G215">
        <v>9479.1200000000008</v>
      </c>
      <c r="H215">
        <v>-263.45</v>
      </c>
      <c r="I215">
        <v>9471.77</v>
      </c>
      <c r="J215">
        <f t="shared" si="28"/>
        <v>6.8067840827778859E-3</v>
      </c>
      <c r="K215">
        <v>0.39</v>
      </c>
      <c r="AA215">
        <v>18960</v>
      </c>
    </row>
    <row r="216" spans="1:27" x14ac:dyDescent="0.3">
      <c r="A216">
        <v>19088</v>
      </c>
      <c r="B216">
        <v>91.78</v>
      </c>
      <c r="C216">
        <v>0.8</v>
      </c>
      <c r="D216">
        <f t="shared" si="26"/>
        <v>1.6018631874803957</v>
      </c>
      <c r="E216">
        <f t="shared" si="27"/>
        <v>1.3962634015954637E-2</v>
      </c>
      <c r="F216">
        <v>8444.73</v>
      </c>
      <c r="G216">
        <v>9517.11</v>
      </c>
      <c r="H216">
        <v>-262.97000000000003</v>
      </c>
      <c r="I216">
        <v>9509.75</v>
      </c>
      <c r="J216">
        <f t="shared" si="28"/>
        <v>3.4208453339088861E-2</v>
      </c>
      <c r="K216">
        <v>1.96</v>
      </c>
      <c r="AA216">
        <v>19050</v>
      </c>
    </row>
    <row r="217" spans="1:27" x14ac:dyDescent="0.3">
      <c r="A217">
        <v>19124</v>
      </c>
      <c r="B217">
        <v>91.78</v>
      </c>
      <c r="C217">
        <v>0.8</v>
      </c>
      <c r="D217">
        <f t="shared" si="26"/>
        <v>1.6018631874803957</v>
      </c>
      <c r="E217">
        <f t="shared" si="27"/>
        <v>1.3962634015954637E-2</v>
      </c>
      <c r="F217">
        <v>8443.6200000000008</v>
      </c>
      <c r="G217">
        <v>9553.09</v>
      </c>
      <c r="H217">
        <v>-262.47000000000003</v>
      </c>
      <c r="I217">
        <v>9545.74</v>
      </c>
      <c r="J217">
        <f t="shared" si="28"/>
        <v>0</v>
      </c>
      <c r="K217">
        <v>0</v>
      </c>
      <c r="AA217">
        <v>19088</v>
      </c>
    </row>
    <row r="218" spans="1:27" x14ac:dyDescent="0.3">
      <c r="AA218">
        <v>19124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Kostohryz, Ryan</dc:creator>
  <cp:lastModifiedBy>Damir basic</cp:lastModifiedBy>
  <dcterms:created xsi:type="dcterms:W3CDTF">2023-02-02T18:01:30Z</dcterms:created>
  <dcterms:modified xsi:type="dcterms:W3CDTF">2023-02-03T00:59:18Z</dcterms:modified>
</cp:coreProperties>
</file>