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Hernandez\Desktop\PLAN ACCIÓN 2021\"/>
    </mc:Choice>
  </mc:AlternateContent>
  <xr:revisionPtr revIDLastSave="0" documentId="13_ncr:1_{282F00F4-6AE0-4E43-A061-54B663F679B9}" xr6:coauthVersionLast="45" xr6:coauthVersionMax="45" xr10:uidLastSave="{00000000-0000-0000-0000-000000000000}"/>
  <bookViews>
    <workbookView xWindow="-120" yWindow="-120" windowWidth="29040" windowHeight="15840" activeTab="2" xr2:uid="{F58857FD-35AC-4391-8ECF-9374255D9F5B}"/>
  </bookViews>
  <sheets>
    <sheet name="Salud" sheetId="2" r:id="rId1"/>
    <sheet name="Educación" sheetId="3" r:id="rId2"/>
    <sheet name="Deporte" sheetId="5" r:id="rId3"/>
    <sheet name="Cultura" sheetId="6" r:id="rId4"/>
    <sheet name="Vivienda" sheetId="7" r:id="rId5"/>
    <sheet name="Agua Potable" sheetId="8" r:id="rId6"/>
    <sheet name="Servicios Diferentes" sheetId="9" r:id="rId7"/>
    <sheet name="Vulnerables" sheetId="13" r:id="rId8"/>
    <sheet name="Victimas" sheetId="10" r:id="rId9"/>
    <sheet name="Desarrollo Economico" sheetId="11" r:id="rId10"/>
    <sheet name="Agropecuario" sheetId="14" r:id="rId11"/>
    <sheet name="Transporte" sheetId="15" r:id="rId12"/>
    <sheet name="Turismo" sheetId="12" r:id="rId13"/>
    <sheet name="Ambiente" sheetId="16" r:id="rId14"/>
    <sheet name="Gobierno" sheetId="18" r:id="rId15"/>
    <sheet name="Fortalecimiento Institucional" sheetId="17" r:id="rId16"/>
    <sheet name="Hoja1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30" i="18" l="1"/>
  <c r="AH30" i="18" s="1"/>
  <c r="AP28" i="18"/>
  <c r="AH28" i="18" s="1"/>
  <c r="AP27" i="18"/>
  <c r="AH27" i="18" s="1"/>
  <c r="AP25" i="18"/>
  <c r="AH25" i="18" s="1"/>
  <c r="AP24" i="18"/>
  <c r="AH24" i="18" s="1"/>
  <c r="AP20" i="18"/>
  <c r="AH20" i="18" s="1"/>
  <c r="AV30" i="18" l="1"/>
  <c r="AV28" i="18"/>
  <c r="AV27" i="18"/>
  <c r="AV25" i="18"/>
  <c r="AV24" i="18"/>
  <c r="AV20" i="18"/>
  <c r="AV19" i="18"/>
  <c r="AJ19" i="18" s="1"/>
  <c r="AH19" i="18"/>
  <c r="AG19" i="18"/>
  <c r="AV18" i="18"/>
  <c r="AJ18" i="18" s="1"/>
  <c r="AH18" i="18"/>
  <c r="AG18" i="18"/>
  <c r="AV17" i="18"/>
  <c r="AJ17" i="18" s="1"/>
  <c r="AH17" i="18"/>
  <c r="AG17" i="18"/>
  <c r="AO16" i="18"/>
  <c r="AH16" i="18"/>
  <c r="AG16" i="18"/>
  <c r="AO15" i="18"/>
  <c r="AP15" i="18" s="1"/>
  <c r="AH15" i="18"/>
  <c r="AG15" i="18"/>
  <c r="AO14" i="18"/>
  <c r="AP14" i="18" s="1"/>
  <c r="AH14" i="18"/>
  <c r="AG14" i="18"/>
  <c r="AO13" i="18"/>
  <c r="AH13" i="18"/>
  <c r="AG13" i="18"/>
  <c r="AO12" i="18"/>
  <c r="AH12" i="18"/>
  <c r="AG12" i="18"/>
  <c r="AO11" i="18"/>
  <c r="AP11" i="18" s="1"/>
  <c r="AH11" i="18"/>
  <c r="AG11" i="18"/>
  <c r="AP10" i="18"/>
  <c r="AO10" i="18"/>
  <c r="AH10" i="18"/>
  <c r="AG10" i="18"/>
  <c r="AP9" i="18"/>
  <c r="AH9" i="18"/>
  <c r="AG9" i="18"/>
  <c r="AO8" i="18"/>
  <c r="AP8" i="18" s="1"/>
  <c r="AH8" i="18"/>
  <c r="AG8" i="18"/>
  <c r="AO7" i="18"/>
  <c r="AP7" i="18" s="1"/>
  <c r="AH7" i="18"/>
  <c r="AG7" i="18"/>
  <c r="AO6" i="18"/>
  <c r="AH6" i="18"/>
  <c r="AG6" i="18"/>
  <c r="AO5" i="18"/>
  <c r="AH5" i="18"/>
  <c r="AG5" i="18"/>
  <c r="AO4" i="18"/>
  <c r="AP4" i="18" s="1"/>
  <c r="AH4" i="18"/>
  <c r="AG4" i="18"/>
  <c r="AQ7" i="18" l="1"/>
  <c r="AV7" i="18" s="1"/>
  <c r="AM7" i="18" s="1"/>
  <c r="AQ14" i="18"/>
  <c r="AV14" i="18" s="1"/>
  <c r="AJ14" i="18" s="1"/>
  <c r="AP13" i="18"/>
  <c r="AQ13" i="18" s="1"/>
  <c r="AV6" i="18"/>
  <c r="AM6" i="18" s="1"/>
  <c r="AV10" i="18"/>
  <c r="AJ10" i="18" s="1"/>
  <c r="AP6" i="18"/>
  <c r="AQ6" i="18" s="1"/>
  <c r="AQ10" i="18"/>
  <c r="AQ15" i="18"/>
  <c r="AV15" i="18" s="1"/>
  <c r="AI15" i="18" s="1"/>
  <c r="AQ4" i="18"/>
  <c r="AV4" i="18" s="1"/>
  <c r="AJ4" i="18" s="1"/>
  <c r="AQ11" i="18"/>
  <c r="AV11" i="18"/>
  <c r="AI11" i="18" s="1"/>
  <c r="AQ8" i="18"/>
  <c r="AV8" i="18" s="1"/>
  <c r="AI8" i="18" s="1"/>
  <c r="AQ9" i="18"/>
  <c r="AV9" i="18" s="1"/>
  <c r="AJ9" i="18" s="1"/>
  <c r="AP12" i="18"/>
  <c r="AQ12" i="18" s="1"/>
  <c r="AP16" i="18"/>
  <c r="AQ16" i="18" s="1"/>
  <c r="AP5" i="18"/>
  <c r="AQ5" i="18" s="1"/>
  <c r="AV13" i="18" l="1"/>
  <c r="AI13" i="18" s="1"/>
  <c r="AV5" i="18"/>
  <c r="AM5" i="18" s="1"/>
  <c r="AV16" i="18"/>
  <c r="AJ16" i="18" s="1"/>
  <c r="AV12" i="18"/>
  <c r="AI12" i="18" s="1"/>
  <c r="AK47" i="17" l="1"/>
  <c r="AJ47" i="17"/>
  <c r="AI47" i="17"/>
  <c r="AH47" i="17"/>
  <c r="AF47" i="17"/>
  <c r="AE47" i="17"/>
  <c r="AC47" i="17"/>
  <c r="AL43" i="17"/>
  <c r="AD43" i="17" s="1"/>
  <c r="AL42" i="17"/>
  <c r="AD42" i="17" s="1"/>
  <c r="AL41" i="17"/>
  <c r="AD41" i="17" s="1"/>
  <c r="AL40" i="17"/>
  <c r="AD40" i="17" s="1"/>
  <c r="AL38" i="17"/>
  <c r="AG38" i="17" s="1"/>
  <c r="AL37" i="17"/>
  <c r="AD37" i="17" s="1"/>
  <c r="AL36" i="17"/>
  <c r="AD36" i="17" s="1"/>
  <c r="AL35" i="17"/>
  <c r="AD35" i="17" s="1"/>
  <c r="AL34" i="17"/>
  <c r="AD34" i="17" s="1"/>
  <c r="AL33" i="17"/>
  <c r="AG33" i="17" s="1"/>
  <c r="AL32" i="17"/>
  <c r="AD32" i="17" s="1"/>
  <c r="AL21" i="17"/>
  <c r="AL20" i="17"/>
  <c r="AG20" i="17" s="1"/>
  <c r="AL19" i="17"/>
  <c r="AD19" i="17"/>
  <c r="AL18" i="17"/>
  <c r="AG18" i="17" s="1"/>
  <c r="AG47" i="17" s="1"/>
  <c r="AL17" i="17"/>
  <c r="AC17" i="17"/>
  <c r="AL15" i="17"/>
  <c r="AC15" i="17" s="1"/>
  <c r="AL14" i="17"/>
  <c r="AC14" i="17"/>
  <c r="AL13" i="17"/>
  <c r="AG13" i="17" s="1"/>
  <c r="AL12" i="17"/>
  <c r="AG12" i="17" s="1"/>
  <c r="AD47" i="17" l="1"/>
  <c r="AL47" i="17"/>
  <c r="AK21" i="16"/>
  <c r="AJ21" i="16"/>
  <c r="AI21" i="16"/>
  <c r="AH21" i="16"/>
  <c r="AF21" i="16"/>
  <c r="AE21" i="16"/>
  <c r="AL20" i="16"/>
  <c r="AC20" i="16" s="1"/>
  <c r="AL19" i="16"/>
  <c r="AC19" i="16"/>
  <c r="AL18" i="16"/>
  <c r="AD18" i="16" s="1"/>
  <c r="AG17" i="16"/>
  <c r="AG16" i="16"/>
  <c r="AG21" i="16" s="1"/>
  <c r="AD13" i="16"/>
  <c r="AL11" i="16"/>
  <c r="AD11" i="16" s="1"/>
  <c r="AL10" i="16"/>
  <c r="AC10" i="16" s="1"/>
  <c r="AD9" i="16"/>
  <c r="AD8" i="16"/>
  <c r="AC6" i="16"/>
  <c r="AL3" i="16"/>
  <c r="AL21" i="16" s="1"/>
  <c r="AC3" i="16"/>
  <c r="AV13" i="15"/>
  <c r="AM13" i="15" s="1"/>
  <c r="AH13" i="15"/>
  <c r="AG13" i="15"/>
  <c r="AV12" i="15"/>
  <c r="AM12" i="15" s="1"/>
  <c r="AH12" i="15"/>
  <c r="AG12" i="15"/>
  <c r="AV11" i="15"/>
  <c r="AM11" i="15" s="1"/>
  <c r="AH11" i="15"/>
  <c r="AG11" i="15"/>
  <c r="AV10" i="15"/>
  <c r="AH10" i="15"/>
  <c r="AG10" i="15"/>
  <c r="AV9" i="15"/>
  <c r="AM9" i="15" s="1"/>
  <c r="AH9" i="15"/>
  <c r="AG9" i="15"/>
  <c r="AV8" i="15"/>
  <c r="AM8" i="15" s="1"/>
  <c r="AH8" i="15"/>
  <c r="AG8" i="15"/>
  <c r="AV7" i="15"/>
  <c r="AM7" i="15" s="1"/>
  <c r="AH7" i="15"/>
  <c r="AG7" i="15"/>
  <c r="AV6" i="15"/>
  <c r="AM6" i="15" s="1"/>
  <c r="AH6" i="15"/>
  <c r="AG6" i="15"/>
  <c r="AV5" i="15"/>
  <c r="AL5" i="15" s="1"/>
  <c r="AH5" i="15"/>
  <c r="AG5" i="15"/>
  <c r="AV4" i="15"/>
  <c r="AI4" i="15" s="1"/>
  <c r="AH4" i="15"/>
  <c r="AG4" i="15"/>
  <c r="AC21" i="16" l="1"/>
  <c r="AD21" i="16"/>
  <c r="AV30" i="14" l="1"/>
  <c r="AJ30" i="14" s="1"/>
  <c r="AH30" i="14"/>
  <c r="AG30" i="14"/>
  <c r="AV28" i="14"/>
  <c r="AM28" i="14" s="1"/>
  <c r="AH28" i="14"/>
  <c r="AG28" i="14"/>
  <c r="AO26" i="14"/>
  <c r="AH26" i="14"/>
  <c r="AG26" i="14"/>
  <c r="AO25" i="14"/>
  <c r="AP25" i="14" s="1"/>
  <c r="AH25" i="14"/>
  <c r="AG25" i="14"/>
  <c r="AI24" i="14"/>
  <c r="AH24" i="14"/>
  <c r="AG24" i="14"/>
  <c r="AV23" i="14"/>
  <c r="AJ23" i="14" s="1"/>
  <c r="AH23" i="14"/>
  <c r="AG23" i="14"/>
  <c r="AV22" i="14"/>
  <c r="AJ22" i="14" s="1"/>
  <c r="AH22" i="14"/>
  <c r="AG22" i="14"/>
  <c r="AV21" i="14"/>
  <c r="AJ21" i="14" s="1"/>
  <c r="AH21" i="14"/>
  <c r="AG21" i="14"/>
  <c r="AV20" i="14"/>
  <c r="AJ20" i="14" s="1"/>
  <c r="AH20" i="14"/>
  <c r="AG20" i="14"/>
  <c r="AV19" i="14"/>
  <c r="AJ19" i="14" s="1"/>
  <c r="AH19" i="14"/>
  <c r="AG19" i="14"/>
  <c r="AV18" i="14"/>
  <c r="AM18" i="14" s="1"/>
  <c r="AH18" i="14"/>
  <c r="AG18" i="14"/>
  <c r="AV17" i="14"/>
  <c r="AM17" i="14" s="1"/>
  <c r="AH17" i="14"/>
  <c r="AG17" i="14"/>
  <c r="AV16" i="14"/>
  <c r="AM16" i="14"/>
  <c r="AH16" i="14"/>
  <c r="AG16" i="14"/>
  <c r="AV15" i="14"/>
  <c r="AM15" i="14" s="1"/>
  <c r="AH15" i="14"/>
  <c r="AG15" i="14"/>
  <c r="AV14" i="14"/>
  <c r="AH14" i="14"/>
  <c r="AG14" i="14"/>
  <c r="AV13" i="14"/>
  <c r="AM13" i="14" s="1"/>
  <c r="AH13" i="14"/>
  <c r="AG13" i="14"/>
  <c r="AV12" i="14"/>
  <c r="AM12" i="14"/>
  <c r="AH12" i="14"/>
  <c r="AG12" i="14"/>
  <c r="AV11" i="14"/>
  <c r="AM11" i="14" s="1"/>
  <c r="AH11" i="14"/>
  <c r="AG11" i="14"/>
  <c r="AH10" i="14"/>
  <c r="AG10" i="14"/>
  <c r="AM8" i="14"/>
  <c r="AH8" i="14"/>
  <c r="AG8" i="14"/>
  <c r="AV5" i="14"/>
  <c r="AH5" i="14"/>
  <c r="AG5" i="14"/>
  <c r="AV4" i="14"/>
  <c r="AH4" i="14"/>
  <c r="AG4" i="14"/>
  <c r="AQ25" i="14" l="1"/>
  <c r="AV25" i="14" s="1"/>
  <c r="AI25" i="14" s="1"/>
  <c r="AP26" i="14"/>
  <c r="AQ26" i="14" s="1"/>
  <c r="AV26" i="14" l="1"/>
  <c r="AJ26" i="14" s="1"/>
  <c r="AV92" i="13" l="1"/>
  <c r="AI92" i="13" s="1"/>
  <c r="AH92" i="13"/>
  <c r="AG92" i="13"/>
  <c r="AV91" i="13"/>
  <c r="AM91" i="13" s="1"/>
  <c r="AH91" i="13"/>
  <c r="AG91" i="13"/>
  <c r="AI90" i="13"/>
  <c r="AH90" i="13"/>
  <c r="AG90" i="13"/>
  <c r="AI89" i="13"/>
  <c r="AH89" i="13"/>
  <c r="AG89" i="13"/>
  <c r="AI88" i="13"/>
  <c r="AH88" i="13"/>
  <c r="AG88" i="13"/>
  <c r="AI87" i="13"/>
  <c r="AH87" i="13"/>
  <c r="AG87" i="13"/>
  <c r="AI86" i="13"/>
  <c r="AH86" i="13"/>
  <c r="AG86" i="13"/>
  <c r="AI85" i="13"/>
  <c r="AH85" i="13"/>
  <c r="AG85" i="13"/>
  <c r="AI84" i="13"/>
  <c r="AH84" i="13"/>
  <c r="AG84" i="13"/>
  <c r="AI83" i="13"/>
  <c r="AH83" i="13"/>
  <c r="AG83" i="13"/>
  <c r="AI82" i="13"/>
  <c r="AH82" i="13"/>
  <c r="AG82" i="13"/>
  <c r="AJ81" i="13"/>
  <c r="AH81" i="13"/>
  <c r="AG81" i="13"/>
  <c r="AJ80" i="13"/>
  <c r="AH80" i="13"/>
  <c r="AG80" i="13"/>
  <c r="AJ79" i="13"/>
  <c r="AH79" i="13"/>
  <c r="AG79" i="13"/>
  <c r="AJ78" i="13"/>
  <c r="AH78" i="13"/>
  <c r="AG78" i="13"/>
  <c r="AV77" i="13"/>
  <c r="AJ77" i="13" s="1"/>
  <c r="AH77" i="13"/>
  <c r="AG77" i="13"/>
  <c r="AV76" i="13"/>
  <c r="AJ76" i="13" s="1"/>
  <c r="AH76" i="13"/>
  <c r="AG76" i="13"/>
  <c r="AV75" i="13"/>
  <c r="AJ75" i="13" s="1"/>
  <c r="AH75" i="13"/>
  <c r="AG75" i="13"/>
  <c r="AV73" i="13"/>
  <c r="AJ73" i="13" s="1"/>
  <c r="AH73" i="13"/>
  <c r="AG73" i="13"/>
  <c r="AV72" i="13"/>
  <c r="AJ72" i="13" s="1"/>
  <c r="AH72" i="13"/>
  <c r="AG72" i="13"/>
  <c r="AV70" i="13"/>
  <c r="AJ70" i="13" s="1"/>
  <c r="AH70" i="13"/>
  <c r="AG70" i="13"/>
  <c r="AV69" i="13"/>
  <c r="AJ69" i="13" s="1"/>
  <c r="AH69" i="13"/>
  <c r="AG69" i="13"/>
  <c r="AV68" i="13"/>
  <c r="AJ68" i="13" s="1"/>
  <c r="AH68" i="13"/>
  <c r="AG68" i="13"/>
  <c r="AV66" i="13"/>
  <c r="AJ66" i="13" s="1"/>
  <c r="AH66" i="13"/>
  <c r="AG66" i="13"/>
  <c r="AV65" i="13"/>
  <c r="AJ65" i="13" s="1"/>
  <c r="AH65" i="13"/>
  <c r="AG65" i="13"/>
  <c r="AV64" i="13"/>
  <c r="AJ64" i="13" s="1"/>
  <c r="AH64" i="13"/>
  <c r="AG64" i="13"/>
  <c r="AV62" i="13"/>
  <c r="AJ62" i="13" s="1"/>
  <c r="AH62" i="13"/>
  <c r="AG62" i="13"/>
  <c r="AV61" i="13"/>
  <c r="AJ61" i="13" s="1"/>
  <c r="AH61" i="13"/>
  <c r="AG61" i="13"/>
  <c r="AV60" i="13"/>
  <c r="AJ60" i="13" s="1"/>
  <c r="AH60" i="13"/>
  <c r="AG60" i="13"/>
  <c r="AV59" i="13"/>
  <c r="AJ59" i="13" s="1"/>
  <c r="AH59" i="13"/>
  <c r="AG59" i="13"/>
  <c r="AV57" i="13"/>
  <c r="AJ57" i="13" s="1"/>
  <c r="AH57" i="13"/>
  <c r="AG57" i="13"/>
  <c r="AV56" i="13"/>
  <c r="AJ56" i="13" s="1"/>
  <c r="AH56" i="13"/>
  <c r="AG56" i="13"/>
  <c r="AV55" i="13"/>
  <c r="AJ55" i="13" s="1"/>
  <c r="AH55" i="13"/>
  <c r="AG55" i="13"/>
  <c r="AV54" i="13"/>
  <c r="AJ54" i="13" s="1"/>
  <c r="AH54" i="13"/>
  <c r="AG54" i="13"/>
  <c r="AV53" i="13"/>
  <c r="AJ53" i="13" s="1"/>
  <c r="AH53" i="13"/>
  <c r="AG53" i="13"/>
  <c r="AV52" i="13"/>
  <c r="AJ52" i="13" s="1"/>
  <c r="AH52" i="13"/>
  <c r="AG52" i="13"/>
  <c r="AV51" i="13"/>
  <c r="AJ51" i="13" s="1"/>
  <c r="AH51" i="13"/>
  <c r="AG51" i="13"/>
  <c r="AV49" i="13"/>
  <c r="AJ49" i="13" s="1"/>
  <c r="AH49" i="13"/>
  <c r="AG49" i="13"/>
  <c r="AV46" i="13"/>
  <c r="AJ46" i="13" s="1"/>
  <c r="AH46" i="13"/>
  <c r="AG46" i="13"/>
  <c r="AV45" i="13"/>
  <c r="AJ45" i="13" s="1"/>
  <c r="AH45" i="13"/>
  <c r="AG45" i="13"/>
  <c r="AV43" i="13"/>
  <c r="AJ43" i="13" s="1"/>
  <c r="AH43" i="13"/>
  <c r="AG43" i="13"/>
  <c r="AV42" i="13"/>
  <c r="AJ42" i="13" s="1"/>
  <c r="AH42" i="13"/>
  <c r="AG42" i="13"/>
  <c r="AV41" i="13"/>
  <c r="AJ41" i="13" s="1"/>
  <c r="AH41" i="13"/>
  <c r="AG41" i="13"/>
  <c r="AV39" i="13"/>
  <c r="AJ39" i="13" s="1"/>
  <c r="AH39" i="13"/>
  <c r="AG39" i="13"/>
  <c r="AV38" i="13"/>
  <c r="AJ38" i="13" s="1"/>
  <c r="AH38" i="13"/>
  <c r="AG38" i="13"/>
  <c r="AV36" i="13"/>
  <c r="AJ36" i="13" s="1"/>
  <c r="AH36" i="13"/>
  <c r="AG36" i="13"/>
  <c r="AV34" i="13"/>
  <c r="AJ34" i="13" s="1"/>
  <c r="AH34" i="13"/>
  <c r="AG34" i="13"/>
  <c r="AV32" i="13"/>
  <c r="AJ32" i="13" s="1"/>
  <c r="AH32" i="13"/>
  <c r="AG32" i="13"/>
  <c r="AV31" i="13"/>
  <c r="AJ31" i="13" s="1"/>
  <c r="AH31" i="13"/>
  <c r="AG31" i="13"/>
  <c r="AV30" i="13"/>
  <c r="AJ29" i="13" s="1"/>
  <c r="AH29" i="13"/>
  <c r="AG29" i="13"/>
  <c r="AV26" i="13"/>
  <c r="AJ26" i="13" s="1"/>
  <c r="AH26" i="13"/>
  <c r="AG26" i="13"/>
  <c r="AV25" i="13"/>
  <c r="AJ24" i="13" s="1"/>
  <c r="AH24" i="13"/>
  <c r="AG24" i="13"/>
  <c r="AV23" i="13"/>
  <c r="AJ23" i="13" s="1"/>
  <c r="AH23" i="13"/>
  <c r="AG23" i="13"/>
  <c r="AV20" i="13"/>
  <c r="AJ20" i="13" s="1"/>
  <c r="AH20" i="13"/>
  <c r="AG20" i="13"/>
  <c r="AV19" i="13"/>
  <c r="AI19" i="13" s="1"/>
  <c r="AH19" i="13"/>
  <c r="AG19" i="13"/>
  <c r="AV18" i="13"/>
  <c r="AI18" i="13" s="1"/>
  <c r="AH18" i="13"/>
  <c r="AG18" i="13"/>
  <c r="AV17" i="13"/>
  <c r="AJ17" i="13" s="1"/>
  <c r="AH17" i="13"/>
  <c r="AG17" i="13"/>
  <c r="AV16" i="13"/>
  <c r="AI16" i="13" s="1"/>
  <c r="AH16" i="13"/>
  <c r="AG16" i="13"/>
  <c r="AV15" i="13"/>
  <c r="AI15" i="13" s="1"/>
  <c r="AH15" i="13"/>
  <c r="AG15" i="13"/>
  <c r="AV13" i="13"/>
  <c r="AJ13" i="13" s="1"/>
  <c r="AH13" i="13"/>
  <c r="AG13" i="13"/>
  <c r="AB12" i="13"/>
  <c r="AA12" i="13"/>
  <c r="Z12" i="13"/>
  <c r="AV11" i="13"/>
  <c r="AJ11" i="13" s="1"/>
  <c r="AH11" i="13"/>
  <c r="Y11" i="13"/>
  <c r="AG11" i="13" s="1"/>
  <c r="AV9" i="13"/>
  <c r="AJ9" i="13" s="1"/>
  <c r="AH9" i="13"/>
  <c r="AG9" i="13"/>
  <c r="AV8" i="13"/>
  <c r="AJ8" i="13" s="1"/>
  <c r="AH8" i="13"/>
  <c r="AB8" i="13"/>
  <c r="AA8" i="13"/>
  <c r="Z8" i="13"/>
  <c r="Y8" i="13"/>
  <c r="AG8" i="13" s="1"/>
  <c r="BF7" i="13"/>
  <c r="AB7" i="13"/>
  <c r="AA7" i="13"/>
  <c r="Z7" i="13"/>
  <c r="AV6" i="13"/>
  <c r="AI6" i="13" s="1"/>
  <c r="AH6" i="13"/>
  <c r="AG6" i="13"/>
  <c r="AV5" i="13"/>
  <c r="AI5" i="13" s="1"/>
  <c r="AH5" i="13"/>
  <c r="AB5" i="13"/>
  <c r="AA5" i="13"/>
  <c r="Z5" i="13"/>
  <c r="Y5" i="13"/>
  <c r="AG5" i="13" s="1"/>
  <c r="AV3" i="13"/>
  <c r="AJ3" i="13" s="1"/>
  <c r="AH3" i="13"/>
  <c r="AG3" i="13"/>
  <c r="AB3" i="13"/>
  <c r="AA3" i="13"/>
  <c r="Z3" i="13"/>
  <c r="AV11" i="12" l="1"/>
  <c r="AM11" i="12" s="1"/>
  <c r="AH11" i="12"/>
  <c r="AG11" i="12"/>
  <c r="AV10" i="12"/>
  <c r="AJ10" i="12" s="1"/>
  <c r="AH10" i="12"/>
  <c r="AG10" i="12"/>
  <c r="AV9" i="12"/>
  <c r="AJ9" i="12" s="1"/>
  <c r="AH9" i="12"/>
  <c r="AG9" i="12"/>
  <c r="AV8" i="12"/>
  <c r="AJ8" i="12" s="1"/>
  <c r="AH8" i="12"/>
  <c r="AG8" i="12"/>
  <c r="AV7" i="12"/>
  <c r="AJ7" i="12" s="1"/>
  <c r="AH7" i="12"/>
  <c r="AG7" i="12"/>
  <c r="AV6" i="12"/>
  <c r="AH6" i="12"/>
  <c r="AG6" i="12"/>
  <c r="AV5" i="12"/>
  <c r="AH5" i="12"/>
  <c r="AG5" i="12"/>
  <c r="AV4" i="12"/>
  <c r="AH4" i="12"/>
  <c r="AG4" i="12"/>
  <c r="AV3" i="12"/>
  <c r="AJ3" i="12" s="1"/>
  <c r="AH3" i="12"/>
  <c r="AG3" i="12"/>
  <c r="AI32" i="11" l="1"/>
  <c r="AF32" i="11"/>
  <c r="AM31" i="11"/>
  <c r="AD31" i="11" s="1"/>
  <c r="AM29" i="11"/>
  <c r="AM28" i="11"/>
  <c r="AD28" i="11" s="1"/>
  <c r="AK27" i="11"/>
  <c r="AL27" i="11" s="1"/>
  <c r="AM26" i="11"/>
  <c r="AD26" i="11" s="1"/>
  <c r="AJ25" i="11"/>
  <c r="AM25" i="11" s="1"/>
  <c r="AE25" i="11" s="1"/>
  <c r="AM23" i="11"/>
  <c r="AD23" i="11" s="1"/>
  <c r="AM21" i="11"/>
  <c r="AE21" i="11" s="1"/>
  <c r="AL20" i="11"/>
  <c r="AM20" i="11" s="1"/>
  <c r="AE20" i="11" s="1"/>
  <c r="AM18" i="11"/>
  <c r="AM16" i="11"/>
  <c r="AG16" i="11"/>
  <c r="AG32" i="11" s="1"/>
  <c r="AK14" i="11"/>
  <c r="AM12" i="11"/>
  <c r="AM27" i="11" l="1"/>
  <c r="AD27" i="11" s="1"/>
  <c r="AJ32" i="11"/>
  <c r="AE32" i="11"/>
  <c r="AD12" i="11"/>
  <c r="AL14" i="11"/>
  <c r="AL32" i="11" s="1"/>
  <c r="AK32" i="11"/>
  <c r="AM14" i="11" l="1"/>
  <c r="AD14" i="11" l="1"/>
  <c r="AD32" i="11" s="1"/>
  <c r="AM32" i="11"/>
  <c r="AV17" i="10" l="1"/>
  <c r="AI17" i="10" s="1"/>
  <c r="AH17" i="10"/>
  <c r="AG17" i="10"/>
  <c r="AV16" i="10"/>
  <c r="AM16" i="10" s="1"/>
  <c r="AH16" i="10"/>
  <c r="AG16" i="10"/>
  <c r="AI15" i="10"/>
  <c r="AH15" i="10"/>
  <c r="AG15" i="10"/>
  <c r="AI14" i="10"/>
  <c r="AH14" i="10"/>
  <c r="AG14" i="10"/>
  <c r="AI13" i="10"/>
  <c r="AH13" i="10"/>
  <c r="AG13" i="10"/>
  <c r="AI12" i="10"/>
  <c r="AH12" i="10"/>
  <c r="AG12" i="10"/>
  <c r="AI11" i="10"/>
  <c r="AH11" i="10"/>
  <c r="AG11" i="10"/>
  <c r="AI10" i="10"/>
  <c r="AH10" i="10"/>
  <c r="AG10" i="10"/>
  <c r="AI9" i="10"/>
  <c r="AH9" i="10"/>
  <c r="AG9" i="10"/>
  <c r="AI8" i="10"/>
  <c r="AH8" i="10"/>
  <c r="AG8" i="10"/>
  <c r="AI7" i="10"/>
  <c r="AH7" i="10"/>
  <c r="AG7" i="10"/>
  <c r="AJ6" i="10"/>
  <c r="AH6" i="10"/>
  <c r="AG6" i="10"/>
  <c r="AJ5" i="10"/>
  <c r="AH5" i="10"/>
  <c r="AG5" i="10"/>
  <c r="AJ4" i="10"/>
  <c r="AH4" i="10"/>
  <c r="AG4" i="10"/>
  <c r="AJ3" i="10"/>
  <c r="AH3" i="10"/>
  <c r="AG3" i="10"/>
  <c r="AV8" i="9" l="1"/>
  <c r="AH8" i="9"/>
  <c r="AG8" i="9"/>
  <c r="AV7" i="9"/>
  <c r="AM7" i="9" s="1"/>
  <c r="AH7" i="9"/>
  <c r="AG7" i="9"/>
  <c r="AV6" i="9"/>
  <c r="AM6" i="9" s="1"/>
  <c r="AH6" i="9"/>
  <c r="AG6" i="9"/>
  <c r="AV5" i="9"/>
  <c r="AM5" i="9" s="1"/>
  <c r="AH5" i="9"/>
  <c r="AG5" i="9"/>
  <c r="AV4" i="9"/>
  <c r="AJ4" i="9" s="1"/>
  <c r="AH4" i="9"/>
  <c r="AG4" i="9"/>
  <c r="AV3" i="9"/>
  <c r="AJ3" i="9" s="1"/>
  <c r="AH3" i="9"/>
  <c r="AG3" i="9"/>
  <c r="AP18" i="8" l="1"/>
  <c r="AG18" i="8" s="1"/>
  <c r="AP17" i="8"/>
  <c r="AG17" i="8"/>
  <c r="AP16" i="8"/>
  <c r="AG16" i="8" s="1"/>
  <c r="AP14" i="8"/>
  <c r="AG14" i="8" s="1"/>
  <c r="AV18" i="8"/>
  <c r="AV17" i="8"/>
  <c r="AV13" i="8"/>
  <c r="AI13" i="8" s="1"/>
  <c r="AH13" i="8"/>
  <c r="AG13" i="8"/>
  <c r="AV12" i="8"/>
  <c r="AJ12" i="8" s="1"/>
  <c r="AH12" i="8"/>
  <c r="AG12" i="8"/>
  <c r="AV11" i="8"/>
  <c r="AI11" i="8" s="1"/>
  <c r="AH11" i="8"/>
  <c r="AG11" i="8"/>
  <c r="AV10" i="8"/>
  <c r="AM10" i="8" s="1"/>
  <c r="AH10" i="8"/>
  <c r="AG10" i="8"/>
  <c r="AV9" i="8"/>
  <c r="AH9" i="8"/>
  <c r="AG9" i="8"/>
  <c r="AV8" i="8"/>
  <c r="AM8" i="8" s="1"/>
  <c r="AH8" i="8"/>
  <c r="AG8" i="8"/>
  <c r="AV7" i="8"/>
  <c r="AI7" i="8" s="1"/>
  <c r="AH7" i="8"/>
  <c r="AG7" i="8"/>
  <c r="AV6" i="8"/>
  <c r="AI6" i="8" s="1"/>
  <c r="AH6" i="8"/>
  <c r="AG6" i="8"/>
  <c r="AV5" i="8"/>
  <c r="AJ5" i="8" s="1"/>
  <c r="AH5" i="8"/>
  <c r="AG5" i="8"/>
  <c r="AV4" i="8"/>
  <c r="AM4" i="8" s="1"/>
  <c r="AH4" i="8"/>
  <c r="AG4" i="8"/>
  <c r="AV3" i="8"/>
  <c r="AI3" i="8" s="1"/>
  <c r="AH3" i="8"/>
  <c r="AG3" i="8"/>
  <c r="AV16" i="8" l="1"/>
  <c r="AV14" i="8"/>
  <c r="AK9" i="7" l="1"/>
  <c r="AJ9" i="7"/>
  <c r="AI9" i="7"/>
  <c r="AH9" i="7"/>
  <c r="AF9" i="7"/>
  <c r="AE9" i="7"/>
  <c r="AD8" i="7"/>
  <c r="AD7" i="7"/>
  <c r="AL6" i="7"/>
  <c r="AG6" i="7"/>
  <c r="AL5" i="7"/>
  <c r="AG5" i="7" s="1"/>
  <c r="AG9" i="7" s="1"/>
  <c r="AL4" i="7"/>
  <c r="AL3" i="7"/>
  <c r="AD3" i="7"/>
  <c r="AD9" i="7" l="1"/>
  <c r="AL9" i="7"/>
  <c r="AV13" i="6"/>
  <c r="AJ13" i="6" s="1"/>
  <c r="AH13" i="6"/>
  <c r="AG13" i="6"/>
  <c r="AV12" i="6"/>
  <c r="AJ12" i="6" s="1"/>
  <c r="AH12" i="6"/>
  <c r="AG12" i="6"/>
  <c r="AV11" i="6"/>
  <c r="AM11" i="6" s="1"/>
  <c r="AH11" i="6"/>
  <c r="AG11" i="6"/>
  <c r="AV10" i="6"/>
  <c r="AH10" i="6"/>
  <c r="AG10" i="6"/>
  <c r="AV9" i="6"/>
  <c r="AI9" i="6" s="1"/>
  <c r="AH9" i="6"/>
  <c r="AG9" i="6"/>
  <c r="AV8" i="6"/>
  <c r="AM8" i="6" s="1"/>
  <c r="AH8" i="6"/>
  <c r="AG8" i="6"/>
  <c r="AV7" i="6"/>
  <c r="AJ7" i="6" s="1"/>
  <c r="AH7" i="6"/>
  <c r="AG7" i="6"/>
  <c r="AV6" i="6"/>
  <c r="AJ6" i="6" s="1"/>
  <c r="AH6" i="6"/>
  <c r="AG6" i="6"/>
  <c r="AV5" i="6"/>
  <c r="AJ5" i="6" s="1"/>
  <c r="AH5" i="6"/>
  <c r="AG5" i="6"/>
  <c r="AV4" i="6"/>
  <c r="AJ4" i="6" s="1"/>
  <c r="AH4" i="6"/>
  <c r="AG4" i="6"/>
  <c r="AV3" i="6"/>
  <c r="AH3" i="6"/>
  <c r="AG3" i="6"/>
  <c r="AW22" i="5" l="1"/>
  <c r="AN22" i="5" s="1"/>
  <c r="AH22" i="5"/>
  <c r="AG22" i="5"/>
  <c r="AW21" i="5"/>
  <c r="AK21" i="5" s="1"/>
  <c r="AH21" i="5"/>
  <c r="AG21" i="5"/>
  <c r="AW18" i="5"/>
  <c r="AK18" i="5" s="1"/>
  <c r="AH18" i="5"/>
  <c r="AG18" i="5"/>
  <c r="AW15" i="5"/>
  <c r="AL15" i="5" s="1"/>
  <c r="AH15" i="5"/>
  <c r="AG15" i="5"/>
  <c r="AW12" i="5"/>
  <c r="AL12" i="5" s="1"/>
  <c r="AH12" i="5"/>
  <c r="AG12" i="5"/>
  <c r="AH11" i="5"/>
  <c r="AG11" i="5"/>
  <c r="AW10" i="5"/>
  <c r="AK10" i="5" s="1"/>
  <c r="AH10" i="5"/>
  <c r="AG10" i="5"/>
  <c r="AG9" i="5"/>
  <c r="AW8" i="5"/>
  <c r="AN8" i="5" s="1"/>
  <c r="AH8" i="5"/>
  <c r="AG8" i="5"/>
  <c r="AW7" i="5"/>
  <c r="AN7" i="5" s="1"/>
  <c r="AH7" i="5"/>
  <c r="AG7" i="5"/>
  <c r="AW5" i="5"/>
  <c r="AK5" i="5" s="1"/>
  <c r="AH5" i="5"/>
  <c r="AG5" i="5"/>
  <c r="AW3" i="5"/>
  <c r="AH3" i="5"/>
  <c r="AG3" i="5"/>
  <c r="AV15" i="3" l="1"/>
  <c r="AJ15" i="3" s="1"/>
  <c r="AH15" i="3"/>
  <c r="AG15" i="3"/>
  <c r="AV14" i="3"/>
  <c r="AI14" i="3" s="1"/>
  <c r="AH14" i="3"/>
  <c r="AG14" i="3"/>
  <c r="AV13" i="3"/>
  <c r="AI13" i="3" s="1"/>
  <c r="AH13" i="3"/>
  <c r="AG13" i="3"/>
  <c r="AV12" i="3"/>
  <c r="AH12" i="3"/>
  <c r="AG12" i="3"/>
  <c r="AV11" i="3"/>
  <c r="AI11" i="3" s="1"/>
  <c r="AH11" i="3"/>
  <c r="AG11" i="3"/>
  <c r="AV10" i="3"/>
  <c r="AI10" i="3" s="1"/>
  <c r="AH10" i="3"/>
  <c r="AG10" i="3"/>
  <c r="AV9" i="3"/>
  <c r="AI9" i="3" s="1"/>
  <c r="AH9" i="3"/>
  <c r="AG9" i="3"/>
  <c r="AV8" i="3"/>
  <c r="AI8" i="3" s="1"/>
  <c r="AH8" i="3"/>
  <c r="AG8" i="3"/>
  <c r="AV7" i="3"/>
  <c r="AI7" i="3" s="1"/>
  <c r="AH7" i="3"/>
  <c r="AV6" i="3"/>
  <c r="AI6" i="3"/>
  <c r="AH6" i="3"/>
  <c r="AG6" i="3"/>
  <c r="AV5" i="3"/>
  <c r="AI5" i="3"/>
  <c r="AH5" i="3"/>
  <c r="AG5" i="3"/>
  <c r="AP4" i="3"/>
  <c r="AO4" i="3"/>
  <c r="AH4" i="3"/>
  <c r="AG4" i="3"/>
  <c r="AV3" i="3"/>
  <c r="AI3" i="3" s="1"/>
  <c r="AH3" i="3"/>
  <c r="AG3" i="3"/>
  <c r="AV4" i="3" l="1"/>
  <c r="AV91" i="2"/>
  <c r="AL91" i="2" s="1"/>
  <c r="AH91" i="2"/>
  <c r="AG91" i="2"/>
  <c r="AV84" i="2"/>
  <c r="AL84" i="2" s="1"/>
  <c r="AH84" i="2"/>
  <c r="AG84" i="2"/>
  <c r="AV83" i="2"/>
  <c r="AL83" i="2" s="1"/>
  <c r="AH83" i="2"/>
  <c r="AG83" i="2"/>
  <c r="AV82" i="2"/>
  <c r="AM82" i="2"/>
  <c r="AH82" i="2"/>
  <c r="AG82" i="2"/>
  <c r="AV81" i="2"/>
  <c r="AH81" i="2"/>
  <c r="AG81" i="2"/>
  <c r="AV80" i="2"/>
  <c r="AI80" i="2" s="1"/>
  <c r="AF80" i="2"/>
  <c r="AE80" i="2"/>
  <c r="AD80" i="2"/>
  <c r="AC80" i="2"/>
  <c r="AV79" i="2"/>
  <c r="AH79" i="2"/>
  <c r="AG79" i="2"/>
  <c r="AV78" i="2"/>
  <c r="AI78" i="2" s="1"/>
  <c r="AF78" i="2"/>
  <c r="AE78" i="2"/>
  <c r="AD78" i="2"/>
  <c r="AC78" i="2"/>
  <c r="AV68" i="2"/>
  <c r="AI68" i="2" s="1"/>
  <c r="AH68" i="2"/>
  <c r="AG68" i="2"/>
  <c r="AV65" i="2"/>
  <c r="AI65" i="2" s="1"/>
  <c r="AH65" i="2"/>
  <c r="AG65" i="2"/>
  <c r="AV64" i="2"/>
  <c r="AJ64" i="2" s="1"/>
  <c r="AH64" i="2"/>
  <c r="AG64" i="2"/>
  <c r="AV63" i="2"/>
  <c r="AJ63" i="2" s="1"/>
  <c r="AF63" i="2"/>
  <c r="AE63" i="2"/>
  <c r="AH63" i="2" s="1"/>
  <c r="AV62" i="2"/>
  <c r="AJ62" i="2" s="1"/>
  <c r="AH62" i="2"/>
  <c r="AG62" i="2"/>
  <c r="AV61" i="2"/>
  <c r="AI61" i="2" s="1"/>
  <c r="AH61" i="2"/>
  <c r="AG61" i="2"/>
  <c r="AV60" i="2"/>
  <c r="AH60" i="2"/>
  <c r="AG60" i="2"/>
  <c r="AV57" i="2"/>
  <c r="AI57" i="2" s="1"/>
  <c r="AH57" i="2"/>
  <c r="AG57" i="2"/>
  <c r="AV40" i="2"/>
  <c r="AI40" i="2" s="1"/>
  <c r="AH40" i="2"/>
  <c r="AG40" i="2"/>
  <c r="AV32" i="2"/>
  <c r="AI32" i="2" s="1"/>
  <c r="AH32" i="2"/>
  <c r="AG32" i="2"/>
  <c r="AV24" i="2"/>
  <c r="AI24" i="2" s="1"/>
  <c r="AH24" i="2"/>
  <c r="AG24" i="2"/>
  <c r="AV14" i="2"/>
  <c r="AI14" i="2" s="1"/>
  <c r="AH14" i="2"/>
  <c r="AG14" i="2"/>
  <c r="AG78" i="2" l="1"/>
  <c r="AH78" i="2"/>
  <c r="AH80" i="2"/>
  <c r="AG80" i="2"/>
  <c r="AG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Felipe Chantres</author>
    <author>Personal</author>
    <author>Lenovo</author>
  </authors>
  <commentList>
    <comment ref="S62" authorId="0" shapeId="0" xr:uid="{621438B3-54C7-4A7A-B24A-4A955BD74C7E}">
      <text>
        <r>
          <rPr>
            <b/>
            <sz val="9"/>
            <color indexed="81"/>
            <rFont val="Tahoma"/>
            <family val="2"/>
          </rPr>
          <t>Andres Felipe Chantres:</t>
        </r>
        <r>
          <rPr>
            <sz val="9"/>
            <color indexed="81"/>
            <rFont val="Tahoma"/>
            <family val="2"/>
          </rPr>
          <t xml:space="preserve">
Ajustar nombre de este proyecto
</t>
        </r>
      </text>
    </comment>
    <comment ref="AL79" authorId="1" shapeId="0" xr:uid="{B38FCBD1-671F-4B64-A8E7-79C5E60304B2}">
      <text>
        <r>
          <rPr>
            <b/>
            <sz val="9"/>
            <color indexed="81"/>
            <rFont val="Tahoma"/>
            <family val="2"/>
          </rPr>
          <t>Marce: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Coljuegos 75%
Fosyga
Rentas Cedidas</t>
        </r>
      </text>
    </comment>
    <comment ref="X82" authorId="2" shapeId="0" xr:uid="{01971223-9216-4663-9D29-E21D4369756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LA LINEA BASE ES 0 O ES 2
</t>
        </r>
      </text>
    </comment>
    <comment ref="AL84" authorId="1" shapeId="0" xr:uid="{11544FAB-FD1E-4EC8-B92F-2061FAD3CC5F}">
      <text>
        <r>
          <rPr>
            <b/>
            <sz val="9"/>
            <color indexed="81"/>
            <rFont val="Tahoma"/>
            <family val="2"/>
          </rPr>
          <t>Marce: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Coljuegos 25%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 name</author>
  </authors>
  <commentList>
    <comment ref="R20" authorId="0" shapeId="0" xr:uid="{97DD4F6B-4DBC-43A9-808B-18BF44F381F9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ACTIVIDAD: Contar con una persona idónea para dinamizar las actividades del sector primera infancia, Infancia y Adolescencia.</t>
        </r>
      </text>
    </comment>
    <comment ref="V24" authorId="0" shapeId="0" xr:uid="{9BA5CB05-21B1-4DA2-818F-9143F3790953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TAREA PLANEACIÓN: CONSULTAR ESTA META, POR CUANTO EL PRODUCTO SOLO ES 1 y QUEDÓ GESTIONADO EN EL 2019. SE REQUIEREN ACCIONES PARA EL CUMPLIMIENTO DEL PROYECTO.</t>
        </r>
      </text>
    </comment>
    <comment ref="R26" authorId="0" shapeId="0" xr:uid="{831498B1-1980-4066-9084-0C85328E2B14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ACTIVIDAD: Contar con una persona idónea para dinamizar las actividades del sector Adulto Mayor.</t>
        </r>
      </text>
    </comment>
    <comment ref="R32" authorId="0" shapeId="0" xr:uid="{A5025356-17F9-4242-9BD0-CAEDF3C0E74B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ACTIVIDAD: Contar con una persona idónea para dinamizar las actividades de La comunidad LGBTI.</t>
        </r>
      </text>
    </comment>
    <comment ref="R39" authorId="0" shapeId="0" xr:uid="{0F8A55CB-F07E-4089-8D63-B71AC4305D24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ACTUALMENTE SOLO SE CUENTA CON EL DOCUMENTO TÉCNICO DE PP LGBTI.</t>
        </r>
      </text>
    </comment>
    <comment ref="V39" authorId="0" shapeId="0" xr:uid="{DA36DA30-BE61-43FE-AD22-96A5C04A74B2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TAREA PLANEACIÓN: CONSULTAR PORQUE ES 1 SOLO PRODUCTO, INDIFERENTE DE LAS ACCIONES QUE SE REALICEN PARA CUMPLIR CON EL PROYECTO.</t>
        </r>
      </text>
    </comment>
    <comment ref="Y42" authorId="0" shapeId="0" xr:uid="{2CFDA835-8E70-4063-BCE9-C536F8522550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DIFICULTAD CUMPLIMIENTO. SE PUEDE CON 500</t>
        </r>
      </text>
    </comment>
    <comment ref="R43" authorId="0" shapeId="0" xr:uid="{9BFA0B6E-60AC-4042-9E7D-E82C524E9CAE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ACTIVIDAD: Contar con Enlace y Apoyo para dinamizar las actividades del Sector Discapacidad.</t>
        </r>
      </text>
    </comment>
    <comment ref="R49" authorId="0" shapeId="0" xr:uid="{E10D79B9-664C-4260-9CA0-2A063FAE8D1E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ACTIVIDAD: Contar con una persona idónea para dinamizar las actividades del sector Juventud.</t>
        </r>
      </text>
    </comment>
    <comment ref="V51" authorId="0" shapeId="0" xr:uid="{FCE5A012-0346-476D-805B-386F0DAE7132}">
      <text>
        <r>
          <rPr>
            <b/>
            <sz val="9"/>
            <color indexed="81"/>
            <rFont val="Tahoma"/>
            <charset val="1"/>
          </rPr>
          <t>Full name:
EL PRODUCTO CORRESPONDE A 1 DOCUMENTO.</t>
        </r>
      </text>
    </comment>
    <comment ref="Y52" authorId="0" shapeId="0" xr:uid="{A52F5B21-8825-4906-82D3-BF7FED421E2C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Revisar meta toda vez que no hay elecciones para esta vigencia.</t>
        </r>
      </text>
    </comment>
    <comment ref="Y54" authorId="0" shapeId="0" xr:uid="{95600CA7-6ECA-46BD-99B3-BC93C83419AB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Revisión meta. Permitan dividir en los 4 años</t>
        </r>
      </text>
    </comment>
    <comment ref="R57" authorId="0" shapeId="0" xr:uid="{76FF273E-78AE-49D6-A6F1-7AE25D3BAB98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ACTIVIDAD: Contar con una persona idónea para dinamizar las actividades del sector Mujer.</t>
        </r>
      </text>
    </comment>
    <comment ref="V59" authorId="0" shapeId="0" xr:uid="{9B0BB929-B34E-495C-95C9-7F33D275983E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ES 1 SOLO DOCUMENTO</t>
        </r>
      </text>
    </comment>
    <comment ref="R66" authorId="0" shapeId="0" xr:uid="{CE765ED2-2914-4CB5-875C-E62034BB51DB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ACTIVIDAD: Contar con una persona idónea para dinamizar las actividades del sector Indígena.</t>
        </r>
      </text>
    </comment>
    <comment ref="R70" authorId="0" shapeId="0" xr:uid="{2E1C97F1-1283-441F-9A05-E451CF0CEE6B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ACTIVIDAD: Contar con una persona idónea para dinamizar las actividades del sector Afrocolombiano.</t>
        </r>
      </text>
    </comment>
    <comment ref="Y76" authorId="0" shapeId="0" xr:uid="{28C34F47-C91F-4BA8-906F-76B13EB501B0}">
      <text>
        <r>
          <rPr>
            <b/>
            <sz val="9"/>
            <color indexed="81"/>
            <rFont val="Tahoma"/>
            <charset val="1"/>
          </rPr>
          <t>Full name:</t>
        </r>
        <r>
          <rPr>
            <sz val="9"/>
            <color indexed="81"/>
            <rFont val="Tahoma"/>
            <charset val="1"/>
          </rPr>
          <t xml:space="preserve">
Revisión meta. Para cumplir 2 en el 2020 y las otras 2 repartirlas en los otros años. Estamos esperando lineamientos del orden nacional para reaperturar los encuentros pedagógicos.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 name</author>
    <author>Bachue</author>
  </authors>
  <commentList>
    <comment ref="AC11" authorId="0" shapeId="0" xr:uid="{A12EE675-9E04-4735-BD1F-B8358709AA03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SISTEMA DE GESTION DE PARTICIPACION.</t>
        </r>
      </text>
    </comment>
    <comment ref="AD11" authorId="0" shapeId="0" xr:uid="{3AE483C3-F418-469C-A38C-42D7BF9599FC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RECURSOS PROPIOS</t>
        </r>
      </text>
    </comment>
    <comment ref="D12" authorId="1" shapeId="0" xr:uid="{168D24D2-0487-4AEA-B1EB-E9748311C59D}">
      <text>
        <r>
          <rPr>
            <b/>
            <sz val="9"/>
            <color indexed="81"/>
            <rFont val="Tahoma"/>
            <family val="2"/>
          </rPr>
          <t>Bachue:</t>
        </r>
        <r>
          <rPr>
            <sz val="9"/>
            <color indexed="81"/>
            <rFont val="Tahoma"/>
            <family val="2"/>
          </rPr>
          <t xml:space="preserve">
En que se benefician las personas?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Personal</author>
  </authors>
  <commentList>
    <comment ref="AL5" authorId="0" shapeId="0" xr:uid="{9EE8A073-E2E2-478F-B104-D3C39A428A69}">
      <text>
        <r>
          <rPr>
            <b/>
            <sz val="9"/>
            <color indexed="81"/>
            <rFont val="Tahoma"/>
            <family val="2"/>
          </rPr>
          <t>Marce:</t>
        </r>
        <r>
          <rPr>
            <sz val="9"/>
            <color indexed="81"/>
            <rFont val="Tahoma"/>
            <family val="2"/>
          </rPr>
          <t xml:space="preserve">
Regalias</t>
        </r>
      </text>
    </comment>
  </commentList>
</comments>
</file>

<file path=xl/sharedStrings.xml><?xml version="1.0" encoding="utf-8"?>
<sst xmlns="http://schemas.openxmlformats.org/spreadsheetml/2006/main" count="2445" uniqueCount="1085">
  <si>
    <t>PROGRAMA</t>
  </si>
  <si>
    <t>PONDERACIÓN</t>
  </si>
  <si>
    <t>OBJETIVO PROGRAMA</t>
  </si>
  <si>
    <t>INDICADORES DE RESULTADO</t>
  </si>
  <si>
    <t>SUBPROGRAMA</t>
  </si>
  <si>
    <t>OBJETIVO SUBPROGRAMA</t>
  </si>
  <si>
    <t>PROYECTO</t>
  </si>
  <si>
    <t>INDICADORES DE PRODUCTO</t>
  </si>
  <si>
    <t>FUENTES DE FINANCIACION</t>
  </si>
  <si>
    <t>INVERSION POR AÑOS</t>
  </si>
  <si>
    <t xml:space="preserve">VALOR INVERSION </t>
  </si>
  <si>
    <t>RESPONSABLE</t>
  </si>
  <si>
    <t>INICIATIVAS PDET</t>
  </si>
  <si>
    <t>CÓDIGO DE INICIATIVA (PACTO REGIONAL)</t>
  </si>
  <si>
    <t>INDICADOR</t>
  </si>
  <si>
    <t>LINEA BASE</t>
  </si>
  <si>
    <t>META DE RESULTADO CUATRIENIO</t>
  </si>
  <si>
    <t>META 2020</t>
  </si>
  <si>
    <t>META 2021</t>
  </si>
  <si>
    <t>META 2022</t>
  </si>
  <si>
    <t>META 2023</t>
  </si>
  <si>
    <t>ACTIVIDADES</t>
  </si>
  <si>
    <t>INDICADOR PRODUCTO</t>
  </si>
  <si>
    <t>META DE PRODUCTO CUATRIENIO</t>
  </si>
  <si>
    <t>TIPO META</t>
  </si>
  <si>
    <t>I TRIMESTRE 2020</t>
  </si>
  <si>
    <t>II TRIMESTRE 2020</t>
  </si>
  <si>
    <t>III TRIMESTRE 2020</t>
  </si>
  <si>
    <t>IV TRIMESTRE 2020</t>
  </si>
  <si>
    <t>PORCENTAJE CUMPLIMIENTO ANUAL 2020</t>
  </si>
  <si>
    <t>PORCENTAJE CUMPLIMIENTO CUATRIENIO</t>
  </si>
  <si>
    <t>SGP</t>
  </si>
  <si>
    <t>RP</t>
  </si>
  <si>
    <t>LD</t>
  </si>
  <si>
    <t>OTRAS TRANSF</t>
  </si>
  <si>
    <t>GESTION</t>
  </si>
  <si>
    <t xml:space="preserve">PRADERA NOS UNE POR EL GOCE EFECTIVO DE LOS DERECHOS EN SALUD </t>
  </si>
  <si>
    <t>Mejorar las condiciones de vida y salud de la población a través de la promoción, prevención y la gestión en salud.</t>
  </si>
  <si>
    <t>Porcentaje obtenido en Indicador de eficacia operativa</t>
  </si>
  <si>
    <t>1.2.1.1 Salud Pública</t>
  </si>
  <si>
    <t xml:space="preserve">Promover el bienestar y el disfrute de una vida sana en las diferentes etapas del transcurso de vida, disminuyendo los factores de riesgo y promoviendo modos, condiciones y estilos de vida saludables en los espacios cotidianos de las personas, familias y comunidades, así como el acceso a una atención integrada de condiciones no transmisibles con enfoque diferencial. </t>
  </si>
  <si>
    <t>Realizar jornadas de sensibilización para los grupos poblacionales donde se evalué la salud visual y se capacite sobre  la prevención y detección temprana de la diabetes, priorizando grupos vulnerables , poblacion afro e indigena</t>
  </si>
  <si>
    <t xml:space="preserve">Número de personas beneficiadas. </t>
  </si>
  <si>
    <t>MI</t>
  </si>
  <si>
    <t>Director Local de Salud</t>
  </si>
  <si>
    <t>Implementar programas de prevención y promoción de la salud, teniendo en cuenta el enfoque diferencial y cultural de población étnica en la comunidad de la zona rural del Municipio de Pradera Valle del Cauca</t>
  </si>
  <si>
    <t>Sesiones de Información, educación y comunicación para la promoción de una cultura antitabaco, desestimulo al consumo sal/sodio, bebidas y alimentos no saludables, priorizando grupos vulnerables , poblacion afro e indigena, actividades en zona Urbana y rural</t>
  </si>
  <si>
    <t>Generar espacios para el desarrollo de la estrategia de Promoción de Actividad Física innovadora dirigida a iniciativas juveniles, grupos de adulto mayor, actividades en zona Urbana y rural</t>
  </si>
  <si>
    <t>Desarrollar sesiones educativas sobre la prevención y detección temprana de enfermedades respiratorias y Toma casual de la tension arterial en los adultos mayores del municipio, priorizando grupos vulnerables , poblacion afro e indigena, actividades en zona Urbana y rural</t>
  </si>
  <si>
    <t>Información, Educación y Comunicación (IEC): Pendones sobre la necesidad de la actividad fisica, volantes o plegables</t>
  </si>
  <si>
    <t>Realizar actividades educativas para el fomento de hábitos higiénicos en salud bucal como rutina diaria desde el nacimiento, primera infancia y edad escolar, las actividades Colectivas de Promoción de la Salud Oral en  hogares infantiles,   hogares comunitarios del Instituto Colombiano de Bienestar Familiar (ICBF) y/o  centros de desarrollo infantil </t>
  </si>
  <si>
    <t>Sesiones educativas dirigidas a las familias  sobre el buen uso de los elementos y productos del cuidado oral (Enjuagues, cepillos, cremas, sedas) Creando conciencia en los padres y demás factores para implementación de unos buenos hábitos de higiene oral, priorizando grupos vulnerables , poblacion afro e indigena, actividades en zona Urbana y rural</t>
  </si>
  <si>
    <t>Realizar sesiones educativas a higienistas Orales y odontologos sobre su rol en las actividades promocionales de Salud Oral</t>
  </si>
  <si>
    <t>Realizar acciones educativas para la prevención de fluorisis y factores de riesgo generados por la exposición al flúor</t>
  </si>
  <si>
    <t>Realizar acciones educativas sobre la importancia del primer molar  a los padres de familia, a guarderías, a los hogares de bienestar familiar, gestantes y lactantes</t>
  </si>
  <si>
    <t>Informacion, Educacion y Comunicación (IEC) Entrega de material didáctico y educativo alusivo al cuidado de la cavidad oral.</t>
  </si>
  <si>
    <t>Promover el  bienestar y el desarrollo humano y social en todas las etapas del ciclo de vida, con equidad y enfoque diferencial, en los territorios cotidianos.</t>
  </si>
  <si>
    <t xml:space="preserve">Establecer y ejecutar un proceso de formacion  de jovenes lideres en instituciones educativas y desescolarizados en la promocion y prevencion del consumo de sustancias psicoactivas, prevencion sobre las autolecciones y el suicidio , a traves de estrategias innovadoras </t>
  </si>
  <si>
    <t>Número de personas intervenidas con los programas  de salud mental y prevención de la violencia.</t>
  </si>
  <si>
    <t>Brindar atención prioritaria con enfoque diferencial en salud a la población rural en las cuatro empresas prestadoras de salud del Municipio de Pradera   Valle del cauca.</t>
  </si>
  <si>
    <t>Establecer  un Centro de escucha a  nivel municipal capacitando los funcionarios y usuarios de los centros de escucha comunitarios en actividades de autocuidado y reconocimiento de factores de riesgo para enfermedades no transmisibles y mentales.</t>
  </si>
  <si>
    <t>Establecer una red municipal de cuidadores de pacientes con trastorno mental y con discapacidad intelectual y sensorial y capacitar mediante de jornadas  en temas relacionados al autocuidado físico y mental.</t>
  </si>
  <si>
    <t>Capacitación en prevención de sustancias psicoactivas a niños niñas y adolescentes de las Instituciones Educativas y desescolarizados del Municipio de Pradera Valle, mediante conversatorios , sesiones de capacitacion, priorizando grupos vulnerables , poblacion afro e indigena</t>
  </si>
  <si>
    <t xml:space="preserve">CODIGOs:  tengo una duda sobre si estos codigos son individuales o de todas las actividades </t>
  </si>
  <si>
    <t>actualizacion y socializacion de la Ruta de tencion de salud mental en el municipio</t>
  </si>
  <si>
    <t>Atencion psicosocial a victimas de conflicto armado en la modalidadfamiliar y comunitaria</t>
  </si>
  <si>
    <t>Realizacion deEscuelas para padres que conlleven a capacitarlos sobre prevención en  sustancias psicoactivas e involucre  a la familia ,Padres,madres y o cuidadores del Municipio de Pradera Valle, priorizando grupos vulnerables , poblacion afro e indigena</t>
  </si>
  <si>
    <t>Crear programas de promoción, prevención y atención especializados con enfoque diferencial en salud para la atención de la mujer rural en todos los corregimientos del municipio de Pradera Valle del Cauca.</t>
  </si>
  <si>
    <t>Capacitacion a jovenes sobre toma de deciciones autoestima y la no autolesiones, formacion a jovenes sobre la elaboracion de un proyecto de vida que involucre al mismo tiempo la orientacion profesional en las instituciones educativas del municipio de Pradera</t>
  </si>
  <si>
    <t>Información, Educación y Comunicación (IEC) a traves de medios de comicaciones y programas radiales</t>
  </si>
  <si>
    <t>Garantizar el derecho a la alimentación sana con equidad, en las diferentes etapas del ciclo de vida, mediante la reducción y prevención de la malnutrición, el control de los riesgos sanitarios y fitosanitarios de los alimentos y la gestión transectorial de la seguridad alimentaria y nutricional con perspectiva territorial.</t>
  </si>
  <si>
    <t>Talleres sobre prevención de la desnutrición infantil, sobrepeso y anemias en la poblacion general, priorizando grupos vulnerables , poblacion afro e indigena</t>
  </si>
  <si>
    <t xml:space="preserve">Número de personas  beneficiadas </t>
  </si>
  <si>
    <t>Gestionar capacitación en talleres teórico prácticos para la manipulación, preparación y conservación de alimentos sanos que promueva los hábitos y estilos de vida saludables en el Municipio de Pradera Valle</t>
  </si>
  <si>
    <t>Talleres sobre manipulacion de alimentos que contengan acciones para garantizar que los alimentos
no causen daño al consumidor cuando se preparen o consuman de acuerdo con el uso al que se destinan</t>
  </si>
  <si>
    <t>Talleres en las 5 instituciones eucativos en las tiendas escolares sobre acciones que busquen  brindar a los alumnos los adecuados  alimentos y la práctica
de hábitos alimentarios saludables que le
permitan mantener un estado de salud y nutrición adecuados.</t>
  </si>
  <si>
    <t>Capacitacion a mujeres en estado de enbarazo sobre la alimentacion adecuaque prevenga el bajo peso al nacer</t>
  </si>
  <si>
    <t>Realizar capacitación  en Promoción de la lactancia materna alimentación al lactante y niño pequeño con entrega de material informativo y educativo que permita poner en práctica lo aprendido, priorizando grupos vulnerables , poblacion afro e indigena</t>
  </si>
  <si>
    <t>Información, Educación y Comunicación (IEC)  entrega impresa de la Ruta de salud mental 500 afiches</t>
  </si>
  <si>
    <t>Promover las condiciones de salud, sociales, económicas, políticas y culturales que permitan, desde un enfoque de derechos humanos, de género y diferencial, el ejercicio libre, autónomo e informado de la sexualidad, el desarrollo de las potencialidades de las personas durante todo su ciclo vital y el desarrollo social de los grupos y comunidades.</t>
  </si>
  <si>
    <t>Desarrollo de actividades concertadas en la semana Andina por la Paz,  movilizacion social y acciones de promocion y prevencion que conduzcan a la disminuion de los enbaazos en adolescentes</t>
  </si>
  <si>
    <t>Número de personas beneficiadas</t>
  </si>
  <si>
    <t>Realizar capacitaciones de Planificación familiar y prevención de enfermedades de transmisión sexual, aumento de métodos modernos de anticoncepción en mujeres de 15 – 49 años.a traves de metododologia dinamicas y ludicas, priorizando grupos vulnerables , poblacion afro e indigena</t>
  </si>
  <si>
    <t xml:space="preserve">Capacitacion  sobre la prevencion y deteccion del abuso sexual en menores de edad </t>
  </si>
  <si>
    <t>Reestructuracion y capacitacion al personal de salud y comunidad sobre los servicios amigables y la promocion de los mismos que conlleven a una demanda por parte de la poblacion</t>
  </si>
  <si>
    <t>Realizar capacitación de promoción de la citología de cérvix y prevención de cáncer de cuello uterino, auto examen de mama y sensibilización en la toma de Citología a mujeres sexualmente activas y adultas mayores entre 15 y 49 años, priorizando grupos vulnerables , poblacion afro e indigena</t>
  </si>
  <si>
    <t>Capacitación en salud sexual  a la comunidad LGTBI.</t>
  </si>
  <si>
    <t>Información, Educación y Comunicación (IEC) utilizacion de medios de comunicación, incluye la impresión de las rutas atencion del  abuso sexual y ruta de atencion par la erradicacion contra la mujer</t>
  </si>
  <si>
    <t>Promover el disfrute de una vida sana en las diferentes etapas del ciclo de vida, promoviendo modos, condiciones y estilos de vida saludables en los territorios cotidianos de las personas, familias y comunidades, así como el acceso a una atención integrada ante situaciones, condiciones y eventos transmisibles, con enfoque diferencial y equidad social, desde una perspectiva de desarrollo humano sostenible.</t>
  </si>
  <si>
    <t>Realizar con recurso humano certificado en  los monitoreo rápidos de Cobertura programados por el ministerio o la secretaria de salud departamental</t>
  </si>
  <si>
    <t>Realizacion con recurso humano los monitoresos rapidos en razon a eventos de interes en salud publica</t>
  </si>
  <si>
    <t>Apoyar la realizacion de investigaciones de campo ante la aparicion de casos de enfermedades inmunuprevenibles en el municipio</t>
  </si>
  <si>
    <t>Apoyar con recurso humano certificado y dar apoyo logístico en las Jornadas Nacionales  y/o Municipales de vacunación</t>
  </si>
  <si>
    <t>Realizar campañas educativas casa y en concentraciones humanas en las zona urbana y  rural plana y media  sobre “la importancia de la vacunación”</t>
  </si>
  <si>
    <t>Capacitación al personal de enfermería sobre el componente PAI</t>
  </si>
  <si>
    <t>Garantizar la Cadena de Frio de los Biológicos PAI</t>
  </si>
  <si>
    <t>Garantizar el acceso sin barreras para la Vacunación por medio del PAI a todos las personas que lo requieran, disponiendo del recurso humano suficiente para el adecuado registro de las actividades de vacunación de la comunidad general en el aplicativo de PAI WEB</t>
  </si>
  <si>
    <t>Mediante material escrito, perifoneo y pasacalles brindar informacion sobre la importancia de la vacunacion y sus convocatorias.</t>
  </si>
  <si>
    <t xml:space="preserve">Realizar Capacitación sobre la prevecnion de enfermedades respiratorias (TBC ) y Lepra  y el autocuidado  necesario </t>
  </si>
  <si>
    <t>Capacitacion a  la poblacion general sobre el autocuidado, cumplimiento de los protocolos , normas de bioseguridad que inpidan el contagio por el COVID-19</t>
  </si>
  <si>
    <t xml:space="preserve">Realización de  capacitación en prevención SIFILIS CONGENITA Y GESTACIONAL  </t>
  </si>
  <si>
    <t>Realizar campañas de coordinación con los laboratorios clínicos y farmacias la estrategia de captación temprana de sintomáticos respiratorios, Asintomáticos de piel y sistema nervioso periférico</t>
  </si>
  <si>
    <t>Busqueda de sintomaticos de piel que conduzcan a prevenir el cancer de piel</t>
  </si>
  <si>
    <t>Busaqueda de asintomaticos respiratorios de TBC con la toma y procesamiento por laboratorio de BK de forma casual</t>
  </si>
  <si>
    <t>Información, Educación y Comunicación (IEC): Plegables o volantes,Mediante material escrito, perifoneo y pasacalles brindar informacion sobre la prevencion de las enfermedades trasmisibles</t>
  </si>
  <si>
    <t>Promoción de modos, condiciones y estilos de vida saludables en el ámbito laboral.</t>
  </si>
  <si>
    <t>Promoción de las medidas de protección de la salud en los entornos de trabajo a los trabajadores informales del municipio.</t>
  </si>
  <si>
    <t>Caracterizacion de la poblacion informal del municipio.y Actualizacion de la pobacion informal caraterizada</t>
  </si>
  <si>
    <t>Verificacion del cumplimiento de las normas de seguridad y salud en el trabajo de los trabajadores informales</t>
  </si>
  <si>
    <t>Promocionar  la protección de individuos y colectivos ante los riesgos de emergencias y desastres, procurando reducir los efectos negativos en la salud humana y ambiental, a través de la gestión integral del riesgo</t>
  </si>
  <si>
    <t xml:space="preserve">Desarrollo de actividades verificacion y seguimiento a los plames de atención de riesgos, emergencias y desastres, en 6 Intituciones de salud y su correspondientes planes de emergencias </t>
  </si>
  <si>
    <t>Número de Planes de Emergencias Institucionales</t>
  </si>
  <si>
    <t>Promover la calidad de vida y salud de la población, de las presentes y futuras generaciones, y materializar el derecho a un ambiente sano, a través de la transformación positiva de los determinantes sociales, sanitarios y ambientales.</t>
  </si>
  <si>
    <t>Visitas que conlleven a verificar las condiciones de los acuedutos veredales y el indice de riesgo de la calidad del agua</t>
  </si>
  <si>
    <t>Número visitas acueductos</t>
  </si>
  <si>
    <t>MM</t>
  </si>
  <si>
    <t>Acciones de zoonosis en el municipio de Pradera y acciones relacionadas con el COSO MUNICIPAL</t>
  </si>
  <si>
    <t>Número de animales vacunados</t>
  </si>
  <si>
    <t>Acciones  de control relacionadas con las enfermedades trasmitidas por vectores</t>
  </si>
  <si>
    <t>Número de viviendas intervenidas control larvario</t>
  </si>
  <si>
    <t>Promocionar el aseguramiento y fomentar la  Participación Social con el objetivo de lograr que la ciudadanía y comunidades incidan en las decisiones públicas que afectan la salud, aportando a la consecución de los objetivos estratégicos y la gestión y desarrollo de capacidades que favorezcan la movilización social de todos los sectores y el fortalecimiento de la intersectorialidad.</t>
  </si>
  <si>
    <t>Desarrollo de campañas de promocion de la afiliacion de la Direccion local de salud y gestion ante las eps, a traves, de listados censales, y busqueda de poblacion PPNA, poblacion en proceso de movilidad y canalizacion hasta su afiliacion</t>
  </si>
  <si>
    <t>Búsqueda casa a casa de la PPNA ya identificada de acuerdo al resultado del cruce de bases de datos para el proceso de afiliación  al aseguramiento</t>
  </si>
  <si>
    <t xml:space="preserve">Fortalecimiento de la participacion social en salud a traves de campañas eduativas </t>
  </si>
  <si>
    <t>Fortalecer  la Vigilancia Epidemiológica y Sanitaria, que incluya el Plan de recuperación de las capacidades básicas del sistema de vigilancia y respuesta en salud pública e IVC para la seguridad sanitaria, la actualización y modernización del Sistema de Vigilancia (Sivigila).</t>
  </si>
  <si>
    <t>Comité de Estadísticas Vitales Municipal.</t>
  </si>
  <si>
    <t>Porcentaje de casos epidemiológico reportados atendidos</t>
  </si>
  <si>
    <r>
      <t>0.25-</t>
    </r>
    <r>
      <rPr>
        <sz val="10"/>
        <color rgb="FFFF0000"/>
        <rFont val="Calibri"/>
        <family val="2"/>
        <scheme val="minor"/>
      </rPr>
      <t>-25%</t>
    </r>
  </si>
  <si>
    <t>vigilancia epidemiológica en  IPS del Municipio.</t>
  </si>
  <si>
    <t>Actualizacion  del Analisis de la Situacion en Saldu (ASIS)</t>
  </si>
  <si>
    <t>Análisis de la Búsqueda Activa Institucional  de eventos.</t>
  </si>
  <si>
    <t>Consolidación y análisis trimestral de información derivada de los programas institucionales de vigilancia epidemiológica.</t>
  </si>
  <si>
    <t>Investigacion oportuna de los eventos de interes en salud publica de notificacion inmediata.</t>
  </si>
  <si>
    <t>Realización y coordinación de los comité de vigilancia epidemiológica municipal (COVE) y Asistencia a los COVE departamentales que se citen</t>
  </si>
  <si>
    <t>Unidad de análisis de los eventos de interés en salud pública que contenga acta, listado de asistencia y registro fotográfico</t>
  </si>
  <si>
    <t>COVECOM Municipal, reunión comité de vigilancia epidemiológica COMUNITARIO municipal.</t>
  </si>
  <si>
    <t>Acciones de  Respuesta Inmediata para el manejo colectivo integral de eventos de notificación inmediata.</t>
  </si>
  <si>
    <t>Fortalecer los procesos de vigilancia relacionados con Gestión de la prestación de servicios individuales para mejorar la calidad de la prestación de servicios de salud, el acceso y el uso de los recursos en salud, a fin de lograr la atención en salud efectiva e integral de la población colombiana, que incluye la detección temprana, protección específica, recuperación de la salud, rehabilitación del desarrollo y atención paliativa</t>
  </si>
  <si>
    <t>Seguimiento y gestion de la salud publica en las Dimenssiones prioritarias para la vida ,vigilancia de enfermedades de interes en salu publica, intervenciones para Protección
Especifica y deteccion temprana de alteraciones,  en cada una de las isntituciones prestadoras de servicios de salud</t>
  </si>
  <si>
    <t>Número de IPS vigiladas</t>
  </si>
  <si>
    <t>Gestionar con las EPS  la oportuna dispensación de  medicamentos en la zona rural del Municipio de Pradera.</t>
  </si>
  <si>
    <t>1.2.1.2 Régimen Subsidiado</t>
  </si>
  <si>
    <t>Fortalecer la gestión administrativa y financiera: Control del exceso de demanda, exceso de frecuencias de uso y sobrecosto en los servicios de salud. Garantía de suficiencia del reconocimiento per cápita en el sistema</t>
  </si>
  <si>
    <t>Comprometer el 100% de los recursos del sistema de salud a traves del Registro presupuestal de la aplicación de los recursos del regimen subsidiado, según matriz y Liquidacion mensual de afiliados</t>
  </si>
  <si>
    <t>Porcentaje de recursos comprometidos</t>
  </si>
  <si>
    <t>1.2.1.3 Prestación de Servicios</t>
  </si>
  <si>
    <t>Asegurar la atención en salud de la población PPNA</t>
  </si>
  <si>
    <t>Realizar un contrato de prestacion de servicios según compes</t>
  </si>
  <si>
    <t>Número de convenios</t>
  </si>
  <si>
    <t>1.2.1.4 Fortalecimiento en la gestión y prestación de salud</t>
  </si>
  <si>
    <t>Gestionar el mejoramiento y dotacion de la red de puestos de salud del municipio de Pradera</t>
  </si>
  <si>
    <t>Gestion para le mejoramiento puesto de salud urbano y ESE Hospital San Roque del Municipio</t>
  </si>
  <si>
    <t>Número de puestos habilitados</t>
  </si>
  <si>
    <t xml:space="preserve">Realizar estudios, diseños construir, dotar y puesta en funcionamiento puestos de salud para atender a la comunidad de a zona rural del Municipio de Pradera Valle del Cauca. </t>
  </si>
  <si>
    <t>Realizar estudios y diseños, construir dotar y puesto en funcionamiento de puestos de salud para atender a la comunidad de la zona rural del puesto de salud.</t>
  </si>
  <si>
    <t>Gestionar los  estudios y diseños para la construcción de centros de Salud de mediana capacidad para atender a la comunidad de la zona rural del Municipio de Pradera Valle del Cauca.</t>
  </si>
  <si>
    <t xml:space="preserve">Realizar el seguimiento y evaluación de los componentes de aseguramiento, prestación de servicios </t>
  </si>
  <si>
    <t>Realizar el seguimiento y evaluacion de los componentes de aseguramiento, prestacion de servicios  de las EAPB presentes en el municipio., mediante auditoriasen los diferentes componentes establecidos por la super intendencia de salud</t>
  </si>
  <si>
    <t>Número de auditorías a las IPS y EPS realizadas.</t>
  </si>
  <si>
    <t>Gestionar con organismos de cooperación o  entidades territoriales los estudios, diseños construcción y dotación de una casa de paso con el fin albergar a los pacientes (y su acompañante) de la zona rural del Municipio de Pradera</t>
  </si>
  <si>
    <t>Fortalecer la gestión en salud desde el desarrollo de la planeación, el seguimiento, la información y el  conocimiento en salud</t>
  </si>
  <si>
    <t>Formulacion del Plan Territorial de salud 2020-2023</t>
  </si>
  <si>
    <t>Número de vigilados</t>
  </si>
  <si>
    <t>Gestion del conocimiento y fortalecimiento de las herramientas de seguimiento a las intituciones de salud</t>
  </si>
  <si>
    <t xml:space="preserve"> Lograr la equidad en salud en el marco de los derechos de sujetos y colectivos reconociendo las diferencias sociales y, en consecuencia, la aplicación de medidas en favor de aquellos grupos sociales en los que esas diferencias significan desventaja o situación de mayor vulnerabilidad</t>
  </si>
  <si>
    <t>Capacitación en Promoción de los derechos de los niños  y niñas incluyendo temas de maltrato infantil, abuso sexual y violencia intrafamiliar a través de talleres</t>
  </si>
  <si>
    <t>Actualizacion y socializacion de la ruta de abuso sexual en menores , y la impresion de 500 afeciches alucivos a la ruta</t>
  </si>
  <si>
    <t>Actualizacion y socializacion de la Ruta de violencia de Genero, y la impresión y entreg de la misma</t>
  </si>
  <si>
    <t>Capacitación en el componente comunitario en la estrategia AIEPI a las Madres Lideres del Programa Más Familias en Acción, madres comunitarias, CDI, maternas y población general, en lo referente a  ( IRA-ERA, otitis, amigdalitis, fiebre y desnutrición.)</t>
  </si>
  <si>
    <t>Atencion al adulto mayor en el marco de la aplicación de la estampilla del adulto mayor del municipio y el departamento , generando calidad de vida en la poblacion adulta vulnerable, en los centros de bienestar del anciado y cnetros vida del municipio</t>
  </si>
  <si>
    <t>Realizacion de tres jornadas de caracterizacion de la poblacion con discapacidad en el municipio de Pradera</t>
  </si>
  <si>
    <t>2020-170-05-16-01 Promoción y prevención de las enfermedades crónicas no trasmisibles , las alteraciones de la salud bucal, visual y auditiva</t>
  </si>
  <si>
    <t>2020-170-05-16-02 Promoción de la salud mental y la convivencia en el Municipio de Pradera</t>
  </si>
  <si>
    <t>2020-170-05-16-03 Promocionar la política y plan de la seguridad alimentaria y nutricional</t>
  </si>
  <si>
    <t xml:space="preserve">2020-170-05-16-04 Promoción de los derechos sexuales y reproductivos de laspersonas
</t>
  </si>
  <si>
    <t>2020-170-05-16-05 Promoción y gestión de la salud y prevención de enfermedades transmisibles</t>
  </si>
  <si>
    <t>2020-170-05-16-06 Promoción de la salud de las poblaciones laborales vulnerables a riesgos ocupacionales</t>
  </si>
  <si>
    <t>2020-170-05-16-07 Desarrollo de actividades de atención de riesgos, emergencias y desastres</t>
  </si>
  <si>
    <t>2020-170-05-16-08 Desarrollo de acciones de promoción de la salud de las poblaciones que por sus condiciones sociales son vulnerables a procesos ambientales mediante la gestión intersectorial y la participación social y comunitaria y coadyuvando a la atención de forma prioritaria las necesidades sanitarias y ambientales de las poblaciones vulnerables, con enfoque diferencial y contribuyendo al mejoramiento de las condiciones de vida de la población colombiana mediante la prevención, vigilancia y control sanitario de los riesgos ambientales que puedan afectar su salud y bienestar.</t>
  </si>
  <si>
    <t>2020-170-05-16-09 Promoción del aseguramiento en salud y el empoderamiento de la comunidad respecto de sus derechos, mediante la participación social en salud</t>
  </si>
  <si>
    <t>2020-170-05-16-10 Fortalecimiento de la Vigilancia Epidemiológica y Sanitaria</t>
  </si>
  <si>
    <t>2020-170-05-16-11 Desarrollo de acciones de gestión de la salud pública y autoridad sanitaria a través de la vigilancia de la prestación de servicios individuales que conlleve a para mejorar la calidad de la prestación de servicios de salud.</t>
  </si>
  <si>
    <t>2020-170-05-16-12 Fortalecer la gestión administrativa y financiera que permita el uso de los recursos económicos que financian la prestación de los servicios de salud principalmente la población subsidiada del Municipio</t>
  </si>
  <si>
    <t xml:space="preserve">2020-170-05-16-13 Garatizar la contratacion para la atencion de la poblacion pobre no asegurada en el municipio </t>
  </si>
  <si>
    <t>2020-170-05-16-14  Mejoramiento puesto de salud urbano y ESE Hospital San Roque del Municipio</t>
  </si>
  <si>
    <t>2020-170-05-16-15 Mejoramiento puesto de salud rural del Municipio</t>
  </si>
  <si>
    <t>2020-170-05-16-16  Fortalecimiento de la autoridad sanitaria a través de la evaluación y auditoria de los componentes de aseguramiento</t>
  </si>
  <si>
    <t xml:space="preserve">2020-170-05-16-17 Fortalecimiento de la autoridad sanitaria a partir de la gestión en salud </t>
  </si>
  <si>
    <t>2020-170-05-16-18 Desarrollar actividades de atención en salud y social de las poblaciones vulnerables ( Primera infancia, infancia y adolescencia, envejecimiento y vejez, salud y género, salud en poblaciones étnicas, discapacidad, víctimas del conflicto armado generando calidad de vida y bienestar social dentro de los derechos de la salud</t>
  </si>
  <si>
    <t>ACTIVIDAD</t>
  </si>
  <si>
    <t>PRADERA NOS UNE EN MEJOR EDUCACIÓN</t>
  </si>
  <si>
    <t>Brindar educación de calidad mejorando la cobertura y permanencia en las instituciones Educativa urbanas y rurales</t>
  </si>
  <si>
    <t>Aumentar la cobertura en educación.</t>
  </si>
  <si>
    <t>1.1.1.1 Cobertura Educativa</t>
  </si>
  <si>
    <t>Mejorar la cobertura educativa en el Municipio de Pradera Valle</t>
  </si>
  <si>
    <r>
      <rPr>
        <b/>
        <sz val="10"/>
        <color theme="1"/>
        <rFont val="Calibri"/>
        <family val="2"/>
        <scheme val="minor"/>
      </rPr>
      <t>2020-170-05-14-1</t>
    </r>
    <r>
      <rPr>
        <sz val="10"/>
        <color theme="1"/>
        <rFont val="Calibri"/>
        <family val="2"/>
        <scheme val="minor"/>
      </rPr>
      <t xml:space="preserve">                    Realizar estudios y diseños  de preinversión para el mejoramiento de infraestructura educativa pública del Municipio. </t>
    </r>
  </si>
  <si>
    <t xml:space="preserve">Realizar estudios y diseños  de preinversión para el mejoramiento de infraestructura educativa pública del Municipio. </t>
  </si>
  <si>
    <t>Número de estudios realizados</t>
  </si>
  <si>
    <t>Secretaria de Educación</t>
  </si>
  <si>
    <t xml:space="preserve">Mejorar la infraestructura de las instituciones educativas de la zona rural del municipio de pradera  </t>
  </si>
  <si>
    <r>
      <rPr>
        <b/>
        <sz val="10"/>
        <color theme="1"/>
        <rFont val="Calibri"/>
        <family val="2"/>
        <scheme val="minor"/>
      </rPr>
      <t xml:space="preserve">2020-170-05-14-2           </t>
    </r>
    <r>
      <rPr>
        <sz val="10"/>
        <color theme="1"/>
        <rFont val="Calibri"/>
        <family val="2"/>
        <scheme val="minor"/>
      </rPr>
      <t xml:space="preserve"> Construir Instituciones Educativas</t>
    </r>
  </si>
  <si>
    <t>Construir Instituciones Educativas</t>
  </si>
  <si>
    <t>Número de Instituciones construidas</t>
  </si>
  <si>
    <r>
      <rPr>
        <b/>
        <sz val="10"/>
        <color theme="1"/>
        <rFont val="Calibri"/>
        <family val="2"/>
        <scheme val="minor"/>
      </rPr>
      <t>2020-170-05-14-3</t>
    </r>
    <r>
      <rPr>
        <sz val="10"/>
        <color theme="1"/>
        <rFont val="Calibri"/>
        <family val="2"/>
        <scheme val="minor"/>
      </rPr>
      <t xml:space="preserve"> Realizar  estudios y diseños para la construcción y ampliación de  sedes educativas.</t>
    </r>
  </si>
  <si>
    <t>Realizar  estudios y diseños para la construcción y ampliación de  sedes educativas.</t>
  </si>
  <si>
    <t>Número de estudios y diseños realizados</t>
  </si>
  <si>
    <t>Realizar estudios diseños para la construcción de tres sedes para las instituciones educativas de la zona rural del municipio de Pradera Valle.</t>
  </si>
  <si>
    <r>
      <rPr>
        <b/>
        <sz val="10"/>
        <color theme="1"/>
        <rFont val="Calibri"/>
        <family val="2"/>
        <scheme val="minor"/>
      </rPr>
      <t>2020-170-05-14-4</t>
    </r>
    <r>
      <rPr>
        <sz val="10"/>
        <color theme="1"/>
        <rFont val="Calibri"/>
        <family val="2"/>
        <scheme val="minor"/>
      </rPr>
      <t xml:space="preserve">          Mejoramiento de Ia infraestructura de Instituciones Educativas públicas del Municipio.</t>
    </r>
  </si>
  <si>
    <t>Mejoramiento de Ia infraestructura de Instituciones Educativas públicas del Municipio.</t>
  </si>
  <si>
    <t>Número mejoramientos de infraestructura realizados</t>
  </si>
  <si>
    <r>
      <rPr>
        <b/>
        <sz val="10"/>
        <color theme="1"/>
        <rFont val="Calibri"/>
        <family val="2"/>
        <scheme val="minor"/>
      </rPr>
      <t>2020-170-05-14-5</t>
    </r>
    <r>
      <rPr>
        <sz val="10"/>
        <color theme="1"/>
        <rFont val="Calibri"/>
        <family val="2"/>
        <scheme val="minor"/>
      </rPr>
      <t xml:space="preserve">               Construir aulas en las Instituciones Educativas públicas del Municipio.</t>
    </r>
  </si>
  <si>
    <t>Construir aulas en las Instituciones Educativas públicas del Municipio.</t>
  </si>
  <si>
    <t>Número de aulas nuevas construidas</t>
  </si>
  <si>
    <r>
      <rPr>
        <b/>
        <sz val="10"/>
        <color theme="1"/>
        <rFont val="Calibri"/>
        <family val="2"/>
        <scheme val="minor"/>
      </rPr>
      <t xml:space="preserve">2020-170-05-14-6 </t>
    </r>
    <r>
      <rPr>
        <sz val="10"/>
        <color theme="1"/>
        <rFont val="Calibri"/>
        <family val="2"/>
        <scheme val="minor"/>
      </rPr>
      <t xml:space="preserve">                                Dotar aulas en las Instituciones Educativas públicas del Municipio.</t>
    </r>
  </si>
  <si>
    <t>Dotar aulas en las Instituciones Educativas públicas del Municipio.</t>
  </si>
  <si>
    <t>Número de aulas dotadas</t>
  </si>
  <si>
    <t>Dotación de computadores en las instituciones educativas de la zona rural del municipio de Pradera Valle.</t>
  </si>
  <si>
    <r>
      <rPr>
        <b/>
        <sz val="10"/>
        <color theme="1"/>
        <rFont val="Calibri"/>
        <family val="2"/>
        <scheme val="minor"/>
      </rPr>
      <t>2020-170-05-14-7</t>
    </r>
    <r>
      <rPr>
        <sz val="10"/>
        <color theme="1"/>
        <rFont val="Calibri"/>
        <family val="2"/>
        <scheme val="minor"/>
      </rPr>
      <t xml:space="preserve">             Beneficiar con el servicio de alimentación escolar a estudiantes matriculados de las Instituciones Educativas públicas.</t>
    </r>
  </si>
  <si>
    <t>Beneficiar con el servicio de alimentación escolar a estudiantes matriculados de las Instituciones Educativas públicas.</t>
  </si>
  <si>
    <t xml:space="preserve">Número de estudiantes beneficiados con alimentación escolar </t>
  </si>
  <si>
    <t>Fortalecer los programas de alimentación escolar para mejorar la ración y cobertura de alimentos en las instituciones educativas del municipio de Pradera Valle</t>
  </si>
  <si>
    <r>
      <rPr>
        <b/>
        <sz val="10"/>
        <color theme="1"/>
        <rFont val="Calibri"/>
        <family val="2"/>
        <scheme val="minor"/>
      </rPr>
      <t xml:space="preserve">2020-170-05-14-8         </t>
    </r>
    <r>
      <rPr>
        <sz val="10"/>
        <color theme="1"/>
        <rFont val="Calibri"/>
        <family val="2"/>
        <scheme val="minor"/>
      </rPr>
      <t>Beneficiar con el servicio de transporte escolar a estudiantes matriculados en las Instituciones Educativas Publicas de la zona rural</t>
    </r>
  </si>
  <si>
    <t>Beneficiar con el servicio de transporte escolar a estudiantes matriculados en las Instituciones Educativas Publicas de la zona rural</t>
  </si>
  <si>
    <t>Número de estudiantes beneficiados con transporte escolar</t>
  </si>
  <si>
    <r>
      <rPr>
        <b/>
        <sz val="10"/>
        <color theme="1"/>
        <rFont val="Calibri"/>
        <family val="2"/>
        <scheme val="minor"/>
      </rPr>
      <t>2020-170-05-14-9</t>
    </r>
    <r>
      <rPr>
        <sz val="10"/>
        <color theme="1"/>
        <rFont val="Calibri"/>
        <family val="2"/>
        <scheme val="minor"/>
      </rPr>
      <t xml:space="preserve">                Dotación de las Instituciones Educativas con materiales, medios pedagógicos, proyectos productivos y fortalecimientos de TIC.</t>
    </r>
  </si>
  <si>
    <t>Dotación de las Instituciones Educativas con materiales, medios pedagógicos, proyectos productivos y fortalecimientos de TIC.</t>
  </si>
  <si>
    <t>Número de Instituciones Educativas con dotación</t>
  </si>
  <si>
    <t>Implementar un programa de huertas escolares, con insumos y asistencia técnica en las  sedes educativas y al resguardo KWET WALA, mediante un proceso productivo pedagógico en el cual se promueva las practicas agro ecológicas y se fortalezca la identidad pluriétnica, cultural y campesina de los niños niñas y jóvenes de la zona rural del municipio de Pradera Valle</t>
  </si>
  <si>
    <t>1.1.1.2 Calidad Educativa</t>
  </si>
  <si>
    <t>Mejorar la calidad educativa en el Municipio de Pradera Valle</t>
  </si>
  <si>
    <r>
      <rPr>
        <b/>
        <sz val="10"/>
        <color theme="1"/>
        <rFont val="Calibri"/>
        <family val="2"/>
        <scheme val="minor"/>
      </rPr>
      <t>2020-170-05-14-10</t>
    </r>
    <r>
      <rPr>
        <sz val="10"/>
        <color theme="1"/>
        <rFont val="Calibri"/>
        <family val="2"/>
        <scheme val="minor"/>
      </rPr>
      <t xml:space="preserve">               Construir e implementar el Plan Educativo Municipal - PEM.</t>
    </r>
  </si>
  <si>
    <t>Construir e implementar el Plan Educativo Municipal - PEM.</t>
  </si>
  <si>
    <t xml:space="preserve">Número de PEM construido </t>
  </si>
  <si>
    <r>
      <rPr>
        <b/>
        <sz val="10"/>
        <color theme="1"/>
        <rFont val="Calibri"/>
        <family val="2"/>
        <scheme val="minor"/>
      </rPr>
      <t xml:space="preserve">2020-170-05-14-11            </t>
    </r>
    <r>
      <rPr>
        <sz val="10"/>
        <color theme="1"/>
        <rFont val="Calibri"/>
        <family val="2"/>
        <scheme val="minor"/>
      </rPr>
      <t>Apoyar las Instituciones Educativas en el pago de servicios públicos.</t>
    </r>
  </si>
  <si>
    <t>Apoyar las Instituciones Educativas en el pago de servicios públicos.</t>
  </si>
  <si>
    <t>Número de Instituciones Educativas apoyadas con pago de servicios públicos</t>
  </si>
  <si>
    <r>
      <rPr>
        <b/>
        <sz val="10"/>
        <color theme="1"/>
        <rFont val="Calibri"/>
        <family val="2"/>
        <scheme val="minor"/>
      </rPr>
      <t xml:space="preserve">2020-170-05-14-12 </t>
    </r>
    <r>
      <rPr>
        <sz val="10"/>
        <color theme="1"/>
        <rFont val="Calibri"/>
        <family val="2"/>
        <scheme val="minor"/>
      </rPr>
      <t xml:space="preserve">                   Fortalecer los Fondos Educativos con gratuidad.</t>
    </r>
  </si>
  <si>
    <t>Fortalecer los Fondos Educativos con gratuidad.</t>
  </si>
  <si>
    <t xml:space="preserve">Número de fondos educativos fortalecidos </t>
  </si>
  <si>
    <r>
      <rPr>
        <b/>
        <sz val="10"/>
        <color theme="1"/>
        <rFont val="Calibri"/>
        <family val="2"/>
        <scheme val="minor"/>
      </rPr>
      <t xml:space="preserve">2020-170-05-14-13 </t>
    </r>
    <r>
      <rPr>
        <sz val="10"/>
        <color theme="1"/>
        <rFont val="Calibri"/>
        <family val="2"/>
        <scheme val="minor"/>
      </rPr>
      <t xml:space="preserve">                       Realizar foros fortalecimiento institucional del sistema educativo.</t>
    </r>
  </si>
  <si>
    <t>Realizar foros fortalecimiento institucional del sistema educativo.</t>
  </si>
  <si>
    <t xml:space="preserve">Número de foros realizados </t>
  </si>
  <si>
    <t>SOBRETASA</t>
  </si>
  <si>
    <t>PRADERA NOS UNE POR MÁS PERSONAS HACIENDO DEPORTE Y CON UNA VIDA MÁS SALUDABLE</t>
  </si>
  <si>
    <t>Masificar la practica del deporte y la recreación en el Municipio</t>
  </si>
  <si>
    <t>Incrementar en un 50 % las personas practicando deporte y con un estilo de vida activa y saludable.</t>
  </si>
  <si>
    <t xml:space="preserve">1.3.1.1 Pradera Más Deportiva </t>
  </si>
  <si>
    <t>Masificar y fomentar el deporte en todas sus disciplinas</t>
  </si>
  <si>
    <t>desarrollo de procesos deportivos y recreración mediante escuelas de formación deportiva.</t>
  </si>
  <si>
    <t>numero de escuelas de formación deportiva</t>
  </si>
  <si>
    <t>Director Instituto Municipal de Deporte y Recreación aprovechamiento del tiempo libre</t>
  </si>
  <si>
    <t>1.3.1.2 Pradera más activa y con estilo de vida saludable</t>
  </si>
  <si>
    <t>Desarrollar e implementar estrategias de recreación y aprovechamiento del tiempo libre.</t>
  </si>
  <si>
    <t>Desarrollo de programas deportivos para primera infancia, infancia, adolescencia, adulto y adulto mayor con enfoque diferencial y victimas del conflicto en el municipio de pradera valle.</t>
  </si>
  <si>
    <t>Número de programas deportivos realizados</t>
  </si>
  <si>
    <t>Implementar programas deportivos y culturales para el aprovechamiento del tiempo libre en la zona rural del municipio de Pradera Valle del Cauca.</t>
  </si>
  <si>
    <t>realizar estudios y diseños para la construccion y mejoramiento de escenarios deportivos urbano y rural</t>
  </si>
  <si>
    <t>Número de estudios diseños realizados</t>
  </si>
  <si>
    <t>Realizar estudios, diseños y construcción de parques Bio saludables en la zona rural del municipio de Pradera, Valle del Cauca.</t>
  </si>
  <si>
    <t>formulación de rpoyectos para la construccion de escenarios deportivos</t>
  </si>
  <si>
    <t>Número de escenarios deportivos construidos</t>
  </si>
  <si>
    <t>construcción de esenarios deportivos urbano y rural.</t>
  </si>
  <si>
    <t>mantenimiento de escenarios deportivos.</t>
  </si>
  <si>
    <t>Número de mantenimientos a escenarios deportivos</t>
  </si>
  <si>
    <t xml:space="preserve">dotación de implementos para el mantenimiento y aseo  de escenarios deportivos </t>
  </si>
  <si>
    <t>número de dotaciones para mantenimiento de escenarios deportivos</t>
  </si>
  <si>
    <t xml:space="preserve">desarrollo de eventos deportivos y recreativos en la zona urbana y rural para la población en general, con enfoque diferencial y victimas del conflicto armado.
</t>
  </si>
  <si>
    <t>Número de eventos deportivos realizados</t>
  </si>
  <si>
    <t>apoyo a eventos deportivos realizados en el municipio de pradera</t>
  </si>
  <si>
    <t>número de eventos deportivos y recreativos apoyados</t>
  </si>
  <si>
    <t>fomento y promoción para masificación  de la actividad deportiva y recreativa en el municipio</t>
  </si>
  <si>
    <t>número de intervenciones para la masificación deportiva</t>
  </si>
  <si>
    <t xml:space="preserve">desarrollo de actividades lúdicas, deportivas y recreativas en instituciones educativas.
</t>
  </si>
  <si>
    <t>Número de eventos en Instituciones Educativas</t>
  </si>
  <si>
    <t>Desarrollo de actividades de masificación deportiva para niños, niñas, adolescentes en edad escolar con enfoque diferencial y victimas del conflicto armado.</t>
  </si>
  <si>
    <t>número de actividades realizadas para la masificación deportiva</t>
  </si>
  <si>
    <t>Número de alianzas para capacitación de personal administrativo y monitores</t>
  </si>
  <si>
    <t>desarrollar actividades de capacitación para monitores y personal administrativo en temas deportivos, recreación, estilos de vida saludable y salud mental.</t>
  </si>
  <si>
    <t>número de capacitaciones para monitores y personal administrativo</t>
  </si>
  <si>
    <t>número de capacitaciones, talleres y conferencias en temas de gestíon de proyectos deportivos y recreativos para personal administrativo</t>
  </si>
  <si>
    <t>dotación de herramientas tecnológicas para la masificación deportiva y recreativa en el municipio.</t>
  </si>
  <si>
    <t>Número de actividades realizadas</t>
  </si>
  <si>
    <t xml:space="preserve">Número de estudios Y diseños realizados </t>
  </si>
  <si>
    <t>número de parques biosaludables cosntruidos</t>
  </si>
  <si>
    <t>realizar alianzas con instituciones de educación superior, el sena y organos deportivos para capacitación del personal adminstrativo y monitores.</t>
  </si>
  <si>
    <t>META DE RESULTADO</t>
  </si>
  <si>
    <t>META DE PRODUCTO CUATRENIO</t>
  </si>
  <si>
    <t>PRADERA NOS UNE EN EL ARTE, LA CULTURA Y EL PATRIMONIO</t>
  </si>
  <si>
    <t>Mejorar en organización y alcances el sector cultural para facilitar el acceso a los servicios artísticos y culturales a toda la comunidad de Pradera con calidad y oportunidad</t>
  </si>
  <si>
    <t xml:space="preserve">Incrementar el número de Acciones artísticas, culturales, patrimonio y de gestión  </t>
  </si>
  <si>
    <t xml:space="preserve">1.4.1.1 Promoción y acceso efectivo a procesos culturales y artísticos </t>
  </si>
  <si>
    <t xml:space="preserve">Promocionar el acceso efectivo a procesos culturales y artísticos </t>
  </si>
  <si>
    <r>
      <rPr>
        <b/>
        <sz val="10"/>
        <color theme="1"/>
        <rFont val="Calibri"/>
        <family val="2"/>
        <scheme val="minor"/>
      </rPr>
      <t>2020-170-05-15-5-1</t>
    </r>
    <r>
      <rPr>
        <sz val="10"/>
        <color theme="1"/>
        <rFont val="Calibri"/>
        <family val="2"/>
        <scheme val="minor"/>
      </rPr>
      <t xml:space="preserve">                   Desarrollo de manifestaciones  y expresiones artísticas y culturales  en circulación</t>
    </r>
  </si>
  <si>
    <t>Número de Actividades</t>
  </si>
  <si>
    <t>Instituto Municipal de Cultura y Turismo</t>
  </si>
  <si>
    <t>Fortalecer los encuentros de sabores y saberes que fomenten el intercambio de semillas, productos y conocimientos ancestrales para mejorar el acceso a los alimentos en el municipio de Pradera Valle</t>
  </si>
  <si>
    <r>
      <rPr>
        <b/>
        <sz val="10"/>
        <color theme="1"/>
        <rFont val="Calibri"/>
        <family val="2"/>
        <scheme val="minor"/>
      </rPr>
      <t xml:space="preserve">2020-170-05-15-5-2 </t>
    </r>
    <r>
      <rPr>
        <sz val="10"/>
        <color theme="1"/>
        <rFont val="Calibri"/>
        <family val="2"/>
        <scheme val="minor"/>
      </rPr>
      <t xml:space="preserve">                 Desarrollo de actividades de fomento a la lectura, la escritura y el acceso a información y conocimiento</t>
    </r>
  </si>
  <si>
    <t>Número de Personas Beneficiadas</t>
  </si>
  <si>
    <r>
      <rPr>
        <b/>
        <sz val="10"/>
        <color theme="1"/>
        <rFont val="Calibri"/>
        <family val="2"/>
        <scheme val="minor"/>
      </rPr>
      <t>2020-170-05-15-5-3</t>
    </r>
    <r>
      <rPr>
        <sz val="10"/>
        <color theme="1"/>
        <rFont val="Calibri"/>
        <family val="2"/>
        <scheme val="minor"/>
      </rPr>
      <t xml:space="preserve">                   Dotación de instrumentos para el desarrollo y fortalecimiento de las expresiones artísticas</t>
    </r>
  </si>
  <si>
    <t>Número de dotaciones de instrumentos realizadas</t>
  </si>
  <si>
    <r>
      <rPr>
        <b/>
        <sz val="10"/>
        <color theme="1"/>
        <rFont val="Calibri"/>
        <family val="2"/>
        <scheme val="minor"/>
      </rPr>
      <t>2020-170-05-15-5-4</t>
    </r>
    <r>
      <rPr>
        <sz val="10"/>
        <color theme="1"/>
        <rFont val="Calibri"/>
        <family val="2"/>
        <scheme val="minor"/>
      </rPr>
      <t xml:space="preserve">        Desarrollo de actividades de promoción de la creatividad y la innovación basadas en las TIC</t>
    </r>
  </si>
  <si>
    <r>
      <rPr>
        <b/>
        <sz val="10"/>
        <color theme="1"/>
        <rFont val="Calibri"/>
        <family val="2"/>
        <scheme val="minor"/>
      </rPr>
      <t xml:space="preserve">2020-170-05-15-5-5 </t>
    </r>
    <r>
      <rPr>
        <sz val="10"/>
        <color theme="1"/>
        <rFont val="Calibri"/>
        <family val="2"/>
        <scheme val="minor"/>
      </rPr>
      <t xml:space="preserve">           Fortalecimiento al creador, gestor y/o grupos cultural</t>
    </r>
  </si>
  <si>
    <t>Número de Beneficiadas</t>
  </si>
  <si>
    <r>
      <rPr>
        <b/>
        <sz val="10"/>
        <color theme="1"/>
        <rFont val="Calibri"/>
        <family val="2"/>
        <scheme val="minor"/>
      </rPr>
      <t>2020-170-05-15-5-6</t>
    </r>
    <r>
      <rPr>
        <sz val="10"/>
        <color theme="1"/>
        <rFont val="Calibri"/>
        <family val="2"/>
        <scheme val="minor"/>
      </rPr>
      <t xml:space="preserve"> Fortalecimiento de la identidad campesina en el municipio de pradera valle</t>
    </r>
  </si>
  <si>
    <t>Número de Actividades realizadas</t>
  </si>
  <si>
    <t>Promover acciones que ayuden al fortalecimiento de la identidad campesina en el municipio de Pradera Valle del Cauca</t>
  </si>
  <si>
    <r>
      <rPr>
        <b/>
        <sz val="10"/>
        <color theme="1"/>
        <rFont val="Calibri"/>
        <family val="2"/>
        <scheme val="minor"/>
      </rPr>
      <t>2020-170-05-15-5-7</t>
    </r>
    <r>
      <rPr>
        <sz val="10"/>
        <color theme="1"/>
        <rFont val="Calibri"/>
        <family val="2"/>
        <scheme val="minor"/>
      </rPr>
      <t xml:space="preserve">        Asistencia técnica - operativa en el sector cultura</t>
    </r>
  </si>
  <si>
    <t>Número de asistencias técnicas realizadas</t>
  </si>
  <si>
    <t>Crear una escuela de formación en manualidades y artesanías en el resguardo Kwet Wala de la zona rural indígena del municipio de Pradera Valle del Cuca</t>
  </si>
  <si>
    <t>1.4.1.2 Gestión, Protección y Salvaguardia del Patrimonio Cultural</t>
  </si>
  <si>
    <t>Gestionar,  Proteger y Salvaguardar el Patrimonio Cultural</t>
  </si>
  <si>
    <r>
      <rPr>
        <b/>
        <sz val="10"/>
        <rFont val="Calibri"/>
        <family val="2"/>
        <scheme val="minor"/>
      </rPr>
      <t>2020-170-05-15-5-8</t>
    </r>
    <r>
      <rPr>
        <sz val="10"/>
        <rFont val="Calibri"/>
        <family val="2"/>
        <scheme val="minor"/>
      </rPr>
      <t xml:space="preserve"> Fortalecimiento del patrimonio cultural del Municipio de pradera</t>
    </r>
  </si>
  <si>
    <t>Número de fortalecimientos del patrimonio realizados</t>
  </si>
  <si>
    <r>
      <rPr>
        <b/>
        <sz val="10"/>
        <rFont val="Calibri"/>
        <family val="2"/>
        <scheme val="minor"/>
      </rPr>
      <t xml:space="preserve">2020-170-05-15-5-9 </t>
    </r>
    <r>
      <rPr>
        <sz val="10"/>
        <rFont val="Calibri"/>
        <family val="2"/>
        <scheme val="minor"/>
      </rPr>
      <t xml:space="preserve">                Desarrollar actividades para reconocimiento del patrimonio cultural</t>
    </r>
  </si>
  <si>
    <t>Número de actividades de reconocimiento realizadas</t>
  </si>
  <si>
    <t>Gestionar ante la institucionalidad competente el reconocimiento  y protección de los sitios sagrados del municipio de Pradera, Valle del Cauca</t>
  </si>
  <si>
    <t>1.4.1.3 Fortalecimiento de la gestión y dirección del sector cultural</t>
  </si>
  <si>
    <t>Fortalecer la gestión y dirección del sector cultural</t>
  </si>
  <si>
    <r>
      <rPr>
        <b/>
        <sz val="10"/>
        <rFont val="Calibri"/>
        <family val="2"/>
        <scheme val="minor"/>
      </rPr>
      <t xml:space="preserve">2020-170-05-15-5-10   </t>
    </r>
    <r>
      <rPr>
        <sz val="10"/>
        <rFont val="Calibri"/>
        <family val="2"/>
        <scheme val="minor"/>
      </rPr>
      <t>Adecuación del teatrino municipal.</t>
    </r>
  </si>
  <si>
    <t>Número de adecuaciones realizadas</t>
  </si>
  <si>
    <r>
      <rPr>
        <b/>
        <sz val="10"/>
        <rFont val="Calibri"/>
        <family val="2"/>
        <scheme val="minor"/>
      </rPr>
      <t>2020-170-05-15-5-11</t>
    </r>
    <r>
      <rPr>
        <sz val="10"/>
        <rFont val="Calibri"/>
        <family val="2"/>
        <scheme val="minor"/>
      </rPr>
      <t xml:space="preserve">                           Cultura organizacional, desarrollo y optimización de procesos a través de MIPG.</t>
    </r>
  </si>
  <si>
    <t>Documento</t>
  </si>
  <si>
    <t>Adquisición por gestión o compra de  instrumentos musicales para el fortalecimiento de las expresiones artisticas.</t>
  </si>
  <si>
    <t xml:space="preserve">Diseño y desarrollo del archivo histórico municipal, fotografico y filmico- Diseño e impresión de un directorio artistico - Comunicaciones y Territorio- </t>
  </si>
  <si>
    <t>Apoyar y fortalecer a los artistas, creadores y getores culturales- Diseño e implementación del Programa municipal  de estimulos</t>
  </si>
  <si>
    <t>Capacitaciones y/ o talleres para el fortalecimiento de la identidad campesina</t>
  </si>
  <si>
    <t>Contratación de los instructores culturales para la  formación artistico cultural del IMCT</t>
  </si>
  <si>
    <t>Contratación de capacitadores o talleristas en relación con vigias del patrimonio Pradera Histórica y Patrimonial- Inventario Patrimonio Material e Inmaterial del Municipio de Pradera</t>
  </si>
  <si>
    <t>Elaboración de planes especiales de manejo y protección;Declaratoria de Bienes Patrimoniales- Realización de encuentros con el Resguardo Indigena, Campesinos y Afrodescendientes</t>
  </si>
  <si>
    <t>Legalización Casa de La Cultura- Pintura interiores Casa de la Cultura- Adecuación y dotación Teatrio Municipal</t>
  </si>
  <si>
    <t>Contratación de un profesional para la implementación del Modelo de Integrado de Planeación y Gestión.</t>
  </si>
  <si>
    <t>Desarrollo de manifestaciones  y expresiones artísticas y culturales  en circulación</t>
  </si>
  <si>
    <t>PLAN DE ACCIÓN 2020</t>
  </si>
  <si>
    <t>I TRIMESTRE</t>
  </si>
  <si>
    <t>II TRIMESTRE</t>
  </si>
  <si>
    <t>III TRIMESTRE</t>
  </si>
  <si>
    <t>IV TRIMESTRE</t>
  </si>
  <si>
    <t>PRADERA NOS UNE POR UNA VIVIENDA DIGNA</t>
  </si>
  <si>
    <t>Reducir el déficit habitacional del Municipio en 8.8 puntos</t>
  </si>
  <si>
    <t>Tasa de  déficit habitacional reducida</t>
  </si>
  <si>
    <t>1.5.1.1 Unidos por una mejor vivienda</t>
  </si>
  <si>
    <t>Asegurar el bienestar de las familias  a través de una vivienda digna en el Municipio de Pradera Valle</t>
  </si>
  <si>
    <t xml:space="preserve">Desarrollo de actividades de Titulación Predios </t>
  </si>
  <si>
    <t>Número de predios titulados</t>
  </si>
  <si>
    <t>MD</t>
  </si>
  <si>
    <t>Secretaria de Ambiente y Vivienda</t>
  </si>
  <si>
    <t>Asignación de mejoramiento de vivienda zona urbana del Munciipio de Pradera.</t>
  </si>
  <si>
    <r>
      <t>Número</t>
    </r>
    <r>
      <rPr>
        <sz val="10"/>
        <color rgb="FF000000"/>
        <rFont val="Calibri"/>
        <family val="2"/>
        <scheme val="minor"/>
      </rPr>
      <t xml:space="preserve"> de mejoramientos de vivienda realizados</t>
    </r>
  </si>
  <si>
    <r>
      <t>Número</t>
    </r>
    <r>
      <rPr>
        <sz val="10"/>
        <color rgb="FF000000"/>
        <rFont val="Calibri"/>
        <family val="2"/>
        <scheme val="minor"/>
      </rPr>
      <t xml:space="preserve"> de mejoramientos de vivienda </t>
    </r>
  </si>
  <si>
    <t>Implementar programas de mejoramientos de viviendas en los 22 corregimientos y el Resguardo Indígena del Municipio de Pradera.</t>
  </si>
  <si>
    <t>Subsidio para adquisición de vivienda rural en modalidad de  construcción en sitio propio</t>
  </si>
  <si>
    <r>
      <t>Número</t>
    </r>
    <r>
      <rPr>
        <sz val="10"/>
        <color rgb="FF000000"/>
        <rFont val="Calibri"/>
        <family val="2"/>
        <scheme val="minor"/>
      </rPr>
      <t xml:space="preserve"> de subsidios para adquisición de vivienda</t>
    </r>
  </si>
  <si>
    <t xml:space="preserve">Implementar programas de acceso a vivienda a través de la construcción en sitio propio en los 22 corregimientos y el Resguardo Indígena del Municipio de Pradera </t>
  </si>
  <si>
    <t>Subsidios para vivienda Nueva</t>
  </si>
  <si>
    <r>
      <t>Número</t>
    </r>
    <r>
      <rPr>
        <sz val="10"/>
        <color rgb="FF000000"/>
        <rFont val="Calibri"/>
        <family val="2"/>
        <scheme val="minor"/>
      </rPr>
      <t xml:space="preserve"> de subsidios de vivienda nuevo entregados</t>
    </r>
  </si>
  <si>
    <t>Avaluó de lote para construcción de vivienda.</t>
  </si>
  <si>
    <t xml:space="preserve">Número de predios adquiridos </t>
  </si>
  <si>
    <t>adquisición y legalización de lote para construcción de vivienda.</t>
  </si>
  <si>
    <t xml:space="preserve">2020-170-05-19-1      Desarrollo de actividades de Titulación Predios </t>
  </si>
  <si>
    <t xml:space="preserve">2020-170-05-19-2      Mejoramientos de vivienda </t>
  </si>
  <si>
    <t>2020-170-05-19-3 Mejoramientos de vivienda  Rural</t>
  </si>
  <si>
    <t>2020-170-05-19-4      Subsidio para adquisición de vivienda rural en modalidad de  construcción en sitio propio.</t>
  </si>
  <si>
    <t>2020-170-05-19-5               Subsidios para vivienda Nueva</t>
  </si>
  <si>
    <t>2020-170-05-19-6 Desarrollo de actividades de adquisición de lote</t>
  </si>
  <si>
    <t xml:space="preserve">VALOR INVERSIÓN </t>
  </si>
  <si>
    <t>PRADERA NOS UNE EN AGUA POTABLE Y SANEAMIENTO BASICO PARA TODOS</t>
  </si>
  <si>
    <t>Mejorar el servicio de acueducto, alcantarillado y aseo en cobertura, calidad y continuidad en el Municipio de Pradera Valle</t>
  </si>
  <si>
    <t xml:space="preserve">Aumento en cobertura de agua, saneamiento básico y aseo. </t>
  </si>
  <si>
    <t>1.6.1.1 Mejor servicio de acueducto en cobertura, calidad y continuidad en el Municipio de Pradera</t>
  </si>
  <si>
    <t>Mejorar el servicio de acueducto en cobertura, calidad y continuidad en el Municipio de Pradera</t>
  </si>
  <si>
    <r>
      <rPr>
        <b/>
        <sz val="10"/>
        <color theme="1"/>
        <rFont val="Calibri"/>
        <family val="2"/>
        <scheme val="minor"/>
      </rPr>
      <t>2020-170-05-13-1</t>
    </r>
    <r>
      <rPr>
        <sz val="10"/>
        <color theme="1"/>
        <rFont val="Calibri"/>
        <family val="2"/>
        <scheme val="minor"/>
      </rPr>
      <t xml:space="preserve">               Mantenimiento  de los acueductos veredales</t>
    </r>
  </si>
  <si>
    <t xml:space="preserve">Número de mantenimiento </t>
  </si>
  <si>
    <t>Secretaria de Obras Públicas e Infraestructura</t>
  </si>
  <si>
    <t xml:space="preserve">Estudios, diseños y optimización de los acueductos veredales del Municipio de Pradera - Valle </t>
  </si>
  <si>
    <r>
      <rPr>
        <b/>
        <sz val="10"/>
        <color theme="1"/>
        <rFont val="Calibri"/>
        <family val="2"/>
        <scheme val="minor"/>
      </rPr>
      <t>2020-170-05-13-2</t>
    </r>
    <r>
      <rPr>
        <sz val="10"/>
        <color theme="1"/>
        <rFont val="Calibri"/>
        <family val="2"/>
        <scheme val="minor"/>
      </rPr>
      <t xml:space="preserve">                                Estudios diseños para la construcción de acueducto veredal para las comunidades</t>
    </r>
  </si>
  <si>
    <t xml:space="preserve">Número estudios </t>
  </si>
  <si>
    <t>Estudios y diseños  para la construcción y  mejoramiento de suministros de agua para garantizar el acceso al agua potable de las comunidades de la zona rural del Municipio de Pradera Valle</t>
  </si>
  <si>
    <r>
      <rPr>
        <b/>
        <sz val="10"/>
        <color theme="1"/>
        <rFont val="Calibri"/>
        <family val="2"/>
        <scheme val="minor"/>
      </rPr>
      <t xml:space="preserve">2020-170-05-13-3                     </t>
    </r>
    <r>
      <rPr>
        <sz val="10"/>
        <color theme="1"/>
        <rFont val="Calibri"/>
        <family val="2"/>
        <scheme val="minor"/>
      </rPr>
      <t xml:space="preserve"> Fortalecimiento de Juntas Administradoras de Agua potable en la zona Rural</t>
    </r>
  </si>
  <si>
    <t>Número de juntas administradoras de agua potable fortalecidas</t>
  </si>
  <si>
    <t>1.6.1.2 Mejor servicio de alcantarillado, urbano y rural del Municipio de Pradera</t>
  </si>
  <si>
    <t>Mejorar el servicio de alcantarillado, urbano y rural del Municipio de Pradera</t>
  </si>
  <si>
    <r>
      <rPr>
        <b/>
        <sz val="10"/>
        <color rgb="FF000000"/>
        <rFont val="Calibri"/>
        <family val="2"/>
        <scheme val="minor"/>
      </rPr>
      <t>2020-170-05-13-4</t>
    </r>
    <r>
      <rPr>
        <sz val="10"/>
        <color rgb="FF000000"/>
        <rFont val="Calibri"/>
        <family val="2"/>
        <scheme val="minor"/>
      </rPr>
      <t xml:space="preserve">                              Subsidios de Acueducto.</t>
    </r>
  </si>
  <si>
    <r>
      <t>Número</t>
    </r>
    <r>
      <rPr>
        <sz val="10"/>
        <color rgb="FF000000"/>
        <rFont val="Calibri"/>
        <family val="2"/>
        <scheme val="minor"/>
      </rPr>
      <t xml:space="preserve"> de convenios realizados</t>
    </r>
  </si>
  <si>
    <r>
      <rPr>
        <b/>
        <sz val="10"/>
        <color rgb="FF000000"/>
        <rFont val="Calibri"/>
        <family val="2"/>
        <scheme val="minor"/>
      </rPr>
      <t>2020-170-05-13-5</t>
    </r>
    <r>
      <rPr>
        <sz val="10"/>
        <color rgb="FF000000"/>
        <rFont val="Calibri"/>
        <family val="2"/>
        <scheme val="minor"/>
      </rPr>
      <t xml:space="preserve">               Mantenimiento y/o optimización del sistema  de alcantarillado del municipio</t>
    </r>
  </si>
  <si>
    <r>
      <t>Número</t>
    </r>
    <r>
      <rPr>
        <sz val="10"/>
        <color rgb="FF000000"/>
        <rFont val="Calibri"/>
        <family val="2"/>
        <scheme val="minor"/>
      </rPr>
      <t xml:space="preserve"> mantenimiento </t>
    </r>
  </si>
  <si>
    <r>
      <rPr>
        <b/>
        <sz val="10"/>
        <color rgb="FF000000"/>
        <rFont val="Calibri"/>
        <family val="2"/>
        <scheme val="minor"/>
      </rPr>
      <t>2020-170-05-13-6</t>
    </r>
    <r>
      <rPr>
        <sz val="10"/>
        <color rgb="FF000000"/>
        <rFont val="Calibri"/>
        <family val="2"/>
        <scheme val="minor"/>
      </rPr>
      <t xml:space="preserve">                               Estudios y diseños para construcción de sistemas de alcantarillado </t>
    </r>
  </si>
  <si>
    <r>
      <t>Número</t>
    </r>
    <r>
      <rPr>
        <sz val="10"/>
        <color rgb="FF000000"/>
        <rFont val="Calibri"/>
        <family val="2"/>
        <scheme val="minor"/>
      </rPr>
      <t xml:space="preserve"> estudios y diseños </t>
    </r>
  </si>
  <si>
    <t>Realizar, estudios diseños y construcción de sistemas de alcantarillado en los centros poblados de la zona rural del Municipio de Pradera.</t>
  </si>
  <si>
    <r>
      <rPr>
        <b/>
        <sz val="10"/>
        <color rgb="FF000000"/>
        <rFont val="Calibri"/>
        <family val="2"/>
        <scheme val="minor"/>
      </rPr>
      <t>2020-170-05-13-7</t>
    </r>
    <r>
      <rPr>
        <sz val="10"/>
        <color rgb="FF000000"/>
        <rFont val="Calibri"/>
        <family val="2"/>
        <scheme val="minor"/>
      </rPr>
      <t xml:space="preserve">              Mantenimiento de los sistemas sépticos de la zona rural del Municipio de Pradera</t>
    </r>
  </si>
  <si>
    <r>
      <t>Número</t>
    </r>
    <r>
      <rPr>
        <sz val="10"/>
        <color rgb="FF000000"/>
        <rFont val="Calibri"/>
        <family val="2"/>
        <scheme val="minor"/>
      </rPr>
      <t xml:space="preserve"> de mantenimiento</t>
    </r>
  </si>
  <si>
    <t>Realizar estudios, diseños y construcción de sistemas sépticos en los corregimientos de la zona rural del municipio de Pradera Valle del Cauca.</t>
  </si>
  <si>
    <r>
      <rPr>
        <b/>
        <sz val="10"/>
        <color rgb="FF000000"/>
        <rFont val="Calibri"/>
        <family val="2"/>
        <scheme val="minor"/>
      </rPr>
      <t>2020-170-05-13-8</t>
    </r>
    <r>
      <rPr>
        <sz val="10"/>
        <color rgb="FF000000"/>
        <rFont val="Calibri"/>
        <family val="2"/>
        <scheme val="minor"/>
      </rPr>
      <t xml:space="preserve">            Implementación de la segunda fase del plan maestro de alcantarillado pluvial en el municipio</t>
    </r>
  </si>
  <si>
    <t>Porcentaje implementado</t>
  </si>
  <si>
    <r>
      <rPr>
        <b/>
        <sz val="10"/>
        <color rgb="FF000000"/>
        <rFont val="Calibri"/>
        <family val="2"/>
        <scheme val="minor"/>
      </rPr>
      <t>2020-170-05-13-9</t>
    </r>
    <r>
      <rPr>
        <sz val="10"/>
        <color rgb="FF000000"/>
        <rFont val="Calibri"/>
        <family val="2"/>
        <scheme val="minor"/>
      </rPr>
      <t xml:space="preserve">                       Mantenimiento de la PTAR del municipio de Pradera</t>
    </r>
  </si>
  <si>
    <r>
      <t>Número</t>
    </r>
    <r>
      <rPr>
        <sz val="10"/>
        <color rgb="FF000000"/>
        <rFont val="Calibri"/>
        <family val="2"/>
        <scheme val="minor"/>
      </rPr>
      <t xml:space="preserve"> de mantenimientos realizados</t>
    </r>
  </si>
  <si>
    <r>
      <rPr>
        <b/>
        <sz val="10"/>
        <rFont val="Calibri"/>
        <family val="2"/>
        <scheme val="minor"/>
      </rPr>
      <t xml:space="preserve">2020-170-05-13-10                          </t>
    </r>
    <r>
      <rPr>
        <sz val="10"/>
        <rFont val="Calibri"/>
        <family val="2"/>
        <scheme val="minor"/>
      </rPr>
      <t xml:space="preserve"> Interventoria y seguimiento a la operación de la PTAR del municipio de Pradera.</t>
    </r>
  </si>
  <si>
    <t>Número de interventorías Realizada</t>
  </si>
  <si>
    <r>
      <rPr>
        <b/>
        <sz val="10"/>
        <color rgb="FF000000"/>
        <rFont val="Calibri"/>
        <family val="2"/>
        <scheme val="minor"/>
      </rPr>
      <t>2020-170-05-13-11</t>
    </r>
    <r>
      <rPr>
        <sz val="10"/>
        <color rgb="FF000000"/>
        <rFont val="Calibri"/>
        <family val="2"/>
        <scheme val="minor"/>
      </rPr>
      <t xml:space="preserve">                          Subsidios de Alcantarillado</t>
    </r>
  </si>
  <si>
    <t>1.6.1.3 Mejor servicio de aseo en el Municipio de Pradera</t>
  </si>
  <si>
    <t>Mejorar el servicio de recolección de residuos sólidos en el Municipio de Pradera</t>
  </si>
  <si>
    <r>
      <rPr>
        <b/>
        <sz val="10"/>
        <color rgb="FF000000"/>
        <rFont val="Calibri"/>
        <family val="2"/>
        <scheme val="minor"/>
      </rPr>
      <t>2020-170-05-13-12</t>
    </r>
    <r>
      <rPr>
        <sz val="10"/>
        <color rgb="FF000000"/>
        <rFont val="Calibri"/>
        <family val="2"/>
        <scheme val="minor"/>
      </rPr>
      <t xml:space="preserve">                             Adquirir predio para escombrera.</t>
    </r>
  </si>
  <si>
    <r>
      <t>Número</t>
    </r>
    <r>
      <rPr>
        <sz val="10"/>
        <color rgb="FF000000"/>
        <rFont val="Calibri"/>
        <family val="2"/>
        <scheme val="minor"/>
      </rPr>
      <t xml:space="preserve"> de predios adquiridos</t>
    </r>
  </si>
  <si>
    <t xml:space="preserve">Implementación de soluciones tecnológicas y ambientales para la disposición de residuos y la adopción de energías alternativas en la zona rural del municipio de Pradera Valle </t>
  </si>
  <si>
    <r>
      <rPr>
        <b/>
        <sz val="10"/>
        <color rgb="FF000000"/>
        <rFont val="Calibri"/>
        <family val="2"/>
        <scheme val="minor"/>
      </rPr>
      <t xml:space="preserve">2020-170-05-13-13                 </t>
    </r>
    <r>
      <rPr>
        <sz val="10"/>
        <color rgb="FF000000"/>
        <rFont val="Calibri"/>
        <family val="2"/>
        <scheme val="minor"/>
      </rPr>
      <t xml:space="preserve"> Mantenimiento de predio para escombrera</t>
    </r>
  </si>
  <si>
    <t>Número de mantenimiento</t>
  </si>
  <si>
    <r>
      <rPr>
        <b/>
        <sz val="10"/>
        <color rgb="FF000000"/>
        <rFont val="Calibri"/>
        <family val="2"/>
        <scheme val="minor"/>
      </rPr>
      <t xml:space="preserve">2020-170-05-13-14         </t>
    </r>
    <r>
      <rPr>
        <sz val="10"/>
        <color rgb="FF000000"/>
        <rFont val="Calibri"/>
        <family val="2"/>
        <scheme val="minor"/>
      </rPr>
      <t>Implementación del Plan de Gestión de Residuos Solidos.</t>
    </r>
  </si>
  <si>
    <t xml:space="preserve">Porcentaje implementado </t>
  </si>
  <si>
    <r>
      <rPr>
        <b/>
        <sz val="10"/>
        <color rgb="FF000000"/>
        <rFont val="Calibri"/>
        <family val="2"/>
        <scheme val="minor"/>
      </rPr>
      <t>2020-170-05-13-15</t>
    </r>
    <r>
      <rPr>
        <sz val="10"/>
        <color rgb="FF000000"/>
        <rFont val="Calibri"/>
        <family val="2"/>
        <scheme val="minor"/>
      </rPr>
      <t xml:space="preserve"> Subsidios de aseo.</t>
    </r>
  </si>
  <si>
    <t>Mantenimiento  de los acueductos veredales</t>
  </si>
  <si>
    <t>Estudios diseños para la construcción de acueducto veredal para las comunidades</t>
  </si>
  <si>
    <t>Fortalecimiento de Juntas Administradoras de Agua potable en la zona Rural</t>
  </si>
  <si>
    <t>Subsidios de Acueducto.</t>
  </si>
  <si>
    <t>Mantenimiento y/o optimización del sistema  de alcantarillado del municipio</t>
  </si>
  <si>
    <t>Estudios y diseños para construcción de sistemas de alcantarillado</t>
  </si>
  <si>
    <t>Mantenimiento de los sistemas sépticos de la zona rural del Municipio de Pradera</t>
  </si>
  <si>
    <t>Implementación de la segunda fase del plan maestro de alcantarillado pluvial en el municipio</t>
  </si>
  <si>
    <t>Mantenimiento de la PTAR del municipio de Pradera</t>
  </si>
  <si>
    <t>Interventoria y seguimiento a la operación de la PTAR del municipio de Pradera.</t>
  </si>
  <si>
    <t>Subsidios de Alcantarillado</t>
  </si>
  <si>
    <t>Avalúo compra de predio para escombrera</t>
  </si>
  <si>
    <t>adquisición y legalización de predio para escombrera Municipio de Pradera</t>
  </si>
  <si>
    <t>Mantenimiento de predio para escombrera</t>
  </si>
  <si>
    <t>Implementación del Plan de Gestión de Residuos Solidos</t>
  </si>
  <si>
    <t>Subsidios de aseo</t>
  </si>
  <si>
    <t xml:space="preserve">PRADERA NOS UNE CON  SERVICIOS  PÚBLICOS </t>
  </si>
  <si>
    <t xml:space="preserve">Mejorar la prestación de los servicios </t>
  </si>
  <si>
    <t>Número de Servicios Públicos en el Municipio de Pradera</t>
  </si>
  <si>
    <t>1.7.1.1 Otros servicios públicos diferentes a acueducto, alcantarillado y aseo en el Municipio de Pradera</t>
  </si>
  <si>
    <t>Garantizar el acceso a los servicios públicos de tal forma que impacte en la calidad de vida de la población</t>
  </si>
  <si>
    <r>
      <rPr>
        <b/>
        <sz val="10"/>
        <color theme="1"/>
        <rFont val="Calibri"/>
        <family val="2"/>
        <scheme val="minor"/>
      </rPr>
      <t xml:space="preserve">2020-170-05-15-2-4-1 </t>
    </r>
    <r>
      <rPr>
        <sz val="10"/>
        <color theme="1"/>
        <rFont val="Calibri"/>
        <family val="2"/>
        <scheme val="minor"/>
      </rPr>
      <t xml:space="preserve">        Mantenimiento, sostenimiento y ampliación del sistema de alumbrado público</t>
    </r>
  </si>
  <si>
    <t>Número de mantenimientos realizados</t>
  </si>
  <si>
    <t>Secretaría General</t>
  </si>
  <si>
    <r>
      <rPr>
        <b/>
        <sz val="10"/>
        <color theme="1"/>
        <rFont val="Calibri"/>
        <family val="2"/>
        <scheme val="minor"/>
      </rPr>
      <t>2020-170-05-15-2-4-2</t>
    </r>
    <r>
      <rPr>
        <sz val="10"/>
        <color theme="1"/>
        <rFont val="Calibri"/>
        <family val="2"/>
        <scheme val="minor"/>
      </rPr>
      <t xml:space="preserve">        Elaborar la Política Pública de Ciencia y Tecnología e Innovación.</t>
    </r>
  </si>
  <si>
    <t>Documento realizado</t>
  </si>
  <si>
    <r>
      <rPr>
        <b/>
        <sz val="10"/>
        <color theme="1"/>
        <rFont val="Calibri"/>
        <family val="2"/>
        <scheme val="minor"/>
      </rPr>
      <t xml:space="preserve">2020-170-05-15-2-4-3    </t>
    </r>
    <r>
      <rPr>
        <sz val="10"/>
        <color theme="1"/>
        <rFont val="Calibri"/>
        <family val="2"/>
        <scheme val="minor"/>
      </rPr>
      <t xml:space="preserve">                Fortalecer y aumentar Puntos vive digital</t>
    </r>
  </si>
  <si>
    <t>Número puntos fortalecidos y creados</t>
  </si>
  <si>
    <t>Mejoramiento e instalación de acceso a Internet en el municipio de Pradera Valle del Cauca</t>
  </si>
  <si>
    <r>
      <rPr>
        <b/>
        <sz val="10"/>
        <color theme="1"/>
        <rFont val="Calibri"/>
        <family val="2"/>
        <scheme val="minor"/>
      </rPr>
      <t xml:space="preserve">2020-170-05-15-2-4-4 </t>
    </r>
    <r>
      <rPr>
        <sz val="10"/>
        <color theme="1"/>
        <rFont val="Calibri"/>
        <family val="2"/>
        <scheme val="minor"/>
      </rPr>
      <t xml:space="preserve">                Fortalecer y Crear nuevas zonas WIFI</t>
    </r>
  </si>
  <si>
    <r>
      <rPr>
        <b/>
        <sz val="10"/>
        <color theme="1"/>
        <rFont val="Calibri"/>
        <family val="2"/>
        <scheme val="minor"/>
      </rPr>
      <t>2020-170-05-15-2-4-5</t>
    </r>
    <r>
      <rPr>
        <sz val="10"/>
        <color theme="1"/>
        <rFont val="Calibri"/>
        <family val="2"/>
        <scheme val="minor"/>
      </rPr>
      <t xml:space="preserve"> Capacitar la comunidad en el manejo de herramientas tecnológicas</t>
    </r>
  </si>
  <si>
    <t>Número de actividades</t>
  </si>
  <si>
    <r>
      <rPr>
        <b/>
        <sz val="10"/>
        <color theme="1"/>
        <rFont val="Calibri"/>
        <family val="2"/>
        <scheme val="minor"/>
      </rPr>
      <t xml:space="preserve">2020-170-05-15-2-4-6 </t>
    </r>
    <r>
      <rPr>
        <sz val="10"/>
        <color theme="1"/>
        <rFont val="Calibri"/>
        <family val="2"/>
        <scheme val="minor"/>
      </rPr>
      <t xml:space="preserve">              Aumentar cobertura de gas natural</t>
    </r>
  </si>
  <si>
    <t>Número de acciones</t>
  </si>
  <si>
    <t>Mantenimiento, sostenimiento y ampliación del sistema de alumbrado público</t>
  </si>
  <si>
    <t>Elaborar la Política Pública de Ciencia y Tecnología e Innovación.</t>
  </si>
  <si>
    <t>Fortalecer y aumentar Puntos vive digital</t>
  </si>
  <si>
    <t>Fortalecer y Crear nuevas zonas WIFI</t>
  </si>
  <si>
    <t>Capacitar la comunidad en el manejo de herramientas tecnológicas</t>
  </si>
  <si>
    <t>Aumentar cobertura de gas natural</t>
  </si>
  <si>
    <t>CÓDIGO DE INICIATIVA (PACTO MUNICIPAL)</t>
  </si>
  <si>
    <t>PRADERA NOS UNE EN ATENCIÓN INTEGRAL DE GRUPOS VULNERABLES Y MINORÍAS ÉTNICAS.</t>
  </si>
  <si>
    <t>Garantizar la Atención integral a los grupos vulnerables y minorías étnicas</t>
  </si>
  <si>
    <t>Número de actividades de atención a grupos vulnerable realizadas</t>
  </si>
  <si>
    <t>1.8.1.1 Atención integral de la primera infancia, infancia y adolescencia y fortalecimiento familiar.</t>
  </si>
  <si>
    <t>Garantizar la protección de los derechos de los niños, las niñas y adolescentes del Municipio de Pradera Valle</t>
  </si>
  <si>
    <t>Número de actividades desarrolladas</t>
  </si>
  <si>
    <t>Secretarían de Desarrollo Social</t>
  </si>
  <si>
    <t>Número de CDIs fortalecidos</t>
  </si>
  <si>
    <t>Secretaría de Gobierno</t>
  </si>
  <si>
    <t>Número de procesos</t>
  </si>
  <si>
    <t xml:space="preserve">Número de convenios </t>
  </si>
  <si>
    <t>1.8.1.2 Atención integral al Adulto Mayor</t>
  </si>
  <si>
    <t>Garantizar los derechos y deberes de los adultos mayores.</t>
  </si>
  <si>
    <t>1.8.1.3 Inclusión de derechos y deberes de la población LGTBI y personas con orientaciones sexuales e identidades de genero diversas (OSIGD).</t>
  </si>
  <si>
    <t xml:space="preserve">Promover  los derechos y deberes de la población LGTBI y personas con orientaciones sexuales e identidades de genero diversas (OSIGD) </t>
  </si>
  <si>
    <t>1.8.1.4 Atención e inclusión a las personas con Discapacidad.</t>
  </si>
  <si>
    <t>Desarrollar programas y proyectos que aseguren la inclusión social de las personas con discapacidad.</t>
  </si>
  <si>
    <t>1.8.1.5 Ciudadanía Juvenil.</t>
  </si>
  <si>
    <t>Promover acciones que garanticen el ejercicio pleno de la ciudadanía Juvenil</t>
  </si>
  <si>
    <t xml:space="preserve">1.8.1.6 Inclusión de los derechos de la Mujer en los diferentes procesos administrativos y
sociales del Municipio.
</t>
  </si>
  <si>
    <t>Asegurar la participación plena y efectiva de las mujeres y la igualdad de oportunidades de liderazgo</t>
  </si>
  <si>
    <t>Número de Activdades</t>
  </si>
  <si>
    <t>1.8.1.7 Apoyo y fortalecimiento de las comunidades étnicas y sus derechos (Resguardo Indígena y negritudes).</t>
  </si>
  <si>
    <t>Garantizar y fortalecer los derechos de la población indígena.</t>
  </si>
  <si>
    <t>Reivindicar los derechos de las comunidades y consejos afrodescendiente.</t>
  </si>
  <si>
    <r>
      <rPr>
        <b/>
        <sz val="10"/>
        <rFont val="Calibri"/>
        <family val="2"/>
        <scheme val="minor"/>
      </rPr>
      <t xml:space="preserve">2020-170-05-15-7-1-47 </t>
    </r>
    <r>
      <rPr>
        <sz val="10"/>
        <rFont val="Calibri"/>
        <family val="2"/>
        <scheme val="minor"/>
      </rPr>
      <t>Fortalecimiento de los procesos organizativos de las comunidades afro ( consejos comunitarios y organización bases).</t>
    </r>
  </si>
  <si>
    <r>
      <rPr>
        <b/>
        <sz val="10"/>
        <rFont val="Calibri"/>
        <family val="2"/>
        <scheme val="minor"/>
      </rPr>
      <t xml:space="preserve">2020-170-05-15-7-1-48 </t>
    </r>
    <r>
      <rPr>
        <sz val="10"/>
        <rFont val="Calibri"/>
        <family val="2"/>
        <scheme val="minor"/>
      </rPr>
      <t xml:space="preserve">   Construcción y socalización de la política pública de comunidades afro.</t>
    </r>
  </si>
  <si>
    <t>1.8.1.8 Familias en acción.</t>
  </si>
  <si>
    <t>Apoyar y fortalecer el programa familias en acción</t>
  </si>
  <si>
    <r>
      <rPr>
        <b/>
        <sz val="10"/>
        <rFont val="Calibri"/>
        <family val="2"/>
        <scheme val="minor"/>
      </rPr>
      <t xml:space="preserve">2020-170-05-15-7-1-50                </t>
    </r>
    <r>
      <rPr>
        <sz val="10"/>
        <rFont val="Calibri"/>
        <family val="2"/>
        <scheme val="minor"/>
      </rPr>
      <t>Desarrollo de actividades de fortalecimiento al programa familias en acción.</t>
    </r>
  </si>
  <si>
    <r>
      <rPr>
        <b/>
        <sz val="10"/>
        <rFont val="Calibri"/>
        <family val="2"/>
        <scheme val="minor"/>
      </rPr>
      <t>2020-170-05-15-7-1-51</t>
    </r>
    <r>
      <rPr>
        <sz val="10"/>
        <rFont val="Calibri"/>
        <family val="2"/>
        <scheme val="minor"/>
      </rPr>
      <t xml:space="preserve"> Fortalecimiento al componente de bienestar comunitario de Familias en Acción en tiempos de COVID-19.</t>
    </r>
  </si>
  <si>
    <t xml:space="preserve">PRADERA NOS UNE EN ATENCIÓN INTEGRAL A VÍCTIMAS DEL CONFLICTO ARMADO, PAZ Y POSCONFLICTO </t>
  </si>
  <si>
    <t>Atender y reparar integralmente a víctimas del conflicto armado, paz y posconflicto</t>
  </si>
  <si>
    <t>Número de víctimas del conflicto armado atendidas y reparadas integralmente</t>
  </si>
  <si>
    <t>1.8.2.1 Prevención y
Protección a las víctimas del conflicto armado de Pradera Valle</t>
  </si>
  <si>
    <t>Prevenir y proteger a las víctimas del conflicto armado de violaciones a los DDHH Y DIH en Pradera Valle</t>
  </si>
  <si>
    <r>
      <rPr>
        <b/>
        <sz val="10"/>
        <rFont val="Calibri"/>
        <family val="2"/>
        <scheme val="minor"/>
      </rPr>
      <t xml:space="preserve">2020-170-05-15-7-2-1 </t>
    </r>
    <r>
      <rPr>
        <sz val="10"/>
        <rFont val="Calibri"/>
        <family val="2"/>
        <scheme val="minor"/>
      </rPr>
      <t xml:space="preserve"> Desarrollo de actividades de prevención, protección y garantías de no repetición en el marco de la ley de víctimas. </t>
    </r>
  </si>
  <si>
    <t>Enlace Víctimas</t>
  </si>
  <si>
    <r>
      <rPr>
        <b/>
        <sz val="10"/>
        <rFont val="Calibri"/>
        <family val="2"/>
        <scheme val="minor"/>
      </rPr>
      <t>2020-170-05-15-7-2-2</t>
    </r>
    <r>
      <rPr>
        <sz val="10"/>
        <rFont val="Calibri"/>
        <family val="2"/>
        <scheme val="minor"/>
      </rPr>
      <t xml:space="preserve"> Fortalecimiento de Derechos Humanos, Derecho Internacional Humanitario, Pedagogias y Cultura de Paz.</t>
    </r>
  </si>
  <si>
    <r>
      <rPr>
        <b/>
        <sz val="10"/>
        <rFont val="Calibri"/>
        <family val="2"/>
        <scheme val="minor"/>
      </rPr>
      <t xml:space="preserve">2020-170-05-15-7-2-3 </t>
    </r>
    <r>
      <rPr>
        <sz val="10"/>
        <rFont val="Calibri"/>
        <family val="2"/>
        <scheme val="minor"/>
      </rPr>
      <t>Desarrollo de actividades de procesos de reintegracion y reincorporacion a miembros de actores armados ilegales</t>
    </r>
  </si>
  <si>
    <r>
      <rPr>
        <b/>
        <sz val="10"/>
        <rFont val="Calibri"/>
        <family val="2"/>
        <scheme val="minor"/>
      </rPr>
      <t xml:space="preserve">2020-170-05-15-7-2-4   </t>
    </r>
    <r>
      <rPr>
        <sz val="10"/>
        <rFont val="Calibri"/>
        <family val="2"/>
        <scheme val="minor"/>
      </rPr>
      <t xml:space="preserve">         Desarrollo de actividades de la politica nacional de desminado Humanitario en el Municipio</t>
    </r>
  </si>
  <si>
    <t>1.8.2.2 Atención
y Asistencia a las víctimas del conflicto armado de Pradera Valle</t>
  </si>
  <si>
    <t>Atender y asistir a las víctimas en sus derechos fundamentales y sociales.</t>
  </si>
  <si>
    <r>
      <rPr>
        <b/>
        <sz val="10"/>
        <rFont val="Calibri"/>
        <family val="2"/>
        <scheme val="minor"/>
      </rPr>
      <t xml:space="preserve">2020-170-05-15-7-2-5   </t>
    </r>
    <r>
      <rPr>
        <sz val="10"/>
        <rFont val="Calibri"/>
        <family val="2"/>
        <scheme val="minor"/>
      </rPr>
      <t xml:space="preserve">           Desarrollo de actividades de asitencia y atencion a victimas del conflicto armado.</t>
    </r>
  </si>
  <si>
    <r>
      <rPr>
        <b/>
        <sz val="10"/>
        <rFont val="Calibri"/>
        <family val="2"/>
        <scheme val="minor"/>
      </rPr>
      <t>2020-170-05-15-7-2-6</t>
    </r>
    <r>
      <rPr>
        <sz val="10"/>
        <rFont val="Calibri"/>
        <family val="2"/>
        <scheme val="minor"/>
      </rPr>
      <t xml:space="preserve">                  Desarrollo de actividades de atencion integral y cooperacion  para  la atencion de personas en condicion de desplazamiento</t>
    </r>
  </si>
  <si>
    <r>
      <rPr>
        <b/>
        <sz val="10"/>
        <rFont val="Calibri"/>
        <family val="2"/>
        <scheme val="minor"/>
      </rPr>
      <t xml:space="preserve">2020-170-05-15-7-2-7      </t>
    </r>
    <r>
      <rPr>
        <sz val="10"/>
        <rFont val="Calibri"/>
        <family val="2"/>
        <scheme val="minor"/>
      </rPr>
      <t xml:space="preserve">         Desarrollo de actividades de participación de víctimas del conflicto armado</t>
    </r>
  </si>
  <si>
    <t>1.8.2.3 Reparación
Integral a las víctimas del conflicto armado de Pradera Valle</t>
  </si>
  <si>
    <t>Gestionar la reparación integral de victimas de conflicto armado mediante acciones reparadoras.</t>
  </si>
  <si>
    <r>
      <rPr>
        <b/>
        <sz val="10"/>
        <rFont val="Calibri"/>
        <family val="2"/>
        <scheme val="minor"/>
      </rPr>
      <t>2020-170-05-15-7-2-8</t>
    </r>
    <r>
      <rPr>
        <sz val="10"/>
        <rFont val="Calibri"/>
        <family val="2"/>
        <scheme val="minor"/>
      </rPr>
      <t xml:space="preserve">            Desarrollo de actividades de reparación integral a víctimas del conflicto armado.</t>
    </r>
  </si>
  <si>
    <r>
      <rPr>
        <b/>
        <sz val="10"/>
        <rFont val="Calibri"/>
        <family val="2"/>
        <scheme val="minor"/>
      </rPr>
      <t xml:space="preserve">2020-170-05-15-7-2-9   </t>
    </r>
    <r>
      <rPr>
        <sz val="10"/>
        <rFont val="Calibri"/>
        <family val="2"/>
        <scheme val="minor"/>
      </rPr>
      <t xml:space="preserve">          Desarrollo de actividades de acompañamiento para el proceso de restitucion de territorio y retorno.</t>
    </r>
  </si>
  <si>
    <r>
      <rPr>
        <b/>
        <sz val="10"/>
        <rFont val="Calibri"/>
        <family val="2"/>
        <scheme val="minor"/>
      </rPr>
      <t>2020-170-05-15-7-2-10</t>
    </r>
    <r>
      <rPr>
        <sz val="10"/>
        <rFont val="Calibri"/>
        <family val="2"/>
        <scheme val="minor"/>
      </rPr>
      <t xml:space="preserve">             Desarrollo de actividades de legalización y formalización de la propiedad de la tierra en los predios de los 22 corregimientos del municipio de Pradera Valle</t>
    </r>
  </si>
  <si>
    <t>Número de predios legalizados</t>
  </si>
  <si>
    <t>Legalización y formalización de la propiedad de la tierra en los predios de los 22 corregimientos del municipio de Pradera Valle</t>
  </si>
  <si>
    <r>
      <rPr>
        <b/>
        <sz val="10"/>
        <rFont val="Calibri"/>
        <family val="2"/>
        <scheme val="minor"/>
      </rPr>
      <t xml:space="preserve">2020-170-05-15-7-2-11  </t>
    </r>
    <r>
      <rPr>
        <sz val="10"/>
        <rFont val="Calibri"/>
        <family val="2"/>
        <scheme val="minor"/>
      </rPr>
      <t xml:space="preserve">      Desarrollar actividades de gestion de acceso a la ruta de los programas de entrega de tierras en el municipio de Pradera Valle</t>
    </r>
  </si>
  <si>
    <t>Número de predios</t>
  </si>
  <si>
    <t>Gestionar el acceso a la ruta de los programas de entrega de tierras del municipio de Pradera Valle</t>
  </si>
  <si>
    <r>
      <rPr>
        <b/>
        <sz val="10"/>
        <rFont val="Calibri"/>
        <family val="2"/>
        <scheme val="minor"/>
      </rPr>
      <t xml:space="preserve">2020-170-05-15-7-2-12  </t>
    </r>
    <r>
      <rPr>
        <sz val="10"/>
        <rFont val="Calibri"/>
        <family val="2"/>
        <scheme val="minor"/>
      </rPr>
      <t xml:space="preserve">        Desarrollo de actividades de apoyo del sistema de información de víctimas del conflicto armado.</t>
    </r>
  </si>
  <si>
    <t>1.8.2.4 Verdad y
Justicia de las victimas de Conflicto armado de Pradera Valle</t>
  </si>
  <si>
    <t>Gestionar a través de entidades Gubernamentales la verdad y justicia de las víctimas de conflicto armado.</t>
  </si>
  <si>
    <r>
      <rPr>
        <b/>
        <sz val="10"/>
        <rFont val="Calibri"/>
        <family val="2"/>
        <scheme val="minor"/>
      </rPr>
      <t xml:space="preserve">2020-170-05-15-7-2-13    </t>
    </r>
    <r>
      <rPr>
        <sz val="10"/>
        <rFont val="Calibri"/>
        <family val="2"/>
        <scheme val="minor"/>
      </rPr>
      <t xml:space="preserve">     Desarrollo de actividades de  Verdad, justicia y garantia de no repetición.</t>
    </r>
  </si>
  <si>
    <r>
      <rPr>
        <b/>
        <sz val="10"/>
        <rFont val="Calibri"/>
        <family val="2"/>
        <scheme val="minor"/>
      </rPr>
      <t xml:space="preserve">2020-170-05-15-7-2-14 </t>
    </r>
    <r>
      <rPr>
        <sz val="10"/>
        <rFont val="Calibri"/>
        <family val="2"/>
        <scheme val="minor"/>
      </rPr>
      <t xml:space="preserve">         Desarrollar actividades de gestión para construcción de la casa para la recuperación de la memoria histórica en el Municipio.</t>
    </r>
  </si>
  <si>
    <t>Número Construcción</t>
  </si>
  <si>
    <t>Realizar estudios, diseños y construcción de la casa para la recuperación de la memoria histórica en el Municipio de Pradera, Valle del Cauca.</t>
  </si>
  <si>
    <t>1.8.2.5 Paz territorial con legalidad</t>
  </si>
  <si>
    <t>Realizar actividades concernientes al procesos de paz y posconflicto</t>
  </si>
  <si>
    <t>2020-170-05-15-7-2-15        Desarrollar de actividades de paz y posconflicto.</t>
  </si>
  <si>
    <t>Asesor Postconflicto</t>
  </si>
  <si>
    <t xml:space="preserve">Desarrollo de actividades de prevención, protección y garantías de no repetición en el marco de la ley de víctimas. </t>
  </si>
  <si>
    <t>1. Realizar activades de cumplimiento al componente de prevencion, proteccion y garantia de no repeticion.</t>
  </si>
  <si>
    <t>Secretaria de Gobierno</t>
  </si>
  <si>
    <t>Fortalecimiento de Derechos Humanos, Derecho Internacional Humanitario, Pedagogias y Cultura de Paz.</t>
  </si>
  <si>
    <t>Realizar actividades de fortalecimiento de Derechos Humanos, Derecho Internacional Humanitario, Pedagogias y Cultura de Paz.</t>
  </si>
  <si>
    <t>Desarrollo de actividades de procesos de reintegracion y reincorporacion a miembros de actores armados ilegales</t>
  </si>
  <si>
    <t>Realizar actividades de atencion a las personas de procesos de reintegraciob y reincorporacion de miembris de actores armados ilegales.</t>
  </si>
  <si>
    <t>Desarrollo de actividades de la politica nacional de desminado Humanitario en el Municipio</t>
  </si>
  <si>
    <t>1. Entrega de zonas libres de sospecha de mina.
2. Pedagogia en prevencion de minas.</t>
  </si>
  <si>
    <t>Desarrollo de actividades de asitencia y atencion a victimas del conflicto armado</t>
  </si>
  <si>
    <t xml:space="preserve">Atender integralmente a  las víctimas del conflicto armado  </t>
  </si>
  <si>
    <t>Desarrollo de actividades de atencion integral y cooperacion  para  la atencion de personas en condicion de desplazamiento</t>
  </si>
  <si>
    <t>Realizar actividades de atencion integral a la poblacion en condiciones de desplazamiento realizadas</t>
  </si>
  <si>
    <t>Desarrollo de actividades de participación de víctimas del conflicto armado</t>
  </si>
  <si>
    <t>1. Apoyo al funcionamiento de la mesa municipal de victimas.
2. Capacitaciones en la ley 1448 a la mesa municipal de victimas</t>
  </si>
  <si>
    <t>Desarrollo de actividades de reparación integral a víctimas del conflicto armado</t>
  </si>
  <si>
    <t>1. Realizar activades de reparacion colectiva y de retorno y reubicacion.
2. Reahibilitacion fisica y mental.  Atencion Psicosocial.</t>
  </si>
  <si>
    <t>Desarrollo de actividades de acompañamiento para el proceso de restitucion de territorio y retorno.</t>
  </si>
  <si>
    <t xml:space="preserve">Realizar activades de procesos de restitucion de tierra.  </t>
  </si>
  <si>
    <t>Desarrollo de actividades de legalización y formalización de la propiedad de la tierra en los predios de los 22 corregimientos del municipio de Pradera Valle</t>
  </si>
  <si>
    <t>Realizar proceso de legalizacion y formalizacion de predios.</t>
  </si>
  <si>
    <t>Desarrollar actividades de gestion de acceso a la ruta de los programas de entrega de tierras en el municipio de Pradera Valle</t>
  </si>
  <si>
    <t>Acceder a la ruta de los programas de entrega de tierras.</t>
  </si>
  <si>
    <t>Desarrollo de actividades de apoyo del sistema de información de víctimas del conflicto armado.</t>
  </si>
  <si>
    <t>Realizar actividades de apoyo del sistema de información de víctimas del conflicto armado.</t>
  </si>
  <si>
    <t>Desarrollo de actividades de  Verdad, justicia y garantia de no repetición.</t>
  </si>
  <si>
    <t>Realizar 8 actividades de  Verdad, justicia y no repetición (memoria histórica)  en el cuatrenio.</t>
  </si>
  <si>
    <t>Desarrollar actividades de gestión para construcción de la casa para la recuperación de la memoria histórica en el Municipio</t>
  </si>
  <si>
    <t>Realizar la construccion de la casa para la recuperacion de memoria historica</t>
  </si>
  <si>
    <t>Desarrollar de actividades de paz y posconflicto</t>
  </si>
  <si>
    <t>1. Realizar activades en cumplimiento al acuerdo de paz.
2. Realizar activades de apoyo al consejo territorial de paz.</t>
  </si>
  <si>
    <t>Municipio DE PRADERA</t>
  </si>
  <si>
    <t>PLAN DE DESARROLLO MUNICIPAL</t>
  </si>
  <si>
    <t>PRADERA NOS UNE</t>
  </si>
  <si>
    <t>MATRIZ ESTARTEGICA</t>
  </si>
  <si>
    <t>EJE :</t>
  </si>
  <si>
    <t>DESARROLLO ECONOMICO SOSTENIBLE</t>
  </si>
  <si>
    <t>SECTOR :</t>
  </si>
  <si>
    <t>TRABAJO/ CIENCIA Y TECNOLOGIA</t>
  </si>
  <si>
    <t>VALOR INVERSIÓN POR ACTIVIDAD</t>
  </si>
  <si>
    <t>META CUATRIENIO</t>
  </si>
  <si>
    <t>GESTIÓN</t>
  </si>
  <si>
    <t>PRADERA NOS UNE CON DESARROLLO ECONÓMICO, EMPLEO, EDUCACIÓN SUPERIOR, EMPRENDIMIENTO E INNOVACIÓN</t>
  </si>
  <si>
    <t>Fomentar, apoyar y  promocionar el  desarrollo económico , el empleo, el emprendimiento, la innovación y educación superior en el Municipio de Pradera</t>
  </si>
  <si>
    <t>Incrementar el número de personas beneficiadas</t>
  </si>
  <si>
    <t>2.1.1.1 Apoyo al fomento y promoción de la educación complementaria, técnica, tecnológica y superior en el Municipio de Pradera</t>
  </si>
  <si>
    <t>40%</t>
  </si>
  <si>
    <t>Apoyar e implementar procesos de fomento y promoción de la educación, complementaria, técnica, tecnológica y superior en el Municipio de Pradera.</t>
  </si>
  <si>
    <t xml:space="preserve">Apoyo y acompañamiento al desarrollo y promoción de actividades para la formación, Tecnica, tecnologia, profesional y complementaria. </t>
  </si>
  <si>
    <t>Secretaría de Desarrollo Económico</t>
  </si>
  <si>
    <t>Realizar convenios  entre las instituciones educativas y el SENA para garantizar e implementar un programa de becas para el acceso a la educación técnica, tecnológica para los habitantes de la zona rural de Pradera Valle del Cauca.</t>
  </si>
  <si>
    <t>Proveer un lugar con la infraestructura fisica y mobiliario idoneo para  el desarrollo de las diferentes actividades; accesorias y acompañamiento a emprendedrores, funcionamiento de la agencia publica de empleo, formación educativa en la parte tecnica, tecnologica, profesional y complementaria.</t>
  </si>
  <si>
    <t>promover la educación superior en los estratos 1, 2 y 3, por medio de convenios con universidades publicas y privadas y la entrega de becas para el ingreso al primer semestre en la formacion universitaria.</t>
  </si>
  <si>
    <t>Número de estudiantes beneficiados</t>
  </si>
  <si>
    <t>Implementar programas de capacitación para las mujeres rurales en temas de liderazgo y  emprendimiento en el Municipio de Pradera</t>
  </si>
  <si>
    <t>Apoyo y promoción de la educación superior a traves de la divulgación de la oferta educativa de universidades publicas y privadas.</t>
  </si>
  <si>
    <t>2.1.1.2  Emprendimiento e innovación</t>
  </si>
  <si>
    <t>20%</t>
  </si>
  <si>
    <t>Fortalecer y fomentar el emprendimiento y la innovación en el Municipio de Pradera</t>
  </si>
  <si>
    <t>Fortalecer el comercio mediante la promoción, el apoyo tecnico y el acompañamiento a los emprendedores.</t>
  </si>
  <si>
    <t>Fortalecer las asociaciones y sus productores a través de la implementación de mercados campesinos permanentes en el municipio de Pradera Valle</t>
  </si>
  <si>
    <t>Apoyar con capital semilla los emprendedores en el marco de la reactivación economica del Municipio de Pradera</t>
  </si>
  <si>
    <t>Apoyo tecnico al sector artesanal mediante la promoción y el fortalecimiento administrativo y comercial de sus unidades productiva.</t>
  </si>
  <si>
    <t>Dotación de materia prima, insumos y herramientas para apoyar el sector artesanal.</t>
  </si>
  <si>
    <t xml:space="preserve">Promoción,  Apoyo, y  acompañamiento  a los emprendedores y sus unidades productivas, en el fortalecimiento administrativo y organizacional. </t>
  </si>
  <si>
    <t>Realizar convenio con entidad financiera para la reactivación economica  a traves de lineas especiales de credito.</t>
  </si>
  <si>
    <t>Convenio</t>
  </si>
  <si>
    <t>Promocionar las lineas especiales de credito para la reactivación economica en el Municipio de Pradera.</t>
  </si>
  <si>
    <t>Realizar e Incentivar actividades de promoción del emprendimiento en las instituciones educativas, CDI y Hogares del ICBF.</t>
  </si>
  <si>
    <t>Promoción y apoyo logistico para la realización de feria de cultura de emprendimiento juvenil.</t>
  </si>
  <si>
    <t>Promoción y apoyo logistico para el encuentro empresarial de desarrollo economico en el marco de la reactivación economica.</t>
  </si>
  <si>
    <t>Realizar apoyo tecnico, dotación de materia prima e insumos y  la promoción de la identidad gastronomica del Municipio de Pradera para el fortalecimiento del sector.</t>
  </si>
  <si>
    <t>Promoción y apoyo logistico para el reconocimiento a la trayectora empresarial.</t>
  </si>
  <si>
    <t>2.1.1.3  Empleabilidad</t>
  </si>
  <si>
    <t>Promocionar y fomentar el empleo en el Municipio de Pradera.</t>
  </si>
  <si>
    <t xml:space="preserve">Caracterización del comercio municipal  </t>
  </si>
  <si>
    <t>compra de software para red de comerciantes del Municipio de Pradera Valle.</t>
  </si>
  <si>
    <t>APP Creada</t>
  </si>
  <si>
    <t>mantenimiento del software Red de comerciantes.</t>
  </si>
  <si>
    <t>Promoción y apoyo logistico para feria de empleabilidad, emprendimeinto y ruedas de negocios, en el marco de la reactivación economica.</t>
  </si>
  <si>
    <t>2020-170-05-15-2-1-1    Educación superior, tecnológica, técnica y complementaria a tu alcance</t>
  </si>
  <si>
    <t>2020-170-05-15-2-1-2                    Mi primer paso a la educación superior</t>
  </si>
  <si>
    <t xml:space="preserve">2020-170-05-15-2-1-3         Pradera emprende por el fortalecimiento de su comercio y las víctimas del conflicto armado.   </t>
  </si>
  <si>
    <t>2020-170-05-15-2-1-4     Fortalecimiento del  sector artesanal</t>
  </si>
  <si>
    <t>2020-170-05-15-2-1-5 Fortalecimiento a programas de emprendimiento e iniciativas empresariales</t>
  </si>
  <si>
    <t>2020-170-05-15-2-1-6 Pradera se reactiva por una economía que nos une en desarrollo económico a través de líneas especiales de bancarización</t>
  </si>
  <si>
    <t xml:space="preserve">2020-170-05-15-2-1-7 Desarrollo de la feria de cultura del emprendimiento juvenil, desde mi primera infancia,  paga emprender </t>
  </si>
  <si>
    <t xml:space="preserve">2020-170-05-15-2-1-8 Encuentro empresarial y de desarrollo económico.  </t>
  </si>
  <si>
    <t>2020-170-05-15-2-1-9 Innovando nuestra raíz culinaria y dulces tradicionales del Municipio de Pradera valle.</t>
  </si>
  <si>
    <t xml:space="preserve">2020-170-05-15-2-1-10 Reconocimiento a la  trayectoria empresarial.  </t>
  </si>
  <si>
    <t xml:space="preserve">2020-170-05-15-2-1-11 Caracterización del comercio municipal  </t>
  </si>
  <si>
    <t>2020-170-05-15-2-1-12    Creación y mantenimiento de una app para la red de comerciantes del Municipio de Pradera.</t>
  </si>
  <si>
    <t>2020-170-05-15-2-1-13              Feria de empleabilidad, emprendimiento y ruedas de negocios.</t>
  </si>
  <si>
    <t>META DE PRODUCTO</t>
  </si>
  <si>
    <t>TIPO</t>
  </si>
  <si>
    <t>PRADERA NOS UNE EN UN TERRITORIO TURÍSTICO</t>
  </si>
  <si>
    <t>100%</t>
  </si>
  <si>
    <t>Fomentar y fortalecer la identidad de Pradera para el desarrollo turístico  en sus diferentes modalidades</t>
  </si>
  <si>
    <t>Número de servicios y productos turísticos apoyados y/o fortalecidos</t>
  </si>
  <si>
    <t>90%</t>
  </si>
  <si>
    <t>2.4.1.1 Fortalecimiento de la gestión y dirección del sector turismo</t>
  </si>
  <si>
    <t>Mejorar la capacidad en servicios del sector turístico de Pradera</t>
  </si>
  <si>
    <r>
      <rPr>
        <b/>
        <sz val="10"/>
        <color theme="1"/>
        <rFont val="Calibri"/>
        <family val="2"/>
        <scheme val="minor"/>
      </rPr>
      <t>2020-170-05-15-2-1-14</t>
    </r>
    <r>
      <rPr>
        <sz val="10"/>
        <color theme="1"/>
        <rFont val="Calibri"/>
        <family val="2"/>
        <scheme val="minor"/>
      </rPr>
      <t xml:space="preserve"> Fortalecimiento de las instituciones y operadores con conocimiento y calidad para el turismo</t>
    </r>
  </si>
  <si>
    <t>Número de fortalecimiento</t>
  </si>
  <si>
    <r>
      <rPr>
        <b/>
        <sz val="10"/>
        <color theme="1"/>
        <rFont val="Calibri"/>
        <family val="2"/>
        <scheme val="minor"/>
      </rPr>
      <t xml:space="preserve">2020-170-05-15-2-1-15 </t>
    </r>
    <r>
      <rPr>
        <sz val="10"/>
        <color theme="1"/>
        <rFont val="Calibri"/>
        <family val="2"/>
        <scheme val="minor"/>
      </rPr>
      <t>Elaboración del proyecto cañón rio bolo</t>
    </r>
  </si>
  <si>
    <t>Número de proyectos</t>
  </si>
  <si>
    <r>
      <rPr>
        <b/>
        <sz val="10"/>
        <color theme="1"/>
        <rFont val="Calibri"/>
        <family val="2"/>
        <scheme val="minor"/>
      </rPr>
      <t xml:space="preserve">2020-170-05-15-2-1-16 </t>
    </r>
    <r>
      <rPr>
        <sz val="10"/>
        <color theme="1"/>
        <rFont val="Calibri"/>
        <family val="2"/>
        <scheme val="minor"/>
      </rPr>
      <t>Diseño de icono turístico en espacio público para el Municipio de pradera</t>
    </r>
  </si>
  <si>
    <t>Número de diseño</t>
  </si>
  <si>
    <r>
      <rPr>
        <b/>
        <sz val="10"/>
        <color rgb="FF000000"/>
        <rFont val="Calibri"/>
        <family val="2"/>
        <scheme val="minor"/>
      </rPr>
      <t xml:space="preserve">2020-170-05-15-2-1-17 </t>
    </r>
    <r>
      <rPr>
        <sz val="10"/>
        <color rgb="FF000000"/>
        <rFont val="Calibri"/>
        <family val="2"/>
        <scheme val="minor"/>
      </rPr>
      <t>Fortalecimiento de los eventos de turismo en las diferentes modalidades</t>
    </r>
  </si>
  <si>
    <t>Número de eventos turísticos</t>
  </si>
  <si>
    <r>
      <rPr>
        <b/>
        <sz val="10"/>
        <color theme="1"/>
        <rFont val="Calibri"/>
        <family val="2"/>
        <scheme val="minor"/>
      </rPr>
      <t xml:space="preserve">2020-170-05-15-2-1-18 </t>
    </r>
    <r>
      <rPr>
        <sz val="10"/>
        <color theme="1"/>
        <rFont val="Calibri"/>
        <family val="2"/>
        <scheme val="minor"/>
      </rPr>
      <t>Implementación de  la norma técnica sectorial para la certificación de destinos sostenibles</t>
    </r>
  </si>
  <si>
    <r>
      <rPr>
        <b/>
        <sz val="10"/>
        <color rgb="FF000000"/>
        <rFont val="Calibri"/>
        <family val="2"/>
        <scheme val="minor"/>
      </rPr>
      <t xml:space="preserve">2020-170-05-15-2-1-19 </t>
    </r>
    <r>
      <rPr>
        <sz val="10"/>
        <color rgb="FF000000"/>
        <rFont val="Calibri"/>
        <family val="2"/>
        <scheme val="minor"/>
      </rPr>
      <t>Asistencia técnica y operativa en el sector turismo</t>
    </r>
  </si>
  <si>
    <t>Número de asistencia técnica y operativa</t>
  </si>
  <si>
    <r>
      <rPr>
        <b/>
        <sz val="10"/>
        <color rgb="FF000000"/>
        <rFont val="Calibri"/>
        <family val="2"/>
        <scheme val="minor"/>
      </rPr>
      <t xml:space="preserve">2020-170-05-15-2-1-20 </t>
    </r>
    <r>
      <rPr>
        <sz val="10"/>
        <color rgb="FF000000"/>
        <rFont val="Calibri"/>
        <family val="2"/>
        <scheme val="minor"/>
      </rPr>
      <t>Fortalecer el posicionamiento turístico del Municipio de pradera en eventos departamentales y nacionales</t>
    </r>
  </si>
  <si>
    <t>Número de participaciones en eventos del sector turístico</t>
  </si>
  <si>
    <r>
      <rPr>
        <b/>
        <sz val="10"/>
        <color theme="1"/>
        <rFont val="Calibri"/>
        <family val="2"/>
        <scheme val="minor"/>
      </rPr>
      <t xml:space="preserve">2020-170-05-15-2-1-21 </t>
    </r>
    <r>
      <rPr>
        <sz val="10"/>
        <color theme="1"/>
        <rFont val="Calibri"/>
        <family val="2"/>
        <scheme val="minor"/>
      </rPr>
      <t>Construcción de infraestructura al servicio del turismo  de pradera</t>
    </r>
  </si>
  <si>
    <t>Senderos y rutas  turísticas realizadas  y/o fortalecidas</t>
  </si>
  <si>
    <r>
      <rPr>
        <b/>
        <sz val="10"/>
        <color theme="1"/>
        <rFont val="Calibri"/>
        <family val="2"/>
        <scheme val="minor"/>
      </rPr>
      <t xml:space="preserve">2020-170-05-15-2-1-22 </t>
    </r>
    <r>
      <rPr>
        <sz val="10"/>
        <color theme="1"/>
        <rFont val="Calibri"/>
        <family val="2"/>
        <scheme val="minor"/>
      </rPr>
      <t>Fortalecimiento de las iniciativas de agroecoturísmo de las comunidades indígenas, afrodescendientes y campesinas  en el Municipio de pradera. Segunda iniciativa.</t>
    </r>
  </si>
  <si>
    <t>Número de fortalecimientos realizados</t>
  </si>
  <si>
    <t>Programa para el fortalecimiento de las iniciativas de agroecoturismo de las comunidades indígenas, afrodescendientes y campesinas  en el Municipio de Pradera.</t>
  </si>
  <si>
    <t>asistencia técnica con el fin de articular los actores publicos, privados, gremios y actores del sector en torno al plan sectorial de turismo del municipio para la puesta en marcha del plan de acción del mismo</t>
  </si>
  <si>
    <t>Número de fortalecimiento realizados</t>
  </si>
  <si>
    <t>formulación proyecto adecuación cañon rio bolo como atractivo turistico de naturaleza</t>
  </si>
  <si>
    <t xml:space="preserve">identificar, diseñar y socializar el icono turistico como factor diferenciador para el municipio </t>
  </si>
  <si>
    <t>participación del municipio como destino  en las diferentes actividades, vitrina turistica ANATO y demás ferias y eventos del sector.</t>
  </si>
  <si>
    <t>acompañamiento técnico a los prestadores de servicios turisticos para la implementación de las NTS y al municipio para la NTS 001</t>
  </si>
  <si>
    <t>brindar acompañamiento y asistencia tecnica desde el instituto municipal de cultura y turismo con el fin de articular las diferentes acciones planificadas</t>
  </si>
  <si>
    <t>elaborar plan de promoción de destino teniendo en cuenta el diagnostico y plan estrategico de turismo del municipio (flayer, campañas de promoción, fam trip, press trip, mapa turistico, material pyp, entre otros)</t>
  </si>
  <si>
    <t xml:space="preserve">identificar, diseñar y establecer la infraestructura turistica estrategica para el fortalecimiento del municipio como destino </t>
  </si>
  <si>
    <t xml:space="preserve">acompañamiento y asistencia a las diferentes comunidades y organizaciones del municipio cuyo interes es el aprovechamiento de su territorio de manera responsable, sostenible y sustentable en agroecoturismo de base comunitaria como eje para el desarrollo economico de su territorio </t>
  </si>
  <si>
    <t>SEGUIMIENTO INDICADORES Y METAS</t>
  </si>
  <si>
    <t xml:space="preserve">REALIZAR CELEBRACIÓN DEL MES DE LOS NIÑOS Y NIÑAS CON ENFOQUE DIFERENCIAL Y VÍCTIMAS DEL CONFLICTO ARMADO. </t>
  </si>
  <si>
    <t xml:space="preserve">REALIZAR CELEBRACIÓN DEL DIA DE LOS NIÑOS Y NIÑAS CON ENFOQUE DIFERENCIAL Y VÍCTIMAS DEL CONFLICTO ARMADO. </t>
  </si>
  <si>
    <t xml:space="preserve">REALIZAR ACTOS  Y EVENTOS DE PROMOCIÓN  Y GARANTIA DE ACCESO A  DERECHOS DE NNA CON ENFOQUE DIFERENCIAL Y VÍCTIMAS DEL CONFLICTO ARMADO. </t>
  </si>
  <si>
    <t xml:space="preserve">REALIZAR ACCIONES DE COORDINACIÓN Y DINAMIZACIÓN DE ESPACIOS QUE PROPICIAN LA PARTICIPACIÓN Y MOVILIZACIÓN DE NNA CON ENFOQUE DIFERENCIAL Y VÍCTIMAS DEL CONFLICTO ARMADO. </t>
  </si>
  <si>
    <t>REALIZAR DIAGNÓSTICO SITUACIONAL DE NNA.</t>
  </si>
  <si>
    <t>REALIZAR DOCUMENTO DE ACTUALIZACIÓN DE POLITICA PÚBLICA DE NNA.</t>
  </si>
  <si>
    <t>REALIZAR GESTIÓN PARA  MANTENIMIENTO ZONAS VERDES CENTROS DE DESARROLLO INFANTIL PROPIEDAD DEL MUNICIPIO.</t>
  </si>
  <si>
    <t>DISEÑO DE HERRAMIENTA DE CARACTERIZACIÓN.</t>
  </si>
  <si>
    <t xml:space="preserve">APLICACIÓN Y TABULACIÓN DE LA INFORMACIÓN RECOPILADA. </t>
  </si>
  <si>
    <t>COORDINAR Y DINAMIZAR ESPACIOS OPERATIVOS Y TÉCNICOS PARA LA ATENCIÓN AL SECTOR DE LA PIIA.</t>
  </si>
  <si>
    <t xml:space="preserve">REALIZAR ACCIONES DE SEGUIMIENTO A NNA EN SITUACIÓN DE VULNERACIÓN DE DERECHOS, Y ACTIVACIÓN DE LA RUTA DE ATENCIÓN.     </t>
  </si>
  <si>
    <t xml:space="preserve">REALIZAR LA CELEBRACIÓN DEL DIA NACIONAL DEL ADULTO MAYOR, CON ENFOQUE DIFERENCIAL Y VÍCTIMAS DEL CONFLICTO ARMADO.  </t>
  </si>
  <si>
    <t>REALIZAR ACTIVIDADES DE SOCIALIZACIÓN, SEGUIMIENTO Y EVALUACIÓN DE LA POLÍTICA PÚBLICA DE ENVEJECIMIENTO HUMANO Y VEJEZ DEL MUNICIPIO DE PRADERA.</t>
  </si>
  <si>
    <t xml:space="preserve">COORDINAR Y DINAMIZAR LA MESA TÉCNICA DE ADULTO MAYOR </t>
  </si>
  <si>
    <t xml:space="preserve">REALIZAR ACCIONES DE MOVILIZACIÓN DE LOS ACTORES QUE TENGA QUE VER CON LOS DIFERENTES PROCESOS DE ADULTOS MAYORES EN EL MUNICIPIO DE PRADERA </t>
  </si>
  <si>
    <t>ACTIVIDADES DE FORTALECIMIENTO DEL PROGRAMA ADULTO MAYOR</t>
  </si>
  <si>
    <t xml:space="preserve">REALIZAR CONVOCATORIA DE SELECCIÓN DE ADULTOS MAYORES PARA PARTICIPACIÓN  EN DIFERENTES DISCIPLINAS, TENIENDO EN CUENTA EL ENFOQUE DIFERENCIAL Y VÍCTIMAS DEL CONFLICTO ARMADO. </t>
  </si>
  <si>
    <t>REALIZAR ACOMPAÑAMIENTO A LOS ADULTOS MAYORES SELECCIONADOS EN LAS DIFERENTES DISCIPLINAS.</t>
  </si>
  <si>
    <t xml:space="preserve">DESARROLLO DE ACCIONES DE  FORTALECIMIENTO A LAS ASAMBLEAS DEL ADULTO MAYOR CON ENFOQUE DIFERENCIAL Y VÍCTIMAS DEL CONFLICTO ARMADO. </t>
  </si>
  <si>
    <t>COORDINAR Y DINAMIZAR LA MESA TÉCNICA LGBTI.</t>
  </si>
  <si>
    <t>REALIZAR ACCIONES DE MOVILIZACIÓN DE LOS ACTORES DE LA POBLACIÓN LGBTI/OSIGD.</t>
  </si>
  <si>
    <t xml:space="preserve">REALIZACIÓN DE TALLERES DE SENSIBILIZACIÓN EN TEMAS LGBTI/OSIGD CON ENFOQUE DIFERENCIAL Y VÍCTIMAS DEL CONFLICTO ARMADO. </t>
  </si>
  <si>
    <t>REALIZACIÓN DE CAMPAÑAS COMUNICATIVAS PARA SENSIBILIZACIÓN EN DIFERENTES TEMÁTICAS LGBTI/OSIGD.</t>
  </si>
  <si>
    <t>REALIZAR ACTOS  Y EVENTOS DE PROMOCIÓN, GARANTIA Y ACCESO A  DERECHOS DE LA COMUNIDAD LGBTI/OSIGD.</t>
  </si>
  <si>
    <t>REALIZAR ACTOS  Y EVENTOS DE PROMOCIÓN, GARANTIA Y ACCESO A  DERECHOS DE LA COMUNIDAD LGBTI/OSIGD DE ACUERDO A LA NORMATIVIDAD DEL COVID 19 CON ENFOQUE DIFERENCIAL Y VÍCTIMAS DEL CONFLICTO ARMADO.</t>
  </si>
  <si>
    <t>REVISIÓN, CONSOLIDACIÓN Y PRESENTACIÓN  DEL DOCUMENTO TÉCNICO DE POLITICA PÚBLICA DE  LGBTI.</t>
  </si>
  <si>
    <t>REALIZAR ACTIVIDADES DE CONMEMORACIÓN DEL DIA  INTERNACIONAL DE LAS PERSONAS CON DISCAPACIDAD, TENIENDO EN CUENTA EL ENFOQUE DIFERENCIAL Y VÍCTIMAS DEL CONFLICTO ARMADO.</t>
  </si>
  <si>
    <t>REALIZAR ACTOS  Y EVENTOS DE PROMOCIÓN, GARANTIA Y ACCESO A  DERECHOS DE LA S PERSONAS CON DISCAPACIDAD DE ACUERDO A LA NORMATIVIDAD DEL COVID 19, TENIENDO EN CUENTA EL ENFOQUE DIFERENCIAL Y VÍCTIMAS DEL CONFLICTO ARMADO.</t>
  </si>
  <si>
    <t>COORDINAR Y DINAMIZAR EL COMITÉ MUNICIPAL DE DISCAPACIDAD.</t>
  </si>
  <si>
    <t>REALIZAR ACCIONES DE MOVILIZACIÓN DE LOS ACTORES DE LA POBLACIÓN CON DISCAPACIDAD.</t>
  </si>
  <si>
    <t>FORTALECIMIENTO DE ACTIVIDADES CULTURALES, RECREATIVAS CON ENFOQUE A LAS PERSONAS CON DISCAPACIDAD.</t>
  </si>
  <si>
    <t xml:space="preserve">REALIZAR ESTUDIOS PARA LA IDENTIFICACIÓN DE BENEFICIARIOS POTENCIALES. </t>
  </si>
  <si>
    <t>REALIZAR LA ENTREGA DE LAS AYUDAS ORTOPÉDICAS Y HACER SEGUIMIENTO A LOS BENEFICIARIOS.</t>
  </si>
  <si>
    <t>REALIZAR ACCIONES DE APOYO A LOS PROCESOS DE JÓVENES EN ACCIÓN.</t>
  </si>
  <si>
    <t>REALIZAR ACCIONES DE MOVILIZACIÓN DE LOS ACTORES JUVENILES EN EL MUNICIPIO.</t>
  </si>
  <si>
    <t>REVISIÓN, CONSOLIDACIÓN, PRESENTACIÓN  DEL DOCUMENTO TÉCNICO DE POLITICA PÚBLICA DE  JUVENTUD.</t>
  </si>
  <si>
    <t>REALIZAR ACCIONES DE ACOMPAÑAMIENTO Y FORTALECIMIENTO A LAS DIFERENTES INSTANCIAS QUE HACEN PARTE INTEGRAL DEL SUBSISTEMA DE PARTICIPACIÓN JUVENIL.</t>
  </si>
  <si>
    <t>REALIZAR TALLERES , FOROS Y DEMÁS ACCIONES QUE PERMITA EL FORTALECEMIENTO DE LAS EXPRESIONES ORGANIZATIVAS DE LOS JÓVENES .</t>
  </si>
  <si>
    <t>REALIZAR ACTOS  Y EVENTOS DE PROMOCIÓN , GARANTIA Y ACCESO A  DERECHOS DE LOS JÓVENES.</t>
  </si>
  <si>
    <t>REALIZAR EL EVENTO DE CELEBRACIÓN DE LA SEMANA DE LA JUVENTUD  EN EL MUNICIPIO DE PRADERA TENIENDO EN CUENTA EL ENFOQUE DIFERENCIAL Y VÍCTIMAS DEL CONFLICTO ARMADO.</t>
  </si>
  <si>
    <t>REALIZAR CAMPAÑAS DE PROMOCIÓN,   PARA LA GARANTIA Y ACCESO A  DERECHOS  DIRIGIDOS A LA MUJER EN EL MUNICIPIO.</t>
  </si>
  <si>
    <t>COORDINACIÓN Y DINAMIZACIÓN DE INSTANCIAS TÉCNICAS DEL SECTOR MUJER.</t>
  </si>
  <si>
    <t>REALIZAR ACCIONES DE MOVILIZACIÓN DE LOS ACTORES QUE TRABAJEN EN PRO DE LAS MUJERES EN EL MUNICIPIO.</t>
  </si>
  <si>
    <t>REVISIÓN, CONSOLIDACIÓN Y PRESENTACIÓN  DEL DOCUMENTO TÉCNICO DE POLITICA PÚBLICA DE MUJER.</t>
  </si>
  <si>
    <t xml:space="preserve">REALIZACIÓN DE TALLERES , FOROS Y DEMÁS ACCIONES QUE PERMITA EL FORTALECEMIENTO DE LAS EXPRESIONES ORGANIZATIVAS DE LAS MUJERES EN EL MUNICIPIO.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</si>
  <si>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REALIZAR TALLERES, ENCUENTROS, CAPACITACIONES QUE INCENTIVEN EL FORTALECIMIENTO DE LAS EXPRESIONES ECONÓMICAS DE LAS MUJERES (PLATONERAS).</t>
  </si>
  <si>
    <t>REALIZACIÓN DE TALLERES DE SENSIBILIZACIÓN EN TEMAS  DE GÉNERO.</t>
  </si>
  <si>
    <t>REALIZACIÓN DE CAMPAÑAS COMUNICATIVAS PARA LA PROMOCIÓN DE LA LEY 1257 DE 2008 Y LA RUTA DE VIOLENCIA CONTRA LA MUJER.</t>
  </si>
  <si>
    <t>REALIZAR ACTOS, EVENTOS DE PROMOCIÓN , GARANTIA Y ACCESO A  DERECHOS , INCLUIDO PROCESOS DE PREVENCIÓN DE LA VIOLENCIA INTRAFAMILIAR.</t>
  </si>
  <si>
    <t>DINAMIZACIÓN DE LA MESA TÉCNICA INDIGENA.</t>
  </si>
  <si>
    <t xml:space="preserve">REALIZAR ACCIONES DE MOVILIZACIÓN DE LOS ACTORES QUE TRABAJEN EN PRO DE LAS COMUNIDADES INDIGENAS. </t>
  </si>
  <si>
    <t>REALIZACION DE TALLERES , FOROS Y DEMAS ACCIONES QUE PERMITA EL FORTALECEMIENTO DE LAS EXPRESIONES CULTURALES DEL RESGUARDO.</t>
  </si>
  <si>
    <t>REALIZAR A CTIVIDADES PROPIAS DE LA CULTURA AFRO  EN EL MUNICIPIO DE PRADERA, TENIENDO EN CUENTA EL ENFOQUE DIFERENCIAL Y VÍCTIMAS DEL CONFLICTO ARMADO.</t>
  </si>
  <si>
    <t>COORDINACIÓN Y DINAMIZACIÓN DE LA MESA DE CONCERTACIÓN AFRO.</t>
  </si>
  <si>
    <t>REALIZAR ACCIONES DE MOVILIZACIÓN DE LOS ACTORES QUE TRABAJEN EN PRO DE LAS POBLACIONES AFRO.</t>
  </si>
  <si>
    <t>TALLERES, ENCUENTROS, CAPACITACIONES QUE INCENTIVEN EL FORTALECIMIENTO DE LAS EXPRESIONES ORGANIZATIVAS DE LAS POBLACIONES AFRO.</t>
  </si>
  <si>
    <t>CONSTRUCCIÓN, REVISIÓN, CONSOLIDACIÓN  Y PRESENTACIÓN DEL DOCUMENTO TÉCNICO DE POLITICA PÚBLICA.</t>
  </si>
  <si>
    <t>REALIZAR ACTOS  Y EVENTOS DE PROMOCION , GARANTIA Y ACCESO A  DERECHOS DE LA POBLACION AFRO CON ENFOQUE DIFERENCIAL Y VÍCTIMAS DEL CONFLICTO ARMADO.</t>
  </si>
  <si>
    <t xml:space="preserve">ACTIVIDADES DE FORTALECIMIENTO (ENCUENTROS Y ASAMBLEAS) DEL PROGRAMA FAMILIAS EN ACCIÓN. </t>
  </si>
  <si>
    <t>ACTIVIDADES DE FORTALECIMIENTO DEL PROGRAMA FAMILIAS EN ACCIÓN EN CONTEXTO DE COVID</t>
  </si>
  <si>
    <t xml:space="preserve">2020-170-05-15-7-1-1            Desarrollo de actividades en Conmemoración mes de la niñez: </t>
  </si>
  <si>
    <t>2020-170-05-15-7-1-2 Conmemoración día de los NNA: "Conectados para el intercambio recreativo y culural de la niñez y sus familias" ( octubre)</t>
  </si>
  <si>
    <t>2020-170-05-15-7-1-3                      Apoyo a procesos de promoción de derechos de los niños y niñas.</t>
  </si>
  <si>
    <t>2020-170-05-15-7-1-4                           Apoyo de  Mesa de Participación de NNA.</t>
  </si>
  <si>
    <t>2020-170-05-15-7-1-5              Actualizar la política pública de primera infancia, infancia, adolescencia y fortalecimiento familiar .</t>
  </si>
  <si>
    <t>2020-170-05-15-7-1-6            Fortalecer los CDIs en el municipio de Pradera .</t>
  </si>
  <si>
    <t>2020-170-05-15-7-1-7         Caracterizar la población de primera infancia del sector rural del Municipio de Pradera valle para la priorización de atención integral.</t>
  </si>
  <si>
    <t>2020-170-05-15-7-1-8             Fortalecer el desarrollo integral de NNA,  a través de la Escuela para familias.</t>
  </si>
  <si>
    <t>2020-170-05-15-7-1-9                     Apoyar procesos de caracterización para la erradicación del trabajo infantil en NNA.</t>
  </si>
  <si>
    <t>2020-170-05-15-7-1-10                   Apoyo interinstitucional para el proceso administrativo de restablecimiento de derechos de NNA, en situación de VIF.</t>
  </si>
  <si>
    <t>2020-170-05-15-7-1-11          Fortalecer la atención al sistema de responsabilidad penal para adolescentes.</t>
  </si>
  <si>
    <t>2020-170-05-15-7-1-12                  Apoyar las acciones para la realizacion del Convenio Hogar de Paso para restablecer derechos.</t>
  </si>
  <si>
    <t>2020-170-05-15-7-1-13                      Apoyo administrativo y operativo del sector primera infancia, Infancia y adolescencia.</t>
  </si>
  <si>
    <t>2020-170-05-15-7-1-14              Desarrollo de actividades en Conmemoración del Adulto Mayor</t>
  </si>
  <si>
    <t xml:space="preserve">2020-170-05-15-7-1-15          Desarrollo de actividades de socialización, seguimiento y evaluación de la política pública de envejecimiento humano y vejez del municipio de Pradera. </t>
  </si>
  <si>
    <t>2020-170-05-15-7-1-16                   Apoyo administrativo- operativo al sector adulto mayor.</t>
  </si>
  <si>
    <t>2020-170-05-15-7-1-17 Fortalecimiento del  Pograma "Nuevo comienzo: otro motivo para vivir" en el municipio de pradera .</t>
  </si>
  <si>
    <t>2020-170-05-15-7-1-18 Fortalecimiento de las asambleas del adulto mayor.</t>
  </si>
  <si>
    <t>2020-170-05-15-7-1-19                     Apoyo adminstrativo -operativo para la comunidad LGBTI y OSIGD</t>
  </si>
  <si>
    <t>2020-170-05-15-7-1-20            Desarrollo de campañas de sensibilizacion hacia temáticas LGBTI y OSIGD.</t>
  </si>
  <si>
    <t>2020-170-05-15-7-1-21 Fortalecimiento de los derechos y deberes de la comunidad LGBTI y OSIGD</t>
  </si>
  <si>
    <t>2020-170-05-15-7-1-22 Fortalecimiento de los derechos de la comunidad LGBTI/OSIGD, de acuerdo a la normatividad del COVID-19.</t>
  </si>
  <si>
    <t>2020-170-05-15-7-1-23             Evaluación y seguimiento de la politica publica de LGBTI/OSIGD.</t>
  </si>
  <si>
    <t>2020-170-05-15-7-1-24                 Desarrollo de actividades en Conmemoración de eventos de personas en dis discapacidad</t>
  </si>
  <si>
    <t>2020-170-05-15-7-1-25            Promoción de derechos y deberes en aislamiento preventivo Covid-19 para las personas con discapacidad.</t>
  </si>
  <si>
    <t>2020-170-05-15-7-1-26                    Apoyo administrativo y operativo para el sector discapacidad .</t>
  </si>
  <si>
    <t>2020-170-05-15-7-1-27 Fortalecimiento de las actividades culturales y deportivas para las personas en situacion de discapacidad.</t>
  </si>
  <si>
    <t>2020-170-05-15-7-1-28                   Apoyo para la adquisición de ayudas ortopédicas.</t>
  </si>
  <si>
    <t xml:space="preserve">2020-170-05-15-7-1-29                   Apoyo adminstrativo -operativo para el sector juventud </t>
  </si>
  <si>
    <t>2020-170-05-15-7-1-30            Desarrollo de actividades de socialización y seguimiento  de la política pública de juventud .</t>
  </si>
  <si>
    <t>2020-170-05-15-7-1-31 Fortalecimiento del subsistema de participación juvenil .</t>
  </si>
  <si>
    <t>2020-170-05-15-7-1-32 Fortalecimiento de los procesos, grupos, organizaciones y redes de juventud en el municipio.</t>
  </si>
  <si>
    <t>2020-170-05-15-7-1-33 Fortalecimiento de derechos y deberes de las juventudes según ley 1622 de 2013 y 1885 de 2018, además de las derivadas por la emergencia sanitaria del Covid 19.</t>
  </si>
  <si>
    <t>2020-170-05-15-7-1-34              Desarrollar la semana de la juventud según ley 1622 de 2013.</t>
  </si>
  <si>
    <t>2020-170-05-15-7-1-35          Fortalecer los derechos y deberes de las mujeres en el municipio .</t>
  </si>
  <si>
    <t>2020-170-05-15-7-1-36                   Apoyo administrativo y operativo del sector mujer.</t>
  </si>
  <si>
    <t>2020-170-05-15-7-1-37         Desarrollo de actividades de  Socialización y seguimiento de la política pública de mujer.</t>
  </si>
  <si>
    <t>2020-170-05-15-7-1-38 Fortalecimiento de procesos organizativos de mujer en el municipio.</t>
  </si>
  <si>
    <t>2020-170-05-15-7-1-39                   Apoyo a expresiones económicas..</t>
  </si>
  <si>
    <t>2020-170-05-15-7-1-40         Desarrollo actividades de prevención de todos los tipo de violencias basadas en género.</t>
  </si>
  <si>
    <t>2020-170-05-15-7-1-41               Desarrollo actividades de Atención a las mujeres víctimas de violencia intrafamiliar y/o violencia de género</t>
  </si>
  <si>
    <t>2020-170-05-15-7-1-42         Desarrollo de Acciones de Promoción y prevención de la violencia intrafamiliar y/o de género, de acuerdo al Decreto 460 del 22 de marzo de 2020, dentro del estado de emergencia por el COVID-19.</t>
  </si>
  <si>
    <t>2020-170-05-15-7-1-43                   Apoyo administrativo  y operativo sector indígena.</t>
  </si>
  <si>
    <t>2020-170-05-15-7-1-44 Fortalecimiento Resguardo Kwet Wala.</t>
  </si>
  <si>
    <t>2020-170-05-15-7-1-45         Desarrollo de actividades en Conmemoración dia de la afrocolombianidad</t>
  </si>
  <si>
    <t>2020-170-05-15-7-1-46                   Apoyo administrativo  y operativo sector afrocolombiano.</t>
  </si>
  <si>
    <t>2020-170-05-15-7-1-49       Desarrollar actividades de promoción de derechos población Afro, en emergencia del Covid-19.</t>
  </si>
  <si>
    <t>PRADERA NOS UNE CON UN SECTOR AGROPECUARIO DE OPORTUNIDADES</t>
  </si>
  <si>
    <t xml:space="preserve">Fortalecer el desarrollo agropecuario </t>
  </si>
  <si>
    <t>Incrementar el número de familias beneficiadas en el sector agropecuario</t>
  </si>
  <si>
    <t>2.2.1.1  Desarrollo agropecuario y productivo con inclusión social</t>
  </si>
  <si>
    <t xml:space="preserve">Aumentar el desarrollo de proyectos productivos del sector agropecuario  </t>
  </si>
  <si>
    <t>Desarrollo del programa de fortalecimiento productivo  bovina</t>
  </si>
  <si>
    <t xml:space="preserve">Entrega de  semovientes, para el fortalecimiento a pequeños ganaderos </t>
  </si>
  <si>
    <t xml:space="preserve">Número de fortalecimientos </t>
  </si>
  <si>
    <t>0.25</t>
  </si>
  <si>
    <t>Secretaría de Desarrollo Rural</t>
  </si>
  <si>
    <t xml:space="preserve">Diseñar e implementar un programa de fortalecimiento integral de organizaciones productivas de Pradera - Valle. </t>
  </si>
  <si>
    <t>Implementar proyectos productivos con enfoque diferencial y víctimas del conflicto armado</t>
  </si>
  <si>
    <t>Concertación de proyectos productivos con enfoque diferencial y PIRC ante la Unidad de Víctimas para los sujetos de reparación del municipio de Pradera</t>
  </si>
  <si>
    <t>Número proyectos productivos</t>
  </si>
  <si>
    <t>Fortalecer la implementación de las azoteas o terrazas con producción de hortalizas y verduras en los consejos comunitarios del Municipio de Pradera Valle.</t>
  </si>
  <si>
    <t>Fortalecer el Nasa Tul y/o granja integral indígena mediante la entrega de insumos, herramientas y pie de crías de especies menores para la producción limpia en el Municipio de Pradera Valle</t>
  </si>
  <si>
    <t>Desarrollo de un modelo de alianza productiva para la comercialización de productos agropecuarios.</t>
  </si>
  <si>
    <t xml:space="preserve">Número de alianza productiva </t>
  </si>
  <si>
    <t>Implementar programa de mercados móviles para promover la relación directa entre productores y consumidores en el Municipio de Pradera Valle.</t>
  </si>
  <si>
    <t xml:space="preserve">Fortalecer las asociaciones y sus productores a través de la implementación de mercados campesinos permanentes en el Municipio de Pradera Valle </t>
  </si>
  <si>
    <t>Dotación, maquinarias, equipos y herramientas  de P.B.A</t>
  </si>
  <si>
    <t>Número de maquinarias adquirida</t>
  </si>
  <si>
    <t>Fortalecimiento productivo para nuevas líneas agropecuarias cereales</t>
  </si>
  <si>
    <t xml:space="preserve">Número de Fortalecimiento productivo </t>
  </si>
  <si>
    <t>Implementar un programa de diversificación de la producción agropecuaria en los 22 corregimientos del Municipio de Pradera Valle.</t>
  </si>
  <si>
    <t>Fortalecimiento productivo para nuevas líneas agropecuarias hortofrutícola</t>
  </si>
  <si>
    <t>Fortalecimiento productivo para nuevas líneas agropecuarias especies menores</t>
  </si>
  <si>
    <t>Capacitación y  entrega de  insumos o herramientas agropecuarias/ especies menores</t>
  </si>
  <si>
    <t>Fortalecimiento productivo para nuevas líneas agropecuarias musácea</t>
  </si>
  <si>
    <t>Capacitación y apoyo a las nuevas líneas productivas</t>
  </si>
  <si>
    <t>Fortalecimiento productivo para el cultivo, procesamiento y transformación del café en la zona rural del Municipio de Pradera.</t>
  </si>
  <si>
    <t>Gestión. Secuencia del tema de apoyo a cafetero.</t>
  </si>
  <si>
    <t>Fortalecimiento productivo para ganadería doble propósito</t>
  </si>
  <si>
    <t xml:space="preserve">Construcción de un sistema de riego interveredal </t>
  </si>
  <si>
    <t>Número de sistema de riego construidos</t>
  </si>
  <si>
    <t>Realizar estudios , diseños y construcción de distritos de riego en el municipio de Pradera, Valle del Cauca</t>
  </si>
  <si>
    <t xml:space="preserve">Formulación y estructuración de un proyecto productivo para la implementación de una planta embotelladora de agua en el resguardo indígena Kwet Wala </t>
  </si>
  <si>
    <t>Número de proyecto formulado</t>
  </si>
  <si>
    <t>Realizar estudios, diseño, construcción y dotación de una planta  procesadora y  embotelladora  de agua en el resguardo indígena, asociaciones campesinas y afrodescendiente en el municipio de Pradera Valle.</t>
  </si>
  <si>
    <t>2.2.1.2 Planeación y Desarrollo Rural</t>
  </si>
  <si>
    <t>Planear las acciones tendientes a generar las estrategias de Desarrollo Rural en el Municipio de Pradera Valle</t>
  </si>
  <si>
    <t xml:space="preserve">Apoyo logístico al funcionamiento del Consejo Municipal de Desarrollo rural del Municipio de Pradera </t>
  </si>
  <si>
    <t xml:space="preserve">Aportar logística al CMDR </t>
  </si>
  <si>
    <t>Número de apoyos logísticos implementados</t>
  </si>
  <si>
    <t>Apoyo  logístico para la realización de una jornada anual de integración de las comunidades rurales.</t>
  </si>
  <si>
    <t>Número de apoyos logístico realizados</t>
  </si>
  <si>
    <t>Formulación de la Política Pública Municipal de Desarrollo Rural Integral.</t>
  </si>
  <si>
    <t>Número de documentos realizados</t>
  </si>
  <si>
    <t xml:space="preserve">Formular el Plan Agropecuario Municipal PAM del Municipio de Pradera </t>
  </si>
  <si>
    <t>Construcción del PAM del municipipio de Pradera</t>
  </si>
  <si>
    <t>Número de planes formulados</t>
  </si>
  <si>
    <t xml:space="preserve">2.2.1.3 Asistencia técnica agropecuaria </t>
  </si>
  <si>
    <t>PrPrestar Asistencia Técnica a los pequeños productores de los corregimientos del Municipio de Pradera</t>
  </si>
  <si>
    <t xml:space="preserve">Desarrollo de campañas de esterilización canina y felina  en la zona urbana y rural del Municipio de Pradera </t>
  </si>
  <si>
    <t>Ejecución de camapañas de esterilización canina y felina</t>
  </si>
  <si>
    <t>Número de campañas</t>
  </si>
  <si>
    <t>Formular el Plan General de Asistencia Técnica Agropecuaria</t>
  </si>
  <si>
    <t>Realización del Plan general de Asistencia Técnica Agropecuaria</t>
  </si>
  <si>
    <t>Fortalecer el funcionamiento  de la Secretaría de Desarrollo Rural</t>
  </si>
  <si>
    <t>Pago a los funcionarios que integran a la SDR</t>
  </si>
  <si>
    <t>Número de fortalecimientos</t>
  </si>
  <si>
    <t>Asistencia Técnica Agropecuaria directa a 450 pequeños productores</t>
  </si>
  <si>
    <t>Contrato de veterinario y funcionarios para procesos de Extensión Agropecuaria.                                                                                                                                                   Contrato de transporte para el fortalecimiento de Extensión Agropecuaria.</t>
  </si>
  <si>
    <t>Número de personas favorecidas</t>
  </si>
  <si>
    <t xml:space="preserve">Diseñar e implementar  un programa de certificación en Buenas Prácticas Agrícolas y Buenas prácticas pecuarias en las principales líneas productivas del Municipio de Pradera, Valle.  </t>
  </si>
  <si>
    <t>Implementar programas de capacitación y asistencia técnica para el mejoramiento de las capacidades productivas familiares en el Municipio de Pradera Valle.</t>
  </si>
  <si>
    <t xml:space="preserve">2.2.1.4 Seguridad Alimentaria </t>
  </si>
  <si>
    <t>Fortalecer la seguridad alimentaria y condiciones nutricionales de las familias campesinas.</t>
  </si>
  <si>
    <t xml:space="preserve">Dotación de semillas para el establecimiento de huertas familiares zona rural del Municipio de Pradera </t>
  </si>
  <si>
    <t>Creación de un banco de semillas</t>
  </si>
  <si>
    <t>Número de dotaciones</t>
  </si>
  <si>
    <t>Implementación de un programa de conservación y reproducción de semillas nativas y especies animales en los 22 corregimientos, resguardo indígena, consejos comunitarios y campesinos del Municipio de Pradera Valle.</t>
  </si>
  <si>
    <t>Fortalecer la implementación, sostenimiento y uso de la huerta casera y comunitarias, mediante programas que apoyen con insumos y herramientas a las familias de la zona rural del Municipio de Pradera Valle</t>
  </si>
  <si>
    <t xml:space="preserve">Dotación de especies menores para garantizar la seguridad alimentaria y el fortalecimiento nutricional a 70 familias </t>
  </si>
  <si>
    <t>Fortalecimiento a la mujer rural cabeza de familia y víctimas del conflicto armando mediante programas que entreguen pie de crías en el Municipio de Pradera Valle</t>
  </si>
  <si>
    <t>REGALIAS</t>
  </si>
  <si>
    <t>PRADERA NOS UNE EN  MEJOR  INFRAESTRUCTURA DE TRANSPORTE</t>
  </si>
  <si>
    <t>Incrementar la conectividad vial en el Municipio de Pradera</t>
  </si>
  <si>
    <t>Porcentaje de incremento de conectividad vial</t>
  </si>
  <si>
    <t>2.3.1.1 Red vial mejorada</t>
  </si>
  <si>
    <t xml:space="preserve">Mejorar la red vial del Municipio de Pradera Valle del Cauca </t>
  </si>
  <si>
    <r>
      <rPr>
        <b/>
        <sz val="10"/>
        <color rgb="FF000000"/>
        <rFont val="Calibri"/>
        <family val="2"/>
        <scheme val="minor"/>
      </rPr>
      <t>2020-170-05-18-1</t>
    </r>
    <r>
      <rPr>
        <sz val="10"/>
        <color rgb="FF000000"/>
        <rFont val="Calibri"/>
        <family val="2"/>
        <scheme val="minor"/>
      </rPr>
      <t xml:space="preserve"> Mantenimiento de vías Rurales con maquinaria propia</t>
    </r>
  </si>
  <si>
    <t>Número de kilómetros de vías mantenidas</t>
  </si>
  <si>
    <t>Secretaría de Obras Públicas e Infraestructura</t>
  </si>
  <si>
    <r>
      <rPr>
        <b/>
        <sz val="10"/>
        <color theme="1"/>
        <rFont val="Calibri"/>
        <family val="2"/>
        <scheme val="minor"/>
      </rPr>
      <t xml:space="preserve">2020-170-05-18-2 </t>
    </r>
    <r>
      <rPr>
        <sz val="10"/>
        <color theme="1"/>
        <rFont val="Calibri"/>
        <family val="2"/>
        <scheme val="minor"/>
      </rPr>
      <t xml:space="preserve">                   Pavimentación de vías urbanas</t>
    </r>
  </si>
  <si>
    <t>Número de vías pavimentadas</t>
  </si>
  <si>
    <r>
      <rPr>
        <b/>
        <sz val="10"/>
        <rFont val="Calibri"/>
        <family val="2"/>
        <scheme val="minor"/>
      </rPr>
      <t xml:space="preserve">2020-170-05-18-3     </t>
    </r>
    <r>
      <rPr>
        <sz val="10"/>
        <rFont val="Calibri"/>
        <family val="2"/>
        <scheme val="minor"/>
      </rPr>
      <t xml:space="preserve">                 Realizar estudios y diseños para proyectos de Infraestructura vial rural</t>
    </r>
  </si>
  <si>
    <t>Realizar, estudios, diseños y construcción de nuevos tramos viales en el municipio de Pradera Valle del Cauca</t>
  </si>
  <si>
    <r>
      <rPr>
        <b/>
        <sz val="10"/>
        <rFont val="Calibri"/>
        <family val="2"/>
        <scheme val="minor"/>
      </rPr>
      <t>2020-170-05-18-4</t>
    </r>
    <r>
      <rPr>
        <sz val="10"/>
        <rFont val="Calibri"/>
        <family val="2"/>
        <scheme val="minor"/>
      </rPr>
      <t xml:space="preserve"> Construcción, mejoramiento y/o rehabilitación de puentes vehiculares o peatonales de la zona rural del Municipio de Pradera</t>
    </r>
  </si>
  <si>
    <t>Número de puentes construidos, mejorados y/o rehabilitados</t>
  </si>
  <si>
    <t>Realizar, estudios, diseños y construcción de puentes vehiculares del Municipio de Pradera Valle del Cauca</t>
  </si>
  <si>
    <r>
      <rPr>
        <b/>
        <sz val="10"/>
        <rFont val="Calibri"/>
        <family val="2"/>
        <scheme val="minor"/>
      </rPr>
      <t>2020-170-05-18-5</t>
    </r>
    <r>
      <rPr>
        <sz val="10"/>
        <rFont val="Calibri"/>
        <family val="2"/>
        <scheme val="minor"/>
      </rPr>
      <t xml:space="preserve">           Realizar estudios y diseños para el mejoramiento de puentes</t>
    </r>
  </si>
  <si>
    <t>Realizar, estudios, diseños  Mantenimiento y mejoramiento de puentes del municipio de Pradera Valle del Cauca</t>
  </si>
  <si>
    <r>
      <rPr>
        <b/>
        <sz val="10"/>
        <rFont val="Calibri"/>
        <family val="2"/>
        <scheme val="minor"/>
      </rPr>
      <t xml:space="preserve">2020-170-05-18-6       </t>
    </r>
    <r>
      <rPr>
        <sz val="10"/>
        <rFont val="Calibri"/>
        <family val="2"/>
        <scheme val="minor"/>
      </rPr>
      <t xml:space="preserve">Realizar estudios y diseños para construcción de puentes peatonales </t>
    </r>
  </si>
  <si>
    <t>Realizar, estudios, diseños y construcción de puentes peatonales del Municipio de Pradera Valle del Cauca</t>
  </si>
  <si>
    <r>
      <rPr>
        <b/>
        <sz val="10"/>
        <color theme="1"/>
        <rFont val="Calibri"/>
        <family val="2"/>
        <scheme val="minor"/>
      </rPr>
      <t xml:space="preserve">2020-170-05-18-7 </t>
    </r>
    <r>
      <rPr>
        <sz val="10"/>
        <color theme="1"/>
        <rFont val="Calibri"/>
        <family val="2"/>
        <scheme val="minor"/>
      </rPr>
      <t xml:space="preserve">             Mantenimiento de las vías de la zona rural Municipio de Pradera Valle del Cauca</t>
    </r>
  </si>
  <si>
    <t xml:space="preserve">Kilómetros de vías rurales con mantenimiento </t>
  </si>
  <si>
    <t>Mantenimiento y mejoramiento de las vías del Municipio de Pradera Valle del Cauca</t>
  </si>
  <si>
    <r>
      <rPr>
        <b/>
        <sz val="10"/>
        <color theme="1"/>
        <rFont val="Calibri"/>
        <family val="2"/>
        <scheme val="minor"/>
      </rPr>
      <t xml:space="preserve">2020-170-05-18-8 </t>
    </r>
    <r>
      <rPr>
        <sz val="10"/>
        <color theme="1"/>
        <rFont val="Calibri"/>
        <family val="2"/>
        <scheme val="minor"/>
      </rPr>
      <t xml:space="preserve">               Estudios, diseños y Rehabilitación de la vía Floresta - la Granja del Municipio de Pradera</t>
    </r>
  </si>
  <si>
    <r>
      <t xml:space="preserve">4.5 - </t>
    </r>
    <r>
      <rPr>
        <sz val="10"/>
        <color rgb="FFFF0000"/>
        <rFont val="Calibri"/>
        <family val="2"/>
        <scheme val="minor"/>
      </rPr>
      <t>5</t>
    </r>
  </si>
  <si>
    <t>Realizar, estudios, diseños y Pavimentación de vías en el Municipio de Pradera Valle del Cauca</t>
  </si>
  <si>
    <r>
      <rPr>
        <b/>
        <sz val="10"/>
        <color theme="1"/>
        <rFont val="Calibri"/>
        <family val="2"/>
        <scheme val="minor"/>
      </rPr>
      <t xml:space="preserve">2020-170-05-18-9    </t>
    </r>
    <r>
      <rPr>
        <sz val="10"/>
        <color theme="1"/>
        <rFont val="Calibri"/>
        <family val="2"/>
        <scheme val="minor"/>
      </rPr>
      <t xml:space="preserve">             Mejoramiento de vías rurales a través de placas huellas en puntos críticos del Municipio de Pradera</t>
    </r>
  </si>
  <si>
    <t>Kilómetros de vías con placa huellas</t>
  </si>
  <si>
    <t>Realizar, estudios, diseños y construcción de placas huellas en las vías del municipio de Pradera Valle del Cauca</t>
  </si>
  <si>
    <r>
      <rPr>
        <b/>
        <sz val="10"/>
        <color theme="1"/>
        <rFont val="Calibri"/>
        <family val="2"/>
        <scheme val="minor"/>
      </rPr>
      <t xml:space="preserve">2020-170-05-18-10 </t>
    </r>
    <r>
      <rPr>
        <sz val="10"/>
        <color theme="1"/>
        <rFont val="Calibri"/>
        <family val="2"/>
        <scheme val="minor"/>
      </rPr>
      <t>Adquisición de maquinaria amarilla para el Municipio de Pradera Valle</t>
    </r>
  </si>
  <si>
    <t>Número de equipos adquiridos</t>
  </si>
  <si>
    <t>Gestión para viabilizar la dotación de banco de maquinaria amarilla para el mantenimiento 
de la malla vial del Municipio de Pradera Valle del Cauca</t>
  </si>
  <si>
    <t>Mantenimiento de vías Rurales con maquinaria propia</t>
  </si>
  <si>
    <t>Pavimentación de vías urbanas</t>
  </si>
  <si>
    <t>Realizar estudios y diseños para proyectos de Infraestructura vial rural</t>
  </si>
  <si>
    <t>Construcción, mejoramiento y/o rehabilitación de puentes vehiculares o peatonales de la zona rural del Municipio de Pradera</t>
  </si>
  <si>
    <t>Realizar estudios y diseños para el mejoramiento de puentes</t>
  </si>
  <si>
    <t>Realizar estudios y diseños para construcción de puentes peatonales</t>
  </si>
  <si>
    <t>Mantenimiento de las vías de la zona rural Municipio de Pradera Valle del Cauca</t>
  </si>
  <si>
    <t>Estudios, diseños y Rehabilitación de la vía Floresta - la Granja del Municipio de Pradera</t>
  </si>
  <si>
    <t>Mejoramiento de vías rurales a través de placas huellas en puntos críticos del Municipio de Pradera</t>
  </si>
  <si>
    <t>Adquisición de maquinaria amarilla para el Municipio de Pradera Valle</t>
  </si>
  <si>
    <t>PRADERA NOS UNE EN SOSTENIBILIDAD, CUIDADO Y PROTECCION DEL MEDIO  AMBIENTE</t>
  </si>
  <si>
    <t>Realizar acciones orientadas a la sostenibilidad, protección, cuidado y concientización del medio ambiente</t>
  </si>
  <si>
    <t>Incrementar las acciones orientadas a la sostenibilidad, cuidado, protección y concientización del medio ambiente.</t>
  </si>
  <si>
    <t>3.1.1.1 Calidad Ambiental</t>
  </si>
  <si>
    <t>Desarrollar las acciones necesarias de control, protección, conservación y cuidado del medio ambiente</t>
  </si>
  <si>
    <t>Adquirir  predios para la conservación del recurso hídrico</t>
  </si>
  <si>
    <t>Avalúo para adquisición de predio para conservación del recurso hidrico</t>
  </si>
  <si>
    <t>Número de predios adquiridos</t>
  </si>
  <si>
    <t>Secretaría de Ambiente y Vivienda</t>
  </si>
  <si>
    <t>Adquirir Predios para conservación de las cuencas hidrográficas que abastecen de agua a las comunidades para su consumo.</t>
  </si>
  <si>
    <t>Adquisición y legalización de predio para conservación del recurso hidrico</t>
  </si>
  <si>
    <t>Adelantar acciones por la Unidad de Parques Nacionales y autoridades competentes para el saneamiento predial del parque Las Hermosas del Municipio de Pradera</t>
  </si>
  <si>
    <t>Acompañar el diseño e implementación de estrategias y programas de pago por servicios ambientales en el Municipio de Pradera Valle en el marco del Decreto 870/2017.</t>
  </si>
  <si>
    <t>Mantenimiento a predios de conservación del recurso hídrico</t>
  </si>
  <si>
    <t>Actividades de mantenimiento, cerramiento y reforestación de predios de conservación del recurso hidrico.</t>
  </si>
  <si>
    <t xml:space="preserve">Implementación de pagos por servicios ambientales PSA. </t>
  </si>
  <si>
    <t>Desarrollo de campañas para la conservación y protección ambiental</t>
  </si>
  <si>
    <t>Desarrollo de campañas de control de contaminación sonora, visual y ambiental</t>
  </si>
  <si>
    <t>Número de campañas de control</t>
  </si>
  <si>
    <t>Desarrollar planes ambientales en las Instituciones Educativas</t>
  </si>
  <si>
    <r>
      <t>Número</t>
    </r>
    <r>
      <rPr>
        <sz val="10"/>
        <color theme="1"/>
        <rFont val="Calibri"/>
        <family val="2"/>
        <scheme val="minor"/>
      </rPr>
      <t xml:space="preserve"> de actividades realizadas</t>
    </r>
  </si>
  <si>
    <t>Secretaría de Ambiente y Vivienda / Secretaría de Educación</t>
  </si>
  <si>
    <t>Desarrollar acciones tendientes a la Conservación Ambiental</t>
  </si>
  <si>
    <t>Desarrollar actividades de conservación y Reforestación para conservación ambiental.</t>
  </si>
  <si>
    <r>
      <t>Número</t>
    </r>
    <r>
      <rPr>
        <sz val="10"/>
        <color theme="1"/>
        <rFont val="Calibri"/>
        <family val="2"/>
        <scheme val="minor"/>
      </rPr>
      <t xml:space="preserve"> de acciones</t>
    </r>
  </si>
  <si>
    <t>Desarrollar actividades de capacitación para la conservación ambiental.</t>
  </si>
  <si>
    <t>3.2.1.1 Adaptación al cambio climático sostenible</t>
  </si>
  <si>
    <t>Implementación del Plan Integral para mitigar el cambio climático del Municipio de Pradera</t>
  </si>
  <si>
    <t>Construir  200  metros de corredor ecológico Urbano</t>
  </si>
  <si>
    <t>Estudios y diseños para realizar construcción de corredor ecologico urbano.</t>
  </si>
  <si>
    <r>
      <t>Número</t>
    </r>
    <r>
      <rPr>
        <sz val="10"/>
        <color theme="1"/>
        <rFont val="Calibri"/>
        <family val="2"/>
        <scheme val="minor"/>
      </rPr>
      <t xml:space="preserve"> de metros construidos</t>
    </r>
  </si>
  <si>
    <t>Realizar  campañas de control   de CO2 en fuentes móviles</t>
  </si>
  <si>
    <r>
      <t>Número</t>
    </r>
    <r>
      <rPr>
        <sz val="10"/>
        <color theme="1"/>
        <rFont val="Calibri"/>
        <family val="2"/>
        <scheme val="minor"/>
      </rPr>
      <t xml:space="preserve"> de campañas de control   de CO2</t>
    </r>
  </si>
  <si>
    <t>Implementación de soluciones tecnológicas y ambientales para la disposición de residuos y la adopción de energías alternativas en la zona rural del Municipio de Pradera</t>
  </si>
  <si>
    <t>Nro de  de soluciones tecnologicas implementadas</t>
  </si>
  <si>
    <t xml:space="preserve">Implementación de soluciones tecnológicas y ambientales para la disposición de residuos y la adopción de energías alternativas en la zona rural del Municipio de Pradera Valle </t>
  </si>
  <si>
    <t>Diagnostico Municipal de Plan Integral de Cambio Climático</t>
  </si>
  <si>
    <r>
      <t xml:space="preserve">Número </t>
    </r>
    <r>
      <rPr>
        <sz val="10"/>
        <color theme="1"/>
        <rFont val="Calibri"/>
        <family val="2"/>
        <scheme val="minor"/>
      </rPr>
      <t>de soluciones tecnológicas implementadas</t>
    </r>
  </si>
  <si>
    <t>3.3.1.1 Prevención y atención de desastres</t>
  </si>
  <si>
    <t>Promover y ejecutar acciones en conocimiento, reducción y manejo del Riesgo en el Municipio de Pradera</t>
  </si>
  <si>
    <t>Actualizar el plan municipal de gestión de riesgos (mapa de riesgos, estudio de riesgos)</t>
  </si>
  <si>
    <t>Documento Actualizado</t>
  </si>
  <si>
    <t>Realizar actividades de apoyo a actividades de socorro y emergencia (Bomberos y defensa civil)</t>
  </si>
  <si>
    <t>Actividades de prevención y mitigación de desastres</t>
  </si>
  <si>
    <r>
      <t>Número</t>
    </r>
    <r>
      <rPr>
        <sz val="10"/>
        <color theme="1"/>
        <rFont val="Calibri"/>
        <family val="2"/>
        <scheme val="minor"/>
      </rPr>
      <t xml:space="preserve"> de Actividades Realizadas</t>
    </r>
  </si>
  <si>
    <t>Estudios, diseños y construcción de Infraestructura para el control de Inundaciones Municipio de Pradera Valle Cauca</t>
  </si>
  <si>
    <t>PAZ, SEGURIDAD Y GOBERNABILIDAD</t>
  </si>
  <si>
    <t>INFORMACIÓN ESTADISTICA/TECNOLOGIA DE LA INFORMACIÓN Y COMUNICACIONES/ VIVIENDA</t>
  </si>
  <si>
    <t>PRADERA NOS UNE EN FORTALECIMIENTO INSTITUCIONAL Y GOBERNABILIDAD PARTICIPATIVA</t>
  </si>
  <si>
    <t>Promover un gobierno moderno, eficiente y transparente que impulse
la gestión del desarrollo municipal</t>
  </si>
  <si>
    <t>Porcentaje de satisfacción de la atención al ciudadano</t>
  </si>
  <si>
    <t>4.2.1.1 Equipamiento Municipal</t>
  </si>
  <si>
    <t>Construir y garantizar el buen estado de los Bienes Muebles e inmuebles propiedad del Municipio.</t>
  </si>
  <si>
    <t xml:space="preserve">Estudios, diseños y construcción de la Plaza </t>
  </si>
  <si>
    <t>Número de construcción</t>
  </si>
  <si>
    <t>Estudios, diseños para la reparación y adecuación de la plaza de mercado para su posterior manejo conjunto y concertado con las comunidades rurales del Municipio de Pradera Valle.</t>
  </si>
  <si>
    <t>estudios y diseños de equipamentos Municipales</t>
  </si>
  <si>
    <t>Implementar proyectos para el mejoramiento de salones comunales en el Municipio de Pradera Valle del Cauca</t>
  </si>
  <si>
    <t>Mantenimiento preventivo y correctivo del edificio Municipal.</t>
  </si>
  <si>
    <t>Realizar inventario de zonas verdes del Municipio de Pradera.</t>
  </si>
  <si>
    <t>Mantenimiento de zonas verdes del Municipio Pradera.</t>
  </si>
  <si>
    <t>Mantenimiento Parque principal</t>
  </si>
  <si>
    <t>4.3.1.1 Fortalecimiento Institucional</t>
  </si>
  <si>
    <t>Contar con procesos eficientes, ágiles y actualizados de soporte a la planeación y gestión del desarrollo de la función pública</t>
  </si>
  <si>
    <t>Actualización del PBOT</t>
  </si>
  <si>
    <t>Secretaría de Planeación</t>
  </si>
  <si>
    <t xml:space="preserve">Formular y ejecutar el Plan Básico de Ordenamiento Territorial del Municipio de Pradera Valle del Cauca </t>
  </si>
  <si>
    <t>Desarrollo de actividades MIPG</t>
  </si>
  <si>
    <t>Actualización catastral con enfoque multipropósito</t>
  </si>
  <si>
    <t>Secretaría de Hacienda / Secretaría de Planeación</t>
  </si>
  <si>
    <t xml:space="preserve">Fortalecimiento a las TIC'S </t>
  </si>
  <si>
    <t>Fortalecimiento de la emisora comunitaria en la zona rural del Municipio de Pradera, Valle del Cauca.</t>
  </si>
  <si>
    <t xml:space="preserve">Diagnostico del IPV6 en las entidades, con base en la resolución 2710 de 2017.  </t>
  </si>
  <si>
    <t xml:space="preserve">Formulación y socialización del IPV6 en las entidades, con base en la resolución 2710 de 2017.  </t>
  </si>
  <si>
    <t xml:space="preserve">Implementar el IPV6 en las entidades, con base en la resolución 2710 de 2017.  </t>
  </si>
  <si>
    <t>Diagnostico del Plan estrategico de tecnologias de información PETI</t>
  </si>
  <si>
    <t>Formulación y socialización del Plan estrategico de tecnologias de información PETI</t>
  </si>
  <si>
    <t>Implementación del Plan estrategico de tecnologias de información PETI</t>
  </si>
  <si>
    <t>Diagnostico del plan de seguridad y privacidad de la información</t>
  </si>
  <si>
    <t>Formulación y socialización  del plan de seguridad y privacidad de la información</t>
  </si>
  <si>
    <t>Implementación del plan de seguridad y privacidad de la información</t>
  </si>
  <si>
    <t>Seguimiento del plan de desarrollo.</t>
  </si>
  <si>
    <t>Mantenimiento y sostenimiento del sistema de información de la Administración Municipal</t>
  </si>
  <si>
    <t>Secretaria de Hacienda</t>
  </si>
  <si>
    <t>Actualización de nomenclatura municipal</t>
  </si>
  <si>
    <t>Fortalecimiento del banco de proyectos</t>
  </si>
  <si>
    <t>Operatividad Comité de  Estratificación Municipal</t>
  </si>
  <si>
    <t>Desarrollar actividades de saneamiento fiscal y Contable</t>
  </si>
  <si>
    <t>Asistencia técnica  y Apoyo Administrativo</t>
  </si>
  <si>
    <r>
      <t>Número</t>
    </r>
    <r>
      <rPr>
        <sz val="10"/>
        <color theme="1"/>
        <rFont val="Calibri"/>
        <family val="2"/>
        <scheme val="minor"/>
      </rPr>
      <t xml:space="preserve"> de contratos</t>
    </r>
  </si>
  <si>
    <t>Realizar inventario de los bienes inmuebles del Municipio Pradera.</t>
  </si>
  <si>
    <t>Legalización y formalización de bienes de uso público y bienes fiscales patrimoniales en los 22 corregimientos del Municipio de Pradera Valle</t>
  </si>
  <si>
    <t>legalegalizacion delos bienes publicos y bienes fiscales patrimoniales del Municipio de Pradera Zona urbana y rural.</t>
  </si>
  <si>
    <t>Capacitación para los funcionarios de la Administración Municipal</t>
  </si>
  <si>
    <t>Número de capacitaciones</t>
  </si>
  <si>
    <t>Desarrollo del programa de bienestar social en el marco de la Ley 909 de 2004 para los funcionarios de la Administración municipal.</t>
  </si>
  <si>
    <t>Desarrollo del programa en salud y seguridad en el trabajo</t>
  </si>
  <si>
    <t>Implementación de ventanilla unica</t>
  </si>
  <si>
    <t>Actualización de comité Institucional de gestión y desempeño de archivo</t>
  </si>
  <si>
    <t>socialización del plan de acción de gestion documental de archivo general de la nación Alcaldia Municipal.</t>
  </si>
  <si>
    <t>Diagnostico integral del archivo Municipal</t>
  </si>
  <si>
    <t>PRADERA NOS UNE EN PAZ, SEGURIDAD Y CONVIVENCIA CIUDADANA</t>
  </si>
  <si>
    <t>Garantizar y promover el cumplimiento de derechos y deberes, la Paz, la Seguridad y la Convivencia Ciudadana</t>
  </si>
  <si>
    <t>Disminuir los índices de actos de violencia en el Municipio de Pradera</t>
  </si>
  <si>
    <t>4.1.1.1 Plan integral de seguridad y convivencia ciudadana</t>
  </si>
  <si>
    <t>Implementar el Plan integral de seguridad y convivencia ciudadana</t>
  </si>
  <si>
    <r>
      <rPr>
        <b/>
        <sz val="10"/>
        <color theme="1"/>
        <rFont val="Calibri"/>
        <family val="2"/>
        <scheme val="minor"/>
      </rPr>
      <t>2020-170-05-15-4-5-1</t>
    </r>
    <r>
      <rPr>
        <sz val="10"/>
        <color theme="1"/>
        <rFont val="Calibri"/>
        <family val="2"/>
        <scheme val="minor"/>
      </rPr>
      <t xml:space="preserve">  Desarrollar el Plan de Seguridad y convivencia ciudadana</t>
    </r>
  </si>
  <si>
    <t xml:space="preserve">Formular el Plan de Seguridad ciudadana. </t>
  </si>
  <si>
    <r>
      <rPr>
        <b/>
        <sz val="10"/>
        <color rgb="FF000000"/>
        <rFont val="Calibri"/>
        <family val="2"/>
        <scheme val="minor"/>
      </rPr>
      <t>2020-170-05-15-4-5-2</t>
    </r>
    <r>
      <rPr>
        <sz val="10"/>
        <color rgb="FF000000"/>
        <rFont val="Calibri"/>
        <family val="2"/>
        <scheme val="minor"/>
      </rPr>
      <t xml:space="preserve">                      Apoyo programas de seguridad</t>
    </r>
  </si>
  <si>
    <t xml:space="preserve">Número de apoyos realizados a  programas de seguridad </t>
  </si>
  <si>
    <r>
      <rPr>
        <b/>
        <sz val="10"/>
        <color rgb="FF000000"/>
        <rFont val="Calibri"/>
        <family val="2"/>
        <scheme val="minor"/>
      </rPr>
      <t>2020-170-05-15-4-5-3</t>
    </r>
    <r>
      <rPr>
        <sz val="10"/>
        <color rgb="FF000000"/>
        <rFont val="Calibri"/>
        <family val="2"/>
        <scheme val="minor"/>
      </rPr>
      <t xml:space="preserve">                      Apoyar a organismos de seguridad.</t>
    </r>
  </si>
  <si>
    <t>Número de apoyos realizados a organismos de seguridad.</t>
  </si>
  <si>
    <r>
      <rPr>
        <b/>
        <sz val="10"/>
        <color rgb="FF000000"/>
        <rFont val="Calibri"/>
        <family val="2"/>
        <scheme val="minor"/>
      </rPr>
      <t>2020-170-05-15-4-5-4</t>
    </r>
    <r>
      <rPr>
        <sz val="10"/>
        <color rgb="FF000000"/>
        <rFont val="Calibri"/>
        <family val="2"/>
        <scheme val="minor"/>
      </rPr>
      <t xml:space="preserve">                      Dotación de equipos de seguridad</t>
    </r>
  </si>
  <si>
    <t>Número de dotaciones de equipos de seguridad realizadas</t>
  </si>
  <si>
    <r>
      <rPr>
        <b/>
        <sz val="10"/>
        <color theme="1"/>
        <rFont val="Calibri"/>
        <family val="2"/>
        <scheme val="minor"/>
      </rPr>
      <t>2020-170-05-15-4-5-5</t>
    </r>
    <r>
      <rPr>
        <sz val="10"/>
        <color theme="1"/>
        <rFont val="Calibri"/>
        <family val="2"/>
        <scheme val="minor"/>
      </rPr>
      <t xml:space="preserve">                        Apoyo a la Comisaria de Familia</t>
    </r>
  </si>
  <si>
    <t>Número de apoyo a Comisaria de Familia</t>
  </si>
  <si>
    <r>
      <rPr>
        <b/>
        <sz val="10"/>
        <color theme="1"/>
        <rFont val="Calibri"/>
        <family val="2"/>
        <scheme val="minor"/>
      </rPr>
      <t>2020-170-05-15-4-5-6</t>
    </r>
    <r>
      <rPr>
        <sz val="10"/>
        <color theme="1"/>
        <rFont val="Calibri"/>
        <family val="2"/>
        <scheme val="minor"/>
      </rPr>
      <t xml:space="preserve">           Implementación de mecanismos de protección colectivos </t>
    </r>
  </si>
  <si>
    <t>Promover la implementación de mecanismos de protección colectivos en articulación con las organizaciones campesinas, del municipio de Pradera, Valle del Cauca, a través, de la implementación del Programa de Seguridad y Protección para Comunidades y Organizaciones en los Territorios, en el marco del Decreto 660 de 2018.</t>
  </si>
  <si>
    <r>
      <rPr>
        <b/>
        <sz val="10"/>
        <color theme="1"/>
        <rFont val="Calibri"/>
        <family val="2"/>
        <scheme val="minor"/>
      </rPr>
      <t>2020-170-05-15-4-5-7</t>
    </r>
    <r>
      <rPr>
        <sz val="10"/>
        <color theme="1"/>
        <rFont val="Calibri"/>
        <family val="2"/>
        <scheme val="minor"/>
      </rPr>
      <t xml:space="preserve">                          Apoyar la creación e implementación de un plan municipal de derechos Humanos y derecho internacional humanitario.</t>
    </r>
  </si>
  <si>
    <t>Apoyar la creación e implementación de un plan municipal de derechos Humanos y derecho internacional humanitario.</t>
  </si>
  <si>
    <r>
      <rPr>
        <b/>
        <sz val="10"/>
        <color theme="1"/>
        <rFont val="Calibri"/>
        <family val="2"/>
        <scheme val="minor"/>
      </rPr>
      <t xml:space="preserve">2020-170-05-15-4-5-8       </t>
    </r>
    <r>
      <rPr>
        <sz val="10"/>
        <color theme="1"/>
        <rFont val="Calibri"/>
        <family val="2"/>
        <scheme val="minor"/>
      </rPr>
      <t xml:space="preserve"> Apoyo a la Inspección de Policía </t>
    </r>
  </si>
  <si>
    <r>
      <t xml:space="preserve">Número de apoyo a </t>
    </r>
    <r>
      <rPr>
        <sz val="10"/>
        <color rgb="FF000000"/>
        <rFont val="Calibri"/>
        <family val="2"/>
        <scheme val="minor"/>
      </rPr>
      <t>Inspección de Policía</t>
    </r>
  </si>
  <si>
    <r>
      <rPr>
        <b/>
        <sz val="10"/>
        <color theme="1"/>
        <rFont val="Calibri"/>
        <family val="2"/>
        <scheme val="minor"/>
      </rPr>
      <t xml:space="preserve">2020-170-05-15-4-5-9 </t>
    </r>
    <r>
      <rPr>
        <sz val="10"/>
        <color theme="1"/>
        <rFont val="Calibri"/>
        <family val="2"/>
        <scheme val="minor"/>
      </rPr>
      <t xml:space="preserve">             Desarrollo de actividades de Responsabilidad Penal para menores infractores</t>
    </r>
  </si>
  <si>
    <t xml:space="preserve">Número de actividades de Responsabilidad Penal </t>
  </si>
  <si>
    <r>
      <rPr>
        <b/>
        <sz val="10"/>
        <color theme="1"/>
        <rFont val="Calibri"/>
        <family val="2"/>
        <scheme val="minor"/>
      </rPr>
      <t>2020-170-05-15-4-5-10</t>
    </r>
    <r>
      <rPr>
        <sz val="10"/>
        <color theme="1"/>
        <rFont val="Calibri"/>
        <family val="2"/>
        <scheme val="minor"/>
      </rPr>
      <t xml:space="preserve"> Desarrollar actividades para la protección y atención víctimas de violencia intrafamiliar o violencia de genero</t>
    </r>
  </si>
  <si>
    <t>Número de actividades para la protección y atención víctimas de violencia intrafamiliar o violencia de genero realizadas</t>
  </si>
  <si>
    <r>
      <rPr>
        <b/>
        <sz val="10"/>
        <color rgb="FF000000"/>
        <rFont val="Calibri"/>
        <family val="2"/>
        <scheme val="minor"/>
      </rPr>
      <t xml:space="preserve">2020-170-05-15-4-5-11              </t>
    </r>
    <r>
      <rPr>
        <sz val="10"/>
        <color rgb="FF000000"/>
        <rFont val="Calibri"/>
        <family val="2"/>
        <scheme val="minor"/>
      </rPr>
      <t xml:space="preserve"> Apoyo a la</t>
    </r>
    <r>
      <rPr>
        <sz val="10"/>
        <color rgb="FF00B0F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Casa de Justicia</t>
    </r>
  </si>
  <si>
    <r>
      <t>Número de apoyos a la</t>
    </r>
    <r>
      <rPr>
        <sz val="10"/>
        <color rgb="FF00B0F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Casa de Justicia realizados</t>
    </r>
  </si>
  <si>
    <r>
      <rPr>
        <b/>
        <sz val="10"/>
        <color rgb="FF000000"/>
        <rFont val="Calibri"/>
        <family val="2"/>
        <scheme val="minor"/>
      </rPr>
      <t>2020-170-05-15-4-5-12</t>
    </r>
    <r>
      <rPr>
        <sz val="10"/>
        <color rgb="FF000000"/>
        <rFont val="Calibri"/>
        <family val="2"/>
        <scheme val="minor"/>
      </rPr>
      <t xml:space="preserve">                  Apoyo convenio Centro de Reclusión</t>
    </r>
  </si>
  <si>
    <t>Número de convenios apoyados</t>
  </si>
  <si>
    <r>
      <rPr>
        <b/>
        <sz val="10"/>
        <color theme="1"/>
        <rFont val="Calibri"/>
        <family val="2"/>
        <scheme val="minor"/>
      </rPr>
      <t xml:space="preserve">2020-170-05-15-4-5-13 </t>
    </r>
    <r>
      <rPr>
        <sz val="10"/>
        <color theme="1"/>
        <rFont val="Calibri"/>
        <family val="2"/>
        <scheme val="minor"/>
      </rPr>
      <t xml:space="preserve">                   Apoyo a Jueces de Paz y conciliadores</t>
    </r>
  </si>
  <si>
    <t>Número de apoyo a Jueces de Paz y Conciliadores</t>
  </si>
  <si>
    <t>4.1.1.2 Participación Ciudadana y desarrollo comunitario</t>
  </si>
  <si>
    <t>Vincular a la comunidad en general en los programas y proyectos de participación ciudadana y desarrollo comunitario</t>
  </si>
  <si>
    <r>
      <rPr>
        <b/>
        <sz val="10"/>
        <color rgb="FF000000"/>
        <rFont val="Calibri"/>
        <family val="2"/>
        <scheme val="minor"/>
      </rPr>
      <t xml:space="preserve">2020-170-05-15-4-5-14 </t>
    </r>
    <r>
      <rPr>
        <sz val="10"/>
        <color rgb="FF000000"/>
        <rFont val="Calibri"/>
        <family val="2"/>
        <scheme val="minor"/>
      </rPr>
      <t xml:space="preserve">                Desarrollo de actividades de rendición de cuentas</t>
    </r>
  </si>
  <si>
    <r>
      <rPr>
        <b/>
        <sz val="10"/>
        <color rgb="FF000000"/>
        <rFont val="Calibri"/>
        <family val="2"/>
        <scheme val="minor"/>
      </rPr>
      <t xml:space="preserve">2020-170-05-15-4-5-15 </t>
    </r>
    <r>
      <rPr>
        <sz val="10"/>
        <color rgb="FF000000"/>
        <rFont val="Calibri"/>
        <family val="2"/>
        <scheme val="minor"/>
      </rPr>
      <t>Desarrollo de actividades de promoción de protección y garantía del derecho de participación</t>
    </r>
  </si>
  <si>
    <r>
      <rPr>
        <b/>
        <sz val="10"/>
        <color rgb="FF000000"/>
        <rFont val="Calibri"/>
        <family val="2"/>
        <scheme val="minor"/>
      </rPr>
      <t xml:space="preserve">2020-170-05-15-4-5-16 </t>
    </r>
    <r>
      <rPr>
        <sz val="10"/>
        <color rgb="FF000000"/>
        <rFont val="Calibri"/>
        <family val="2"/>
        <scheme val="minor"/>
      </rPr>
      <t xml:space="preserve">    Fortalecimiento a cultos religiosos.</t>
    </r>
  </si>
  <si>
    <t>4.1.1.3 Seguridad Vial</t>
  </si>
  <si>
    <r>
      <rPr>
        <b/>
        <sz val="10"/>
        <color rgb="FF000000"/>
        <rFont val="Calibri"/>
        <family val="2"/>
        <scheme val="minor"/>
      </rPr>
      <t>2020-170-05-18-11</t>
    </r>
    <r>
      <rPr>
        <sz val="10"/>
        <color rgb="FF000000"/>
        <rFont val="Calibri"/>
        <family val="2"/>
        <scheme val="minor"/>
      </rPr>
      <t xml:space="preserve">            Señalización y demarcación horizontal y vertical de las vías del Municipio. </t>
    </r>
  </si>
  <si>
    <t>No Señalizacion viales instaladas</t>
  </si>
  <si>
    <t>Secretaría de Movilidad</t>
  </si>
  <si>
    <r>
      <rPr>
        <b/>
        <sz val="10"/>
        <color rgb="FF000000"/>
        <rFont val="Calibri"/>
        <family val="2"/>
        <scheme val="minor"/>
      </rPr>
      <t>2020-170-05-18-12</t>
    </r>
    <r>
      <rPr>
        <sz val="10"/>
        <color rgb="FF000000"/>
        <rFont val="Calibri"/>
        <family val="2"/>
        <scheme val="minor"/>
      </rPr>
      <t xml:space="preserve"> Fortalecimiento institucional de la secretaria de movilidad </t>
    </r>
  </si>
  <si>
    <r>
      <rPr>
        <b/>
        <sz val="10"/>
        <color rgb="FF000000"/>
        <rFont val="Calibri"/>
        <family val="2"/>
        <scheme val="minor"/>
      </rPr>
      <t>2020-170-05-18-13</t>
    </r>
    <r>
      <rPr>
        <sz val="10"/>
        <color rgb="FF000000"/>
        <rFont val="Calibri"/>
        <family val="2"/>
        <scheme val="minor"/>
      </rPr>
      <t xml:space="preserve"> Mantenimiento de la red de semaforización </t>
    </r>
  </si>
  <si>
    <t>Número de redes mantenidas</t>
  </si>
  <si>
    <r>
      <rPr>
        <b/>
        <sz val="10"/>
        <color rgb="FF000000"/>
        <rFont val="Calibri"/>
        <family val="2"/>
        <scheme val="minor"/>
      </rPr>
      <t xml:space="preserve">2020-170-05-18-14       </t>
    </r>
    <r>
      <rPr>
        <sz val="10"/>
        <color rgb="FF000000"/>
        <rFont val="Calibri"/>
        <family val="2"/>
        <scheme val="minor"/>
      </rPr>
      <t>Desarrollo de campañas de sensibilización y cultura vial con inclusión social Y/O en marco de la normatividad de la Pandemia.</t>
    </r>
  </si>
  <si>
    <t>Número de campañas realizadas</t>
  </si>
  <si>
    <r>
      <rPr>
        <b/>
        <sz val="10"/>
        <color rgb="FF000000"/>
        <rFont val="Calibri"/>
        <family val="2"/>
        <scheme val="minor"/>
      </rPr>
      <t xml:space="preserve">2020-170-05-18-15  </t>
    </r>
    <r>
      <rPr>
        <sz val="10"/>
        <color rgb="FF000000"/>
        <rFont val="Calibri"/>
        <family val="2"/>
        <scheme val="minor"/>
      </rPr>
      <t xml:space="preserve">               Construcción  socialización  e implementación  del Plan Estratégico de Seguridad Vial</t>
    </r>
  </si>
  <si>
    <r>
      <rPr>
        <b/>
        <sz val="10"/>
        <color rgb="FF000000"/>
        <rFont val="Calibri"/>
        <family val="2"/>
        <scheme val="minor"/>
      </rPr>
      <t xml:space="preserve">2020-170-05-18-16 </t>
    </r>
    <r>
      <rPr>
        <sz val="10"/>
        <color rgb="FF000000"/>
        <rFont val="Calibri"/>
        <family val="2"/>
        <scheme val="minor"/>
      </rPr>
      <t xml:space="preserve">           Dotación de elementos y equipos de control para la movilidad vial</t>
    </r>
  </si>
  <si>
    <t>Apoyo programas de seguridad</t>
  </si>
  <si>
    <t>Apoyar a organismos de seguridad.</t>
  </si>
  <si>
    <t>Dotación de equipos de seguridad</t>
  </si>
  <si>
    <t>Apoyo a la Comisaria de Familia</t>
  </si>
  <si>
    <t xml:space="preserve">Implementación de mecanismos de protección colectivos </t>
  </si>
  <si>
    <t xml:space="preserve">Apoyo a la Inspección de Policía </t>
  </si>
  <si>
    <t>Desarrollo de actividades de Responsabilidad Penal para menores infractores</t>
  </si>
  <si>
    <t>Desarrollar actividades para la protección y atención víctimas de violencia intrafamiliar o violencia de genero</t>
  </si>
  <si>
    <t>Apoyo a la Casa de Justicia</t>
  </si>
  <si>
    <t>Apoyo convenio Centro de Reclusión</t>
  </si>
  <si>
    <t>Apoyo a Jueces de Paz y conciliadores</t>
  </si>
  <si>
    <t>Desarrollo de actividades de rendición de cuentas</t>
  </si>
  <si>
    <t>Desarrollo de actividades de promoción de protección y garantía del derecho de participación</t>
  </si>
  <si>
    <t>Fortalecimiento a cultos religiosos.</t>
  </si>
  <si>
    <t>Diagnostico de señaletica horizontal y vertical en el Municipio</t>
  </si>
  <si>
    <t>mantenimiento de señaletica horizontal y vertical en el Municipio.</t>
  </si>
  <si>
    <t>Realizar instalación de señalización vertical y demarcación de la señalización horizontal en el Municipio.</t>
  </si>
  <si>
    <t>construcción de reductores de velocidad para disminuir altos indices de accidentalidad.</t>
  </si>
  <si>
    <t xml:space="preserve">Fortalecimiento institucional de la secretaria de movilidad </t>
  </si>
  <si>
    <t>peritaje y Mantenimiento de la red de semaforización.</t>
  </si>
  <si>
    <t>mantenimiento de la red de semaforización.</t>
  </si>
  <si>
    <t>Desarrollo de campañas de sensibilización y cultura vial con inclusión social</t>
  </si>
  <si>
    <t>construcción y socialización del plan estrategico de seguridad vial.</t>
  </si>
  <si>
    <t>implementación del plan estrategico de seguridad vial</t>
  </si>
  <si>
    <t>Dotación de elementos y equipos de control para la movilidad vial</t>
  </si>
  <si>
    <r>
      <rPr>
        <b/>
        <sz val="10"/>
        <color theme="1"/>
        <rFont val="Calibri"/>
        <family val="2"/>
        <scheme val="minor"/>
      </rPr>
      <t xml:space="preserve">2020-170-05-15-4-4-3             </t>
    </r>
    <r>
      <rPr>
        <sz val="10"/>
        <color theme="1"/>
        <rFont val="Calibri"/>
        <family val="2"/>
        <scheme val="minor"/>
      </rPr>
      <t>Mantenimiento de Edificio Municipal</t>
    </r>
  </si>
  <si>
    <r>
      <rPr>
        <b/>
        <sz val="10"/>
        <color theme="1"/>
        <rFont val="Calibri"/>
        <family val="2"/>
        <scheme val="minor"/>
      </rPr>
      <t xml:space="preserve">2020-170-05-15-4-4-4                                          </t>
    </r>
    <r>
      <rPr>
        <sz val="10"/>
        <color theme="1"/>
        <rFont val="Calibri"/>
        <family val="2"/>
        <scheme val="minor"/>
      </rPr>
      <t>Mantenimiento de zonas verdes</t>
    </r>
  </si>
  <si>
    <t>2020-170-05-15-4-4-5              Mantenimiento parque principal</t>
  </si>
  <si>
    <r>
      <rPr>
        <b/>
        <sz val="10"/>
        <color rgb="FF000000"/>
        <rFont val="Calibri"/>
        <family val="2"/>
        <scheme val="minor"/>
      </rPr>
      <t xml:space="preserve">2020-170-05-15-4-4-6 </t>
    </r>
    <r>
      <rPr>
        <sz val="10"/>
        <color rgb="FF000000"/>
        <rFont val="Calibri"/>
        <family val="2"/>
        <scheme val="minor"/>
      </rPr>
      <t xml:space="preserve">                 Actualización del PBOT</t>
    </r>
  </si>
  <si>
    <r>
      <rPr>
        <b/>
        <sz val="10"/>
        <color rgb="FF000000"/>
        <rFont val="Calibri"/>
        <family val="2"/>
        <scheme val="minor"/>
      </rPr>
      <t>2020-170-05-15-4-4-7</t>
    </r>
    <r>
      <rPr>
        <sz val="10"/>
        <color rgb="FF000000"/>
        <rFont val="Calibri"/>
        <family val="2"/>
        <scheme val="minor"/>
      </rPr>
      <t xml:space="preserve">                   Desarrollo de actividades MIPG</t>
    </r>
  </si>
  <si>
    <r>
      <rPr>
        <b/>
        <sz val="10"/>
        <color theme="1"/>
        <rFont val="Calibri"/>
        <family val="2"/>
        <scheme val="minor"/>
      </rPr>
      <t>2020-170-05-15-4-4-8</t>
    </r>
    <r>
      <rPr>
        <sz val="10"/>
        <color theme="1"/>
        <rFont val="Calibri"/>
        <family val="2"/>
        <scheme val="minor"/>
      </rPr>
      <t xml:space="preserve">                  Actualización catastral con enfoque multipropósito.</t>
    </r>
  </si>
  <si>
    <t>2020-170-05-15-4-4-9             Seguimiento de Plan de Desarrollo Fortalecimiento de las TIC´S en la Administración Municipal</t>
  </si>
  <si>
    <r>
      <rPr>
        <b/>
        <sz val="10"/>
        <color theme="1"/>
        <rFont val="Calibri"/>
        <family val="2"/>
        <scheme val="minor"/>
      </rPr>
      <t>2020-170-05-15-4-4-10</t>
    </r>
    <r>
      <rPr>
        <sz val="10"/>
        <color theme="1"/>
        <rFont val="Calibri"/>
        <family val="2"/>
        <scheme val="minor"/>
      </rPr>
      <t xml:space="preserve">  Mantenimiento y sostenimiento del sistema de información de la Administración Municipal</t>
    </r>
  </si>
  <si>
    <r>
      <rPr>
        <b/>
        <sz val="10"/>
        <color rgb="FF000000"/>
        <rFont val="Calibri"/>
        <family val="2"/>
        <scheme val="minor"/>
      </rPr>
      <t>2020-170-05-15-4-4-11</t>
    </r>
    <r>
      <rPr>
        <sz val="10"/>
        <color rgb="FF000000"/>
        <rFont val="Calibri"/>
        <family val="2"/>
        <scheme val="minor"/>
      </rPr>
      <t xml:space="preserve">              Actualización de nomenclatura municipal</t>
    </r>
  </si>
  <si>
    <r>
      <rPr>
        <b/>
        <sz val="10"/>
        <color rgb="FF000000"/>
        <rFont val="Calibri"/>
        <family val="2"/>
        <scheme val="minor"/>
      </rPr>
      <t>2020-170-05-15-4-4-13</t>
    </r>
    <r>
      <rPr>
        <sz val="10"/>
        <color rgb="FF000000"/>
        <rFont val="Calibri"/>
        <family val="2"/>
        <scheme val="minor"/>
      </rPr>
      <t xml:space="preserve">         Operatividad Comité de  Estratificación Municipal.</t>
    </r>
  </si>
  <si>
    <r>
      <rPr>
        <b/>
        <sz val="10"/>
        <color theme="1"/>
        <rFont val="Calibri"/>
        <family val="2"/>
        <scheme val="minor"/>
      </rPr>
      <t>2020-170-05-15-4-4-14</t>
    </r>
    <r>
      <rPr>
        <sz val="10"/>
        <color theme="1"/>
        <rFont val="Calibri"/>
        <family val="2"/>
        <scheme val="minor"/>
      </rPr>
      <t xml:space="preserve">            Desarrollar actividades de saneamiento fiscal y Contable</t>
    </r>
  </si>
  <si>
    <r>
      <rPr>
        <b/>
        <sz val="10"/>
        <color theme="1"/>
        <rFont val="Calibri"/>
        <family val="2"/>
        <scheme val="minor"/>
      </rPr>
      <t>2020-170-05-15-4-4-12</t>
    </r>
    <r>
      <rPr>
        <sz val="10"/>
        <color theme="1"/>
        <rFont val="Calibri"/>
        <family val="2"/>
        <scheme val="minor"/>
      </rPr>
      <t xml:space="preserve"> Fortalecimiento del banco de proyectos.</t>
    </r>
  </si>
  <si>
    <r>
      <rPr>
        <b/>
        <sz val="10"/>
        <color theme="1"/>
        <rFont val="Calibri"/>
        <family val="2"/>
        <scheme val="minor"/>
      </rPr>
      <t>2020-170-05-15-4-4-15</t>
    </r>
    <r>
      <rPr>
        <sz val="10"/>
        <color theme="1"/>
        <rFont val="Calibri"/>
        <family val="2"/>
        <scheme val="minor"/>
      </rPr>
      <t xml:space="preserve">                Asistencia técnica  y Apoyo Administrativo.</t>
    </r>
  </si>
  <si>
    <r>
      <rPr>
        <b/>
        <sz val="10"/>
        <rFont val="Calibri"/>
        <family val="2"/>
        <scheme val="minor"/>
      </rPr>
      <t>2020-170-05-15-4-4-16</t>
    </r>
    <r>
      <rPr>
        <sz val="10"/>
        <rFont val="Calibri"/>
        <family val="2"/>
        <scheme val="minor"/>
      </rPr>
      <t xml:space="preserve">           Legalización  de bienes de uso público y bienes fiscales patrimoniales  del Municipio de Pradera zona urbana y rural</t>
    </r>
  </si>
  <si>
    <r>
      <rPr>
        <b/>
        <sz val="10"/>
        <color rgb="FF000000"/>
        <rFont val="Calibri"/>
        <family val="2"/>
        <scheme val="minor"/>
      </rPr>
      <t>2020-170-05-15-4-4-17</t>
    </r>
    <r>
      <rPr>
        <sz val="10"/>
        <color rgb="FF000000"/>
        <rFont val="Calibri"/>
        <family val="2"/>
        <scheme val="minor"/>
      </rPr>
      <t xml:space="preserve">        Capacitación para los funcionarios de la Administración Municipal </t>
    </r>
  </si>
  <si>
    <r>
      <rPr>
        <b/>
        <sz val="10"/>
        <color theme="1"/>
        <rFont val="Calibri"/>
        <family val="2"/>
        <scheme val="minor"/>
      </rPr>
      <t>2020-170-05-15-4-4-18</t>
    </r>
    <r>
      <rPr>
        <sz val="10"/>
        <color theme="1"/>
        <rFont val="Calibri"/>
        <family val="2"/>
        <scheme val="minor"/>
      </rPr>
      <t xml:space="preserve">               Desarrollo del programa de bienestar social en el marco de la Ley 909 de 2004 para los funcionarios de la Administración municipal.</t>
    </r>
  </si>
  <si>
    <r>
      <rPr>
        <b/>
        <sz val="10"/>
        <color theme="1"/>
        <rFont val="Calibri"/>
        <family val="2"/>
        <scheme val="minor"/>
      </rPr>
      <t>2020-170-05-15-4-4-19</t>
    </r>
    <r>
      <rPr>
        <sz val="10"/>
        <color theme="1"/>
        <rFont val="Calibri"/>
        <family val="2"/>
        <scheme val="minor"/>
      </rPr>
      <t xml:space="preserve">                     Desarrollo del programa en salud y seguridad en el trabajo</t>
    </r>
  </si>
  <si>
    <r>
      <rPr>
        <b/>
        <sz val="10"/>
        <color theme="1"/>
        <rFont val="Calibri"/>
        <family val="2"/>
        <scheme val="minor"/>
      </rPr>
      <t>2020-170-05-15-4-4-20</t>
    </r>
    <r>
      <rPr>
        <sz val="10"/>
        <color theme="1"/>
        <rFont val="Calibri"/>
        <family val="2"/>
        <scheme val="minor"/>
      </rPr>
      <t xml:space="preserve"> Fortalecimiento del archivo municipal</t>
    </r>
  </si>
  <si>
    <r>
      <rPr>
        <b/>
        <sz val="10"/>
        <color rgb="FF000000"/>
        <rFont val="Calibri"/>
        <family val="2"/>
        <scheme val="minor"/>
      </rPr>
      <t>2020-170-05-15-4-4-2</t>
    </r>
    <r>
      <rPr>
        <sz val="10"/>
        <color rgb="FF000000"/>
        <rFont val="Calibri"/>
        <family val="2"/>
        <scheme val="minor"/>
      </rPr>
      <t xml:space="preserve">                          Estudios y diseños de equipamentos municipales.</t>
    </r>
  </si>
  <si>
    <r>
      <rPr>
        <b/>
        <sz val="10"/>
        <color rgb="FF000000"/>
        <rFont val="Calibri"/>
        <family val="2"/>
        <scheme val="minor"/>
      </rPr>
      <t xml:space="preserve">2020-170-05-15-4-4-1   </t>
    </r>
    <r>
      <rPr>
        <sz val="10"/>
        <color rgb="FF000000"/>
        <rFont val="Calibri"/>
        <family val="2"/>
        <scheme val="minor"/>
      </rPr>
      <t xml:space="preserve">                        Estudios, diseños y construcción  de la plaza de mercado </t>
    </r>
  </si>
  <si>
    <t>meta 2021</t>
  </si>
  <si>
    <t>implementar programas deportivos para primera infancia, infancia, adolescencia, adulto y adulto mayor con enfoque diferencial en el municipio de pradera valle</t>
  </si>
  <si>
    <t>número de programas implementados en el municipio de Pradera valle.</t>
  </si>
  <si>
    <t>Numero de apoyos a deportistas y deportistas de alto rendimiento</t>
  </si>
  <si>
    <t>realizar campañas de promoción y masificación deportiva en difeentes instituciones educativas del municipio de pradera</t>
  </si>
  <si>
    <t>número de campañas de promoción deportiva y de masificación</t>
  </si>
  <si>
    <t>mm</t>
  </si>
  <si>
    <t>capacitación al personal administrativo y monitores en temas de gestión de proyectos recreodeportivos y concerniente al cargo que ocupa.</t>
  </si>
  <si>
    <t>Formulación  de proyectos  deportivos</t>
  </si>
  <si>
    <t xml:space="preserve"> Estudios, diseños y construcción de parques Bio saludables en la zona rural del Municipio de Pradera</t>
  </si>
  <si>
    <t>Apoyo a deportistas y deportistas de alto rendimiento en el municipio de Pradera valle.</t>
  </si>
  <si>
    <r>
      <rPr>
        <b/>
        <sz val="14"/>
        <rFont val="Calibri"/>
        <family val="2"/>
        <scheme val="minor"/>
      </rPr>
      <t>2020-170-05-15-4-1</t>
    </r>
    <r>
      <rPr>
        <sz val="14"/>
        <rFont val="Calibri"/>
        <family val="2"/>
        <scheme val="minor"/>
      </rPr>
      <t xml:space="preserve"> Implementación de procesos deportivos y de recreación mediante escuelas de formación deportiva</t>
    </r>
  </si>
  <si>
    <r>
      <rPr>
        <b/>
        <sz val="14"/>
        <rFont val="Calibri"/>
        <family val="2"/>
        <scheme val="minor"/>
      </rPr>
      <t>2020-170-05-15-4-2</t>
    </r>
    <r>
      <rPr>
        <sz val="14"/>
        <rFont val="Calibri"/>
        <family val="2"/>
        <scheme val="minor"/>
      </rPr>
      <t xml:space="preserve">                        Desarrollo de programas deportivos para primera infancia, infancia, adolescencia, adulto y adulto mayor en el municipio de pradera valle.</t>
    </r>
  </si>
  <si>
    <r>
      <rPr>
        <b/>
        <sz val="14"/>
        <rFont val="Calibri"/>
        <family val="2"/>
        <scheme val="minor"/>
      </rPr>
      <t xml:space="preserve">2020-170-05-15-4-3 </t>
    </r>
    <r>
      <rPr>
        <sz val="14"/>
        <rFont val="Calibri"/>
        <family val="2"/>
        <scheme val="minor"/>
      </rPr>
      <t xml:space="preserve">                     Estudios y diseños para construcción y mejoramiento de escenarios deportivos urbano y rural</t>
    </r>
  </si>
  <si>
    <r>
      <rPr>
        <b/>
        <sz val="14"/>
        <rFont val="Calibri"/>
        <family val="2"/>
        <scheme val="minor"/>
      </rPr>
      <t xml:space="preserve">2020-170-05-15-4-4 </t>
    </r>
    <r>
      <rPr>
        <sz val="14"/>
        <rFont val="Calibri"/>
        <family val="2"/>
        <scheme val="minor"/>
      </rPr>
      <t>Construcción de escenarios deportivos urbano y rural.</t>
    </r>
  </si>
  <si>
    <r>
      <rPr>
        <b/>
        <sz val="14"/>
        <color theme="1"/>
        <rFont val="Calibri"/>
        <family val="2"/>
        <scheme val="minor"/>
      </rPr>
      <t>2020-170-05-15-4-5</t>
    </r>
    <r>
      <rPr>
        <sz val="14"/>
        <color theme="1"/>
        <rFont val="Calibri"/>
        <family val="2"/>
        <scheme val="minor"/>
      </rPr>
      <t xml:space="preserve"> Mantenimiento de escenarios deportivos del Municipio de Pradera.</t>
    </r>
  </si>
  <si>
    <r>
      <rPr>
        <b/>
        <sz val="14"/>
        <rFont val="Calibri"/>
        <family val="2"/>
        <scheme val="minor"/>
      </rPr>
      <t>2020-170-05-15-4-6</t>
    </r>
    <r>
      <rPr>
        <sz val="14"/>
        <rFont val="Calibri"/>
        <family val="2"/>
        <scheme val="minor"/>
      </rPr>
      <t xml:space="preserve"> Desarrollar eventos deportivos y recreativos en el municipio de pradera </t>
    </r>
  </si>
  <si>
    <r>
      <rPr>
        <b/>
        <sz val="14"/>
        <color theme="1"/>
        <rFont val="Calibri"/>
        <family val="2"/>
        <scheme val="minor"/>
      </rPr>
      <t>2020-170-05-15-4-7</t>
    </r>
    <r>
      <rPr>
        <sz val="14"/>
        <color theme="1"/>
        <rFont val="Calibri"/>
        <family val="2"/>
        <scheme val="minor"/>
      </rPr>
      <t xml:space="preserve"> Apoyo a eventos deportivos en las instituciones educativas </t>
    </r>
  </si>
  <si>
    <r>
      <rPr>
        <b/>
        <sz val="14"/>
        <color theme="1"/>
        <rFont val="Calibri"/>
        <family val="2"/>
        <scheme val="minor"/>
      </rPr>
      <t>2020-170-05-15-4-8</t>
    </r>
    <r>
      <rPr>
        <sz val="14"/>
        <color theme="1"/>
        <rFont val="Calibri"/>
        <family val="2"/>
        <scheme val="minor"/>
      </rPr>
      <t xml:space="preserve"> Capacitación de personal administrativo y monitores</t>
    </r>
  </si>
  <si>
    <r>
      <rPr>
        <b/>
        <sz val="14"/>
        <color theme="1"/>
        <rFont val="Calibri"/>
        <family val="2"/>
        <scheme val="minor"/>
      </rPr>
      <t>2020-170-05-15-4-9</t>
    </r>
    <r>
      <rPr>
        <sz val="14"/>
        <color theme="1"/>
        <rFont val="Calibri"/>
        <family val="2"/>
        <scheme val="minor"/>
      </rPr>
      <t xml:space="preserve"> Implementación y desarrollo de tecnología para la masificación deportiva y recreativa.</t>
    </r>
  </si>
  <si>
    <r>
      <rPr>
        <b/>
        <sz val="14"/>
        <color theme="1"/>
        <rFont val="Calibri"/>
        <family val="2"/>
        <scheme val="minor"/>
      </rPr>
      <t>2020-170-05-15-4-10</t>
    </r>
    <r>
      <rPr>
        <sz val="14"/>
        <color theme="1"/>
        <rFont val="Calibri"/>
        <family val="2"/>
        <scheme val="minor"/>
      </rPr>
      <t xml:space="preserve">           Realizar estudios, diseños y construcción de parques Bio saludables en la zona rural del Municipio de Pradera.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</si>
</sst>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\ * #,##0_-;\-&quot;$&quot;\ * #,##0_-;_-&quot;$&quot;\ * &quot;-&quot;_-;_-@_-"/>
    <numFmt numFmtId="41" formatCode="_-* #,##0_-;\-* #,##0_-;_-* &quot;-&quot;_-;_-@_-"/>
    <numFmt numFmtId="164" formatCode="0.0%"/>
    <numFmt numFmtId="165" formatCode="_-* #.##0.00\ &quot;€&quot;_-;\-* #.##0.00\ &quot;€&quot;_-;_-* &quot;-&quot;??\ &quot;€&quot;_-;_-@_-"/>
    <numFmt numFmtId="166" formatCode="_-[$$-240A]\ * #,##0.00_-;\-[$$-240A]\ * #,##0.00_-;_-[$$-240A]\ * &quot;-&quot;??_-;_-@_-"/>
    <numFmt numFmtId="167" formatCode="_(* #.##0.00_);_(* \(#.##0.00\);_(* &quot;-&quot;??_);_(@_)"/>
    <numFmt numFmtId="168" formatCode="_(&quot;$&quot;\ * #,##0.00_);_(&quot;$&quot;\ * \(#,##0.00\);_(&quot;$&quot;\ * &quot;-&quot;??_);_(@_)"/>
    <numFmt numFmtId="169" formatCode="_(&quot;$&quot;\ * #,##0_);_(&quot;$&quot;\ * \(#,##0\);_(&quot;$&quot;\ * &quot;-&quot;??_);_(@_)"/>
    <numFmt numFmtId="170" formatCode="_-* #,##0_-;\-* #,##0_-;_-* &quot;-&quot;_-;_-@"/>
    <numFmt numFmtId="171" formatCode="#,##0;[Red]#,##0"/>
    <numFmt numFmtId="172" formatCode="_(&quot;$&quot;\ * #.##0.00_);_(&quot;$&quot;\ * \(#.##0.00\);_(&quot;$&quot;\ * &quot;-&quot;??_);_(@_)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2060"/>
      <name val="Verdana"/>
      <family val="2"/>
    </font>
    <font>
      <sz val="10"/>
      <color indexed="8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theme="1"/>
      <name val="Calibri Light"/>
      <family val="2"/>
    </font>
    <font>
      <sz val="11"/>
      <color rgb="FF000000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000000"/>
      <name val="Calibri"/>
    </font>
    <font>
      <b/>
      <sz val="10"/>
      <name val="Calibri"/>
    </font>
    <font>
      <sz val="11"/>
      <name val="Calibri"/>
    </font>
    <font>
      <sz val="10"/>
      <color rgb="FF000000"/>
      <name val="Calibri"/>
    </font>
    <font>
      <sz val="10"/>
      <name val="Calibri"/>
    </font>
    <font>
      <sz val="9"/>
      <color rgb="FF000000"/>
      <name val="Calibri"/>
    </font>
    <font>
      <sz val="10"/>
      <color rgb="FF00B0F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0F9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DBE2D"/>
        <bgColor theme="9"/>
      </patternFill>
    </fill>
    <fill>
      <patternFill patternType="solid">
        <fgColor theme="4"/>
        <b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BE2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DBE2D"/>
        <bgColor rgb="FFFDBE2D"/>
      </patternFill>
    </fill>
    <fill>
      <patternFill patternType="solid">
        <fgColor rgb="FFFFC000"/>
        <bgColor rgb="FFFFC000"/>
      </patternFill>
    </fill>
    <fill>
      <patternFill patternType="solid">
        <fgColor rgb="FFF10F90"/>
        <bgColor rgb="FFF10F9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theme="4" tint="0.39997558519241921"/>
        <bgColor rgb="FF9CC2E5"/>
      </patternFill>
    </fill>
    <fill>
      <patternFill patternType="solid">
        <fgColor rgb="FF9BBB59"/>
        <bgColor indexed="64"/>
      </patternFill>
    </fill>
    <fill>
      <patternFill patternType="solid">
        <fgColor rgb="FF9BBB59"/>
        <bgColor theme="6"/>
      </patternFill>
    </fill>
    <fill>
      <patternFill patternType="solid">
        <fgColor rgb="FFED3237"/>
        <bgColor indexed="64"/>
      </patternFill>
    </fill>
    <fill>
      <patternFill patternType="solid">
        <fgColor theme="5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</borders>
  <cellStyleXfs count="11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>
      <alignment vertical="top"/>
    </xf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8" fillId="0" borderId="0"/>
    <xf numFmtId="0" fontId="34" fillId="0" borderId="0"/>
    <xf numFmtId="172" fontId="1" fillId="0" borderId="0" applyFont="0" applyFill="0" applyBorder="0" applyAlignment="0" applyProtection="0"/>
  </cellStyleXfs>
  <cellXfs count="90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4" fontId="3" fillId="0" borderId="1" xfId="1" applyNumberFormat="1" applyFont="1" applyFill="1" applyBorder="1" applyAlignment="1">
      <alignment horizontal="right" vertical="center"/>
    </xf>
    <xf numFmtId="0" fontId="3" fillId="7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4" fontId="3" fillId="0" borderId="3" xfId="1" applyNumberFormat="1" applyFont="1" applyFill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justify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Fill="1" applyBorder="1" applyAlignment="1">
      <alignment vertical="center"/>
    </xf>
    <xf numFmtId="10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0" fillId="3" borderId="0" xfId="0" applyFill="1"/>
    <xf numFmtId="0" fontId="8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10" fontId="8" fillId="0" borderId="2" xfId="3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right" vertical="center" wrapText="1"/>
    </xf>
    <xf numFmtId="4" fontId="8" fillId="0" borderId="1" xfId="2" applyNumberFormat="1" applyFont="1" applyBorder="1" applyAlignment="1">
      <alignment horizontal="right" vertical="center" wrapText="1"/>
    </xf>
    <xf numFmtId="0" fontId="8" fillId="0" borderId="4" xfId="0" applyFont="1" applyBorder="1" applyAlignment="1">
      <alignment horizontal="justify" vertical="center" wrapText="1"/>
    </xf>
    <xf numFmtId="1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0" fontId="8" fillId="0" borderId="3" xfId="3" applyNumberFormat="1" applyFont="1" applyFill="1" applyBorder="1" applyAlignment="1">
      <alignment horizontal="center" vertical="center"/>
    </xf>
    <xf numFmtId="4" fontId="8" fillId="0" borderId="1" xfId="2" applyNumberFormat="1" applyFont="1" applyFill="1" applyBorder="1" applyAlignment="1">
      <alignment horizontal="right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/>
    </xf>
    <xf numFmtId="10" fontId="8" fillId="0" borderId="4" xfId="3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vertical="center" wrapText="1"/>
    </xf>
    <xf numFmtId="0" fontId="5" fillId="0" borderId="0" xfId="0" applyFont="1" applyFill="1" applyAlignment="1">
      <alignment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justify" vertical="center" wrapText="1"/>
    </xf>
    <xf numFmtId="0" fontId="11" fillId="0" borderId="0" xfId="0" applyFont="1" applyFill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9" fontId="3" fillId="0" borderId="3" xfId="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1" fontId="3" fillId="0" borderId="3" xfId="0" applyNumberFormat="1" applyFont="1" applyFill="1" applyBorder="1" applyAlignment="1">
      <alignment vertical="center" wrapText="1"/>
    </xf>
    <xf numFmtId="9" fontId="3" fillId="0" borderId="4" xfId="3" applyFont="1" applyFill="1" applyBorder="1" applyAlignment="1">
      <alignment horizontal="center"/>
    </xf>
    <xf numFmtId="0" fontId="3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justify" vertical="center" wrapText="1"/>
    </xf>
    <xf numFmtId="0" fontId="13" fillId="0" borderId="1" xfId="0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justify" vertical="center" wrapText="1"/>
    </xf>
    <xf numFmtId="0" fontId="14" fillId="0" borderId="1" xfId="0" applyFont="1" applyFill="1" applyBorder="1" applyAlignment="1">
      <alignment horizontal="left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0" fillId="0" borderId="1" xfId="4" applyFont="1" applyFill="1" applyBorder="1" applyAlignment="1">
      <alignment vertical="center" wrapText="1"/>
    </xf>
    <xf numFmtId="0" fontId="17" fillId="0" borderId="1" xfId="0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justify" vertical="center"/>
    </xf>
    <xf numFmtId="1" fontId="3" fillId="0" borderId="2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justify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7" xfId="0" applyFont="1" applyBorder="1" applyAlignment="1">
      <alignment horizontal="center" vertical="center"/>
    </xf>
    <xf numFmtId="0" fontId="24" fillId="0" borderId="1" xfId="0" applyFont="1" applyBorder="1" applyAlignment="1">
      <alignment horizontal="justify" vertical="center" wrapText="1"/>
    </xf>
    <xf numFmtId="9" fontId="24" fillId="0" borderId="10" xfId="0" applyNumberFormat="1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4" fontId="24" fillId="0" borderId="1" xfId="6" applyNumberFormat="1" applyFont="1" applyFill="1" applyBorder="1" applyAlignment="1">
      <alignment horizontal="right" vertical="center" wrapText="1"/>
    </xf>
    <xf numFmtId="4" fontId="24" fillId="0" borderId="1" xfId="5" applyNumberFormat="1" applyFont="1" applyFill="1" applyBorder="1" applyAlignment="1">
      <alignment horizontal="right" vertical="center"/>
    </xf>
    <xf numFmtId="166" fontId="24" fillId="0" borderId="1" xfId="5" applyNumberFormat="1" applyFont="1" applyFill="1" applyBorder="1" applyAlignment="1">
      <alignment horizontal="right" vertical="center"/>
    </xf>
    <xf numFmtId="0" fontId="24" fillId="0" borderId="11" xfId="0" applyFont="1" applyBorder="1" applyAlignment="1">
      <alignment vertical="center" wrapText="1"/>
    </xf>
    <xf numFmtId="1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justify" vertical="center"/>
    </xf>
    <xf numFmtId="0" fontId="24" fillId="0" borderId="2" xfId="0" applyFont="1" applyBorder="1" applyAlignment="1">
      <alignment horizontal="center" vertical="center" wrapText="1"/>
    </xf>
    <xf numFmtId="9" fontId="24" fillId="0" borderId="12" xfId="0" applyNumberFormat="1" applyFont="1" applyBorder="1" applyAlignment="1">
      <alignment horizontal="center" vertical="center" wrapText="1"/>
    </xf>
    <xf numFmtId="4" fontId="24" fillId="0" borderId="2" xfId="6" applyNumberFormat="1" applyFont="1" applyFill="1" applyBorder="1" applyAlignment="1">
      <alignment horizontal="right" vertical="center" wrapText="1"/>
    </xf>
    <xf numFmtId="0" fontId="24" fillId="0" borderId="1" xfId="0" applyFont="1" applyBorder="1" applyAlignment="1">
      <alignment vertical="center" wrapText="1"/>
    </xf>
    <xf numFmtId="9" fontId="24" fillId="0" borderId="10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4" fontId="24" fillId="0" borderId="1" xfId="6" applyNumberFormat="1" applyFont="1" applyFill="1" applyBorder="1" applyAlignment="1">
      <alignment horizontal="right" vertical="center"/>
    </xf>
    <xf numFmtId="0" fontId="8" fillId="11" borderId="1" xfId="0" applyFont="1" applyFill="1" applyBorder="1" applyAlignment="1">
      <alignment horizontal="justify" vertical="center" wrapText="1"/>
    </xf>
    <xf numFmtId="9" fontId="3" fillId="7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4" fontId="3" fillId="7" borderId="1" xfId="0" applyNumberFormat="1" applyFont="1" applyFill="1" applyBorder="1" applyAlignment="1">
      <alignment horizontal="right" vertical="center" wrapText="1"/>
    </xf>
    <xf numFmtId="4" fontId="3" fillId="7" borderId="1" xfId="7" applyNumberFormat="1" applyFont="1" applyFill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justify" vertical="center" wrapText="1"/>
    </xf>
    <xf numFmtId="9" fontId="8" fillId="0" borderId="10" xfId="0" applyNumberFormat="1" applyFont="1" applyBorder="1" applyAlignment="1">
      <alignment horizontal="center" vertical="center" wrapText="1"/>
    </xf>
    <xf numFmtId="4" fontId="8" fillId="0" borderId="1" xfId="7" applyNumberFormat="1" applyFont="1" applyBorder="1" applyAlignment="1">
      <alignment horizontal="right" vertical="center"/>
    </xf>
    <xf numFmtId="9" fontId="8" fillId="0" borderId="13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right" vertical="center"/>
    </xf>
    <xf numFmtId="4" fontId="8" fillId="0" borderId="1" xfId="7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4" fontId="8" fillId="0" borderId="7" xfId="0" applyNumberFormat="1" applyFont="1" applyBorder="1" applyAlignment="1">
      <alignment horizontal="right" vertical="center"/>
    </xf>
    <xf numFmtId="169" fontId="8" fillId="0" borderId="0" xfId="0" applyNumberFormat="1" applyFont="1" applyAlignment="1">
      <alignment vertical="center"/>
    </xf>
    <xf numFmtId="10" fontId="25" fillId="0" borderId="7" xfId="0" applyNumberFormat="1" applyFont="1" applyBorder="1" applyAlignment="1">
      <alignment horizontal="center" vertical="center" wrapText="1"/>
    </xf>
    <xf numFmtId="9" fontId="3" fillId="7" borderId="1" xfId="0" applyNumberFormat="1" applyFont="1" applyFill="1" applyBorder="1" applyAlignment="1">
      <alignment horizontal="center" vertical="center" wrapText="1"/>
    </xf>
    <xf numFmtId="4" fontId="3" fillId="0" borderId="1" xfId="2" applyNumberFormat="1" applyFont="1" applyFill="1" applyBorder="1" applyAlignment="1">
      <alignment horizontal="right" vertical="center" wrapText="1"/>
    </xf>
    <xf numFmtId="4" fontId="8" fillId="0" borderId="1" xfId="2" applyNumberFormat="1" applyFont="1" applyBorder="1" applyAlignment="1">
      <alignment horizontal="right" vertical="center"/>
    </xf>
    <xf numFmtId="4" fontId="8" fillId="0" borderId="1" xfId="2" applyNumberFormat="1" applyFont="1" applyFill="1" applyBorder="1" applyAlignment="1">
      <alignment horizontal="right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justify" vertical="center"/>
    </xf>
    <xf numFmtId="0" fontId="8" fillId="0" borderId="1" xfId="0" applyFont="1" applyBorder="1"/>
    <xf numFmtId="0" fontId="8" fillId="0" borderId="6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justify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8" fillId="0" borderId="1" xfId="3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2" borderId="1" xfId="8" applyFont="1" applyFill="1" applyBorder="1"/>
    <xf numFmtId="0" fontId="3" fillId="0" borderId="0" xfId="8" applyFont="1"/>
    <xf numFmtId="0" fontId="2" fillId="13" borderId="1" xfId="8" applyFont="1" applyFill="1" applyBorder="1" applyAlignment="1">
      <alignment horizontal="center" vertical="center" wrapText="1"/>
    </xf>
    <xf numFmtId="9" fontId="3" fillId="0" borderId="0" xfId="8" applyNumberFormat="1" applyFont="1" applyAlignment="1">
      <alignment horizontal="center" vertical="center" wrapText="1"/>
    </xf>
    <xf numFmtId="0" fontId="3" fillId="14" borderId="20" xfId="8" applyFont="1" applyFill="1" applyBorder="1" applyAlignment="1">
      <alignment horizontal="center" vertical="center" wrapText="1"/>
    </xf>
    <xf numFmtId="0" fontId="3" fillId="14" borderId="21" xfId="8" applyFont="1" applyFill="1" applyBorder="1" applyAlignment="1">
      <alignment horizontal="center" vertical="center" wrapText="1"/>
    </xf>
    <xf numFmtId="0" fontId="3" fillId="14" borderId="1" xfId="8" applyFont="1" applyFill="1" applyBorder="1" applyAlignment="1">
      <alignment horizontal="center" vertical="center" wrapText="1"/>
    </xf>
    <xf numFmtId="4" fontId="3" fillId="0" borderId="7" xfId="2" applyNumberFormat="1" applyFont="1" applyFill="1" applyBorder="1" applyAlignment="1">
      <alignment horizontal="right" vertical="center" wrapText="1"/>
    </xf>
    <xf numFmtId="4" fontId="3" fillId="0" borderId="20" xfId="8" applyNumberFormat="1" applyFont="1" applyBorder="1" applyAlignment="1">
      <alignment horizontal="right" vertical="center"/>
    </xf>
    <xf numFmtId="0" fontId="3" fillId="0" borderId="1" xfId="8" applyFont="1" applyBorder="1" applyAlignment="1">
      <alignment horizontal="justify" vertical="center"/>
    </xf>
    <xf numFmtId="0" fontId="3" fillId="0" borderId="1" xfId="8" applyFont="1" applyBorder="1"/>
    <xf numFmtId="0" fontId="3" fillId="14" borderId="24" xfId="8" applyFont="1" applyFill="1" applyBorder="1" applyAlignment="1">
      <alignment horizontal="justify" vertical="center" wrapText="1"/>
    </xf>
    <xf numFmtId="9" fontId="3" fillId="14" borderId="25" xfId="8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justify" vertical="center" wrapText="1"/>
    </xf>
    <xf numFmtId="0" fontId="3" fillId="0" borderId="26" xfId="8" applyFont="1" applyBorder="1" applyAlignment="1">
      <alignment horizontal="center" vertical="center"/>
    </xf>
    <xf numFmtId="0" fontId="3" fillId="14" borderId="24" xfId="8" applyFont="1" applyFill="1" applyBorder="1" applyAlignment="1">
      <alignment horizontal="center" vertical="center" wrapText="1"/>
    </xf>
    <xf numFmtId="0" fontId="3" fillId="14" borderId="25" xfId="8" applyFont="1" applyFill="1" applyBorder="1" applyAlignment="1">
      <alignment horizontal="center" vertical="center" wrapText="1"/>
    </xf>
    <xf numFmtId="4" fontId="3" fillId="0" borderId="26" xfId="8" applyNumberFormat="1" applyFont="1" applyBorder="1" applyAlignment="1">
      <alignment horizontal="right" vertical="center"/>
    </xf>
    <xf numFmtId="4" fontId="3" fillId="0" borderId="24" xfId="8" applyNumberFormat="1" applyFont="1" applyBorder="1" applyAlignment="1">
      <alignment horizontal="right" vertical="center"/>
    </xf>
    <xf numFmtId="0" fontId="3" fillId="0" borderId="24" xfId="8" applyFont="1" applyBorder="1" applyAlignment="1">
      <alignment horizontal="justify" vertical="center" wrapText="1"/>
    </xf>
    <xf numFmtId="0" fontId="3" fillId="0" borderId="24" xfId="8" applyFont="1" applyBorder="1" applyAlignment="1">
      <alignment horizontal="center" vertical="center" wrapText="1"/>
    </xf>
    <xf numFmtId="0" fontId="3" fillId="14" borderId="1" xfId="8" applyFont="1" applyFill="1" applyBorder="1" applyAlignment="1">
      <alignment horizontal="justify" vertical="center" wrapText="1"/>
    </xf>
    <xf numFmtId="0" fontId="3" fillId="0" borderId="1" xfId="8" applyFont="1" applyBorder="1" applyAlignment="1">
      <alignment horizontal="justify" vertical="center" wrapText="1"/>
    </xf>
    <xf numFmtId="9" fontId="3" fillId="0" borderId="25" xfId="8" applyNumberFormat="1" applyFont="1" applyBorder="1" applyAlignment="1">
      <alignment horizontal="center" vertical="center" wrapText="1"/>
    </xf>
    <xf numFmtId="0" fontId="3" fillId="0" borderId="25" xfId="8" applyFont="1" applyBorder="1" applyAlignment="1">
      <alignment horizontal="center" vertical="center" wrapText="1"/>
    </xf>
    <xf numFmtId="0" fontId="3" fillId="0" borderId="1" xfId="8" applyFont="1" applyBorder="1" applyAlignment="1">
      <alignment horizontal="center" vertical="center" wrapText="1"/>
    </xf>
    <xf numFmtId="9" fontId="3" fillId="0" borderId="13" xfId="8" applyNumberFormat="1" applyFont="1" applyBorder="1" applyAlignment="1">
      <alignment horizontal="center" vertical="center" wrapText="1"/>
    </xf>
    <xf numFmtId="0" fontId="3" fillId="0" borderId="26" xfId="8" applyFont="1" applyBorder="1" applyAlignment="1">
      <alignment horizontal="center" vertical="center" wrapText="1"/>
    </xf>
    <xf numFmtId="10" fontId="3" fillId="0" borderId="25" xfId="8" applyNumberFormat="1" applyFont="1" applyBorder="1" applyAlignment="1">
      <alignment horizontal="center" vertical="center" wrapText="1"/>
    </xf>
    <xf numFmtId="164" fontId="3" fillId="0" borderId="25" xfId="8" applyNumberFormat="1" applyFont="1" applyBorder="1" applyAlignment="1">
      <alignment horizontal="center" vertical="center" wrapText="1"/>
    </xf>
    <xf numFmtId="0" fontId="3" fillId="15" borderId="24" xfId="8" applyFont="1" applyFill="1" applyBorder="1" applyAlignment="1">
      <alignment horizontal="justify" vertical="center" wrapText="1"/>
    </xf>
    <xf numFmtId="0" fontId="3" fillId="0" borderId="27" xfId="8" applyFont="1" applyBorder="1" applyAlignment="1">
      <alignment horizontal="center" vertical="center" wrapText="1"/>
    </xf>
    <xf numFmtId="0" fontId="3" fillId="15" borderId="28" xfId="8" applyFont="1" applyFill="1" applyBorder="1" applyAlignment="1">
      <alignment horizontal="center" vertical="center" wrapText="1"/>
    </xf>
    <xf numFmtId="0" fontId="3" fillId="15" borderId="31" xfId="8" applyFont="1" applyFill="1" applyBorder="1" applyAlignment="1">
      <alignment horizontal="center" vertical="center" wrapText="1"/>
    </xf>
    <xf numFmtId="0" fontId="3" fillId="15" borderId="1" xfId="8" applyFont="1" applyFill="1" applyBorder="1" applyAlignment="1">
      <alignment horizontal="center" vertical="center" wrapText="1"/>
    </xf>
    <xf numFmtId="0" fontId="3" fillId="0" borderId="28" xfId="8" applyFont="1" applyBorder="1" applyAlignment="1">
      <alignment horizontal="justify" vertical="center" wrapText="1"/>
    </xf>
    <xf numFmtId="0" fontId="3" fillId="0" borderId="2" xfId="8" applyFont="1" applyBorder="1" applyAlignment="1">
      <alignment horizontal="center" vertical="center" wrapText="1"/>
    </xf>
    <xf numFmtId="0" fontId="3" fillId="0" borderId="6" xfId="8" applyFont="1" applyBorder="1" applyAlignment="1">
      <alignment horizontal="center" vertical="center" wrapText="1"/>
    </xf>
    <xf numFmtId="4" fontId="3" fillId="0" borderId="28" xfId="8" applyNumberFormat="1" applyFont="1" applyBorder="1" applyAlignment="1">
      <alignment horizontal="right" vertical="center"/>
    </xf>
    <xf numFmtId="164" fontId="3" fillId="0" borderId="11" xfId="8" applyNumberFormat="1" applyFont="1" applyBorder="1" applyAlignment="1">
      <alignment horizontal="center" vertical="center" wrapText="1"/>
    </xf>
    <xf numFmtId="0" fontId="3" fillId="0" borderId="0" xfId="8" applyFont="1" applyAlignment="1">
      <alignment horizontal="center" vertical="center" wrapText="1"/>
    </xf>
    <xf numFmtId="0" fontId="3" fillId="0" borderId="11" xfId="8" applyFont="1" applyBorder="1" applyAlignment="1">
      <alignment horizontal="center" vertical="center" wrapText="1"/>
    </xf>
    <xf numFmtId="0" fontId="3" fillId="9" borderId="2" xfId="8" applyFont="1" applyFill="1" applyBorder="1" applyAlignment="1">
      <alignment horizontal="center" vertical="center" wrapText="1"/>
    </xf>
    <xf numFmtId="4" fontId="3" fillId="0" borderId="14" xfId="2" applyNumberFormat="1" applyFont="1" applyFill="1" applyBorder="1" applyAlignment="1">
      <alignment horizontal="right" vertical="center" wrapText="1"/>
    </xf>
    <xf numFmtId="4" fontId="3" fillId="0" borderId="1" xfId="8" applyNumberFormat="1" applyFont="1" applyBorder="1" applyAlignment="1">
      <alignment horizontal="right" vertical="center"/>
    </xf>
    <xf numFmtId="4" fontId="3" fillId="0" borderId="2" xfId="2" applyNumberFormat="1" applyFont="1" applyFill="1" applyBorder="1" applyAlignment="1">
      <alignment horizontal="right" vertical="center" wrapText="1"/>
    </xf>
    <xf numFmtId="0" fontId="3" fillId="0" borderId="20" xfId="8" applyFont="1" applyBorder="1" applyAlignment="1">
      <alignment horizontal="justify" vertical="center" wrapText="1"/>
    </xf>
    <xf numFmtId="0" fontId="3" fillId="4" borderId="26" xfId="8" applyFont="1" applyFill="1" applyBorder="1" applyAlignment="1">
      <alignment horizontal="center" vertical="center"/>
    </xf>
    <xf numFmtId="0" fontId="3" fillId="0" borderId="20" xfId="8" applyFont="1" applyBorder="1" applyAlignment="1">
      <alignment horizontal="center" vertical="center" wrapText="1"/>
    </xf>
    <xf numFmtId="0" fontId="3" fillId="0" borderId="21" xfId="8" applyFont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/>
    </xf>
    <xf numFmtId="0" fontId="3" fillId="15" borderId="26" xfId="8" applyFont="1" applyFill="1" applyBorder="1" applyAlignment="1">
      <alignment horizontal="center" vertical="center"/>
    </xf>
    <xf numFmtId="0" fontId="3" fillId="0" borderId="28" xfId="8" applyFont="1" applyBorder="1" applyAlignment="1">
      <alignment horizontal="center" vertical="center" wrapText="1"/>
    </xf>
    <xf numFmtId="0" fontId="3" fillId="0" borderId="31" xfId="8" applyFont="1" applyBorder="1" applyAlignment="1">
      <alignment horizontal="center" vertical="center" wrapText="1"/>
    </xf>
    <xf numFmtId="9" fontId="3" fillId="0" borderId="1" xfId="8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3" fillId="0" borderId="11" xfId="0" applyFont="1" applyBorder="1" applyAlignment="1">
      <alignment horizontal="center" vertical="center" wrapText="1"/>
    </xf>
    <xf numFmtId="4" fontId="3" fillId="0" borderId="0" xfId="8" applyNumberFormat="1" applyFont="1" applyAlignment="1">
      <alignment horizontal="right" vertical="center"/>
    </xf>
    <xf numFmtId="4" fontId="3" fillId="0" borderId="1" xfId="2" applyNumberFormat="1" applyFont="1" applyFill="1" applyBorder="1" applyAlignment="1">
      <alignment horizontal="right" vertical="center"/>
    </xf>
    <xf numFmtId="0" fontId="3" fillId="6" borderId="11" xfId="0" applyFont="1" applyFill="1" applyBorder="1" applyAlignment="1">
      <alignment horizontal="justify" vertic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1" fontId="3" fillId="0" borderId="1" xfId="8" applyNumberFormat="1" applyFont="1" applyBorder="1" applyAlignment="1">
      <alignment horizontal="center" vertical="center" wrapText="1"/>
    </xf>
    <xf numFmtId="9" fontId="3" fillId="0" borderId="36" xfId="8" applyNumberFormat="1" applyFont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9" fontId="3" fillId="0" borderId="21" xfId="8" applyNumberFormat="1" applyFont="1" applyBorder="1" applyAlignment="1">
      <alignment horizontal="center" vertical="center" wrapText="1"/>
    </xf>
    <xf numFmtId="0" fontId="3" fillId="0" borderId="4" xfId="8" applyFont="1" applyBorder="1" applyAlignment="1">
      <alignment horizontal="justify" vertical="center" wrapText="1"/>
    </xf>
    <xf numFmtId="1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2" fillId="17" borderId="10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4" fontId="8" fillId="7" borderId="1" xfId="2" applyNumberFormat="1" applyFont="1" applyFill="1" applyBorder="1" applyAlignment="1">
      <alignment horizontal="right" vertical="center" wrapText="1"/>
    </xf>
    <xf numFmtId="0" fontId="12" fillId="19" borderId="1" xfId="0" applyFont="1" applyFill="1" applyBorder="1" applyAlignment="1">
      <alignment horizontal="justify" vertical="center" wrapText="1"/>
    </xf>
    <xf numFmtId="9" fontId="12" fillId="0" borderId="1" xfId="3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9" fontId="12" fillId="0" borderId="1" xfId="3" applyFont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justify" vertical="center" wrapText="1"/>
    </xf>
    <xf numFmtId="164" fontId="12" fillId="0" borderId="1" xfId="3" applyNumberFormat="1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justify" vertical="center"/>
    </xf>
    <xf numFmtId="4" fontId="8" fillId="7" borderId="1" xfId="2" applyNumberFormat="1" applyFont="1" applyFill="1" applyBorder="1" applyAlignment="1">
      <alignment horizontal="right" vertical="center"/>
    </xf>
    <xf numFmtId="0" fontId="12" fillId="11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justify" vertical="center" wrapText="1"/>
    </xf>
    <xf numFmtId="4" fontId="8" fillId="0" borderId="0" xfId="0" applyNumberFormat="1" applyFont="1" applyAlignment="1">
      <alignment horizontal="right" vertical="center"/>
    </xf>
    <xf numFmtId="0" fontId="12" fillId="0" borderId="1" xfId="0" applyFont="1" applyBorder="1" applyAlignment="1">
      <alignment vertical="center" wrapText="1"/>
    </xf>
    <xf numFmtId="0" fontId="0" fillId="20" borderId="2" xfId="0" applyFill="1" applyBorder="1" applyAlignment="1">
      <alignment horizontal="center"/>
    </xf>
    <xf numFmtId="0" fontId="2" fillId="17" borderId="14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164" fontId="8" fillId="0" borderId="1" xfId="3" applyNumberFormat="1" applyFont="1" applyBorder="1" applyAlignment="1">
      <alignment horizontal="center" vertical="center" wrapText="1"/>
    </xf>
    <xf numFmtId="4" fontId="8" fillId="0" borderId="1" xfId="6" applyNumberFormat="1" applyFont="1" applyBorder="1" applyAlignment="1">
      <alignment horizontal="center" vertical="center" wrapText="1"/>
    </xf>
    <xf numFmtId="4" fontId="8" fillId="0" borderId="1" xfId="6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8" applyFont="1" applyFill="1" applyBorder="1"/>
    <xf numFmtId="0" fontId="30" fillId="0" borderId="0" xfId="8" applyFont="1"/>
    <xf numFmtId="0" fontId="29" fillId="8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13" borderId="1" xfId="8" applyFont="1" applyFill="1" applyBorder="1" applyAlignment="1">
      <alignment horizontal="center" vertical="center" wrapText="1"/>
    </xf>
    <xf numFmtId="0" fontId="30" fillId="14" borderId="25" xfId="8" applyFont="1" applyFill="1" applyBorder="1" applyAlignment="1">
      <alignment horizontal="center" vertical="center" wrapText="1"/>
    </xf>
    <xf numFmtId="0" fontId="3" fillId="21" borderId="1" xfId="8" applyFont="1" applyFill="1" applyBorder="1" applyAlignment="1">
      <alignment horizontal="center" vertical="center" wrapText="1"/>
    </xf>
    <xf numFmtId="4" fontId="3" fillId="15" borderId="24" xfId="8" applyNumberFormat="1" applyFont="1" applyFill="1" applyBorder="1" applyAlignment="1">
      <alignment horizontal="center" vertical="center"/>
    </xf>
    <xf numFmtId="4" fontId="3" fillId="0" borderId="24" xfId="8" applyNumberFormat="1" applyFont="1" applyBorder="1" applyAlignment="1">
      <alignment horizontal="center" vertical="center"/>
    </xf>
    <xf numFmtId="0" fontId="30" fillId="0" borderId="25" xfId="8" applyFont="1" applyBorder="1" applyAlignment="1">
      <alignment horizontal="center" vertical="center" wrapText="1"/>
    </xf>
    <xf numFmtId="0" fontId="30" fillId="0" borderId="21" xfId="8" applyFont="1" applyBorder="1" applyAlignment="1">
      <alignment horizontal="center" vertical="center" wrapText="1"/>
    </xf>
    <xf numFmtId="0" fontId="3" fillId="6" borderId="25" xfId="8" applyFont="1" applyFill="1" applyBorder="1" applyAlignment="1">
      <alignment horizontal="center" vertical="center"/>
    </xf>
    <xf numFmtId="4" fontId="3" fillId="0" borderId="27" xfId="8" applyNumberFormat="1" applyFont="1" applyBorder="1" applyAlignment="1">
      <alignment horizontal="right" vertical="center"/>
    </xf>
    <xf numFmtId="4" fontId="3" fillId="0" borderId="15" xfId="2" applyNumberFormat="1" applyFont="1" applyFill="1" applyBorder="1" applyAlignment="1">
      <alignment horizontal="right" vertical="center" wrapText="1"/>
    </xf>
    <xf numFmtId="4" fontId="3" fillId="16" borderId="24" xfId="8" applyNumberFormat="1" applyFont="1" applyFill="1" applyBorder="1" applyAlignment="1">
      <alignment horizontal="center" vertical="center"/>
    </xf>
    <xf numFmtId="0" fontId="31" fillId="0" borderId="25" xfId="8" applyFont="1" applyBorder="1" applyAlignment="1">
      <alignment horizontal="center" vertical="center" wrapText="1"/>
    </xf>
    <xf numFmtId="0" fontId="31" fillId="14" borderId="25" xfId="8" applyFont="1" applyFill="1" applyBorder="1" applyAlignment="1">
      <alignment horizontal="center" vertical="center" wrapText="1"/>
    </xf>
    <xf numFmtId="0" fontId="3" fillId="2" borderId="26" xfId="8" applyFont="1" applyFill="1" applyBorder="1" applyAlignment="1">
      <alignment horizontal="center" vertical="center" wrapText="1"/>
    </xf>
    <xf numFmtId="0" fontId="30" fillId="15" borderId="25" xfId="8" applyFont="1" applyFill="1" applyBorder="1" applyAlignment="1">
      <alignment horizontal="center" vertical="center" wrapText="1"/>
    </xf>
    <xf numFmtId="0" fontId="3" fillId="15" borderId="0" xfId="8" applyFont="1" applyFill="1" applyAlignment="1">
      <alignment horizontal="center" vertical="center" wrapText="1"/>
    </xf>
    <xf numFmtId="0" fontId="30" fillId="0" borderId="11" xfId="8" applyFont="1" applyBorder="1" applyAlignment="1">
      <alignment horizontal="center" vertical="center" wrapText="1"/>
    </xf>
    <xf numFmtId="4" fontId="3" fillId="0" borderId="32" xfId="8" applyNumberFormat="1" applyFont="1" applyBorder="1" applyAlignment="1">
      <alignment horizontal="center" vertical="center"/>
    </xf>
    <xf numFmtId="4" fontId="3" fillId="0" borderId="28" xfId="8" applyNumberFormat="1" applyFont="1" applyBorder="1" applyAlignment="1">
      <alignment horizontal="center" vertical="center"/>
    </xf>
    <xf numFmtId="4" fontId="3" fillId="0" borderId="31" xfId="8" applyNumberFormat="1" applyFont="1" applyBorder="1" applyAlignment="1">
      <alignment horizontal="center" vertical="center"/>
    </xf>
    <xf numFmtId="4" fontId="3" fillId="0" borderId="7" xfId="8" applyNumberFormat="1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7" borderId="1" xfId="8" applyFont="1" applyFill="1" applyBorder="1" applyAlignment="1">
      <alignment horizontal="center" vertical="center" wrapText="1"/>
    </xf>
    <xf numFmtId="4" fontId="3" fillId="0" borderId="25" xfId="8" applyNumberFormat="1" applyFont="1" applyBorder="1" applyAlignment="1">
      <alignment horizontal="center" vertical="center"/>
    </xf>
    <xf numFmtId="4" fontId="3" fillId="0" borderId="22" xfId="8" applyNumberFormat="1" applyFont="1" applyBorder="1" applyAlignment="1">
      <alignment horizontal="center" vertical="center"/>
    </xf>
    <xf numFmtId="4" fontId="3" fillId="0" borderId="20" xfId="8" applyNumberFormat="1" applyFont="1" applyBorder="1" applyAlignment="1">
      <alignment horizontal="center" vertical="center"/>
    </xf>
    <xf numFmtId="0" fontId="3" fillId="22" borderId="24" xfId="8" applyFont="1" applyFill="1" applyBorder="1" applyAlignment="1">
      <alignment horizontal="center" vertical="center" wrapText="1"/>
    </xf>
    <xf numFmtId="9" fontId="3" fillId="0" borderId="49" xfId="8" applyNumberFormat="1" applyFont="1" applyBorder="1" applyAlignment="1">
      <alignment horizontal="center" vertical="center" wrapText="1"/>
    </xf>
    <xf numFmtId="0" fontId="3" fillId="0" borderId="50" xfId="8" applyFont="1" applyBorder="1" applyAlignment="1">
      <alignment horizontal="justify" vertical="center" wrapText="1"/>
    </xf>
    <xf numFmtId="0" fontId="3" fillId="0" borderId="51" xfId="8" applyFont="1" applyBorder="1" applyAlignment="1">
      <alignment horizontal="center" vertical="center"/>
    </xf>
    <xf numFmtId="0" fontId="3" fillId="0" borderId="48" xfId="8" applyFont="1" applyBorder="1" applyAlignment="1">
      <alignment horizontal="center" vertical="center" wrapText="1"/>
    </xf>
    <xf numFmtId="0" fontId="3" fillId="7" borderId="50" xfId="8" applyFont="1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4" fontId="3" fillId="0" borderId="48" xfId="8" applyNumberFormat="1" applyFont="1" applyBorder="1" applyAlignment="1">
      <alignment horizontal="center" vertical="center"/>
    </xf>
    <xf numFmtId="0" fontId="3" fillId="0" borderId="23" xfId="8" applyFont="1" applyBorder="1" applyAlignment="1">
      <alignment horizontal="center" vertical="center" wrapText="1"/>
    </xf>
    <xf numFmtId="0" fontId="3" fillId="0" borderId="2" xfId="8" applyFont="1" applyBorder="1" applyAlignment="1">
      <alignment horizontal="justify" vertical="center"/>
    </xf>
    <xf numFmtId="0" fontId="3" fillId="0" borderId="2" xfId="8" applyFont="1" applyBorder="1"/>
    <xf numFmtId="0" fontId="30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/>
    </xf>
    <xf numFmtId="2" fontId="8" fillId="0" borderId="52" xfId="0" applyNumberFormat="1" applyFont="1" applyBorder="1" applyAlignment="1">
      <alignment horizontal="center" vertical="center"/>
    </xf>
    <xf numFmtId="4" fontId="3" fillId="0" borderId="53" xfId="2" applyNumberFormat="1" applyFont="1" applyFill="1" applyBorder="1" applyAlignment="1">
      <alignment horizontal="right" vertical="center" wrapText="1"/>
    </xf>
    <xf numFmtId="4" fontId="3" fillId="0" borderId="54" xfId="8" applyNumberFormat="1" applyFont="1" applyBorder="1" applyAlignment="1">
      <alignment horizontal="right" vertical="center"/>
    </xf>
    <xf numFmtId="4" fontId="3" fillId="0" borderId="52" xfId="2" applyNumberFormat="1" applyFont="1" applyFill="1" applyBorder="1" applyAlignment="1">
      <alignment horizontal="right" vertical="center" wrapText="1"/>
    </xf>
    <xf numFmtId="4" fontId="3" fillId="0" borderId="55" xfId="8" applyNumberFormat="1" applyFont="1" applyBorder="1" applyAlignment="1">
      <alignment horizontal="center" vertical="center"/>
    </xf>
    <xf numFmtId="4" fontId="3" fillId="0" borderId="12" xfId="8" applyNumberFormat="1" applyFont="1" applyBorder="1" applyAlignment="1">
      <alignment horizontal="right" vertical="center"/>
    </xf>
    <xf numFmtId="4" fontId="3" fillId="0" borderId="1" xfId="2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0" borderId="12" xfId="8" applyFont="1" applyBorder="1"/>
    <xf numFmtId="4" fontId="3" fillId="0" borderId="1" xfId="2" applyNumberFormat="1" applyFont="1" applyFill="1" applyBorder="1" applyAlignment="1">
      <alignment horizontal="center" vertical="center" wrapText="1"/>
    </xf>
    <xf numFmtId="9" fontId="3" fillId="0" borderId="2" xfId="8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 wrapText="1"/>
    </xf>
    <xf numFmtId="4" fontId="3" fillId="0" borderId="14" xfId="0" applyNumberFormat="1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6" xfId="0" applyBorder="1"/>
    <xf numFmtId="0" fontId="31" fillId="0" borderId="0" xfId="0" applyFont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31" fillId="0" borderId="57" xfId="8" applyFont="1" applyBorder="1" applyAlignment="1">
      <alignment horizontal="center" vertical="center" wrapText="1"/>
    </xf>
    <xf numFmtId="0" fontId="30" fillId="0" borderId="36" xfId="8" applyFont="1" applyBorder="1" applyAlignment="1">
      <alignment horizontal="center" vertical="center" wrapText="1"/>
    </xf>
    <xf numFmtId="0" fontId="30" fillId="0" borderId="58" xfId="8" applyFont="1" applyBorder="1" applyAlignment="1">
      <alignment horizontal="center" vertical="center" wrapText="1"/>
    </xf>
    <xf numFmtId="0" fontId="34" fillId="0" borderId="0" xfId="9"/>
    <xf numFmtId="0" fontId="35" fillId="23" borderId="27" xfId="9" applyFont="1" applyFill="1" applyBorder="1" applyAlignment="1">
      <alignment horizontal="center" vertical="center" wrapText="1"/>
    </xf>
    <xf numFmtId="0" fontId="35" fillId="23" borderId="36" xfId="9" applyFont="1" applyFill="1" applyBorder="1" applyAlignment="1">
      <alignment horizontal="center" vertical="center" wrapText="1"/>
    </xf>
    <xf numFmtId="0" fontId="37" fillId="0" borderId="0" xfId="9" applyFont="1" applyAlignment="1">
      <alignment vertical="center"/>
    </xf>
    <xf numFmtId="0" fontId="35" fillId="23" borderId="24" xfId="9" applyFont="1" applyFill="1" applyBorder="1" applyAlignment="1">
      <alignment horizontal="center" vertical="center" wrapText="1"/>
    </xf>
    <xf numFmtId="0" fontId="35" fillId="23" borderId="20" xfId="9" applyFont="1" applyFill="1" applyBorder="1" applyAlignment="1">
      <alignment horizontal="center" vertical="center" wrapText="1"/>
    </xf>
    <xf numFmtId="0" fontId="35" fillId="24" borderId="24" xfId="9" applyFont="1" applyFill="1" applyBorder="1" applyAlignment="1">
      <alignment horizontal="center" vertical="center" wrapText="1"/>
    </xf>
    <xf numFmtId="0" fontId="35" fillId="25" borderId="24" xfId="9" applyFont="1" applyFill="1" applyBorder="1" applyAlignment="1">
      <alignment horizontal="center" vertical="center" wrapText="1"/>
    </xf>
    <xf numFmtId="0" fontId="35" fillId="26" borderId="24" xfId="9" applyFont="1" applyFill="1" applyBorder="1" applyAlignment="1">
      <alignment horizontal="center" vertical="center" wrapText="1"/>
    </xf>
    <xf numFmtId="0" fontId="35" fillId="27" borderId="24" xfId="9" applyFont="1" applyFill="1" applyBorder="1" applyAlignment="1">
      <alignment horizontal="center" vertical="center" wrapText="1"/>
    </xf>
    <xf numFmtId="0" fontId="35" fillId="28" borderId="24" xfId="9" applyFont="1" applyFill="1" applyBorder="1" applyAlignment="1">
      <alignment horizontal="center" vertical="center" wrapText="1"/>
    </xf>
    <xf numFmtId="9" fontId="38" fillId="0" borderId="19" xfId="9" applyNumberFormat="1" applyFont="1" applyBorder="1" applyAlignment="1">
      <alignment horizontal="center" vertical="center" wrapText="1"/>
    </xf>
    <xf numFmtId="0" fontId="37" fillId="0" borderId="0" xfId="9" applyFont="1" applyAlignment="1">
      <alignment horizontal="left" vertical="center" wrapText="1"/>
    </xf>
    <xf numFmtId="0" fontId="37" fillId="29" borderId="0" xfId="9" applyFont="1" applyFill="1" applyAlignment="1">
      <alignment horizontal="left" vertical="center" wrapText="1"/>
    </xf>
    <xf numFmtId="9" fontId="37" fillId="14" borderId="21" xfId="9" applyNumberFormat="1" applyFont="1" applyFill="1" applyBorder="1" applyAlignment="1">
      <alignment horizontal="center" vertical="center" wrapText="1"/>
    </xf>
    <xf numFmtId="0" fontId="37" fillId="14" borderId="24" xfId="9" applyFont="1" applyFill="1" applyBorder="1" applyAlignment="1">
      <alignment horizontal="left" vertical="center" wrapText="1"/>
    </xf>
    <xf numFmtId="0" fontId="37" fillId="0" borderId="22" xfId="9" applyFont="1" applyBorder="1" applyAlignment="1">
      <alignment horizontal="center" vertical="center" wrapText="1"/>
    </xf>
    <xf numFmtId="0" fontId="37" fillId="0" borderId="20" xfId="9" applyFont="1" applyBorder="1" applyAlignment="1">
      <alignment horizontal="center" vertical="center" wrapText="1"/>
    </xf>
    <xf numFmtId="0" fontId="37" fillId="14" borderId="20" xfId="9" applyFont="1" applyFill="1" applyBorder="1" applyAlignment="1">
      <alignment horizontal="center" vertical="center"/>
    </xf>
    <xf numFmtId="0" fontId="37" fillId="0" borderId="20" xfId="9" applyFont="1" applyBorder="1" applyAlignment="1">
      <alignment horizontal="center" vertical="center"/>
    </xf>
    <xf numFmtId="0" fontId="37" fillId="0" borderId="24" xfId="9" applyFont="1" applyBorder="1" applyAlignment="1">
      <alignment horizontal="center" vertical="center"/>
    </xf>
    <xf numFmtId="2" fontId="37" fillId="0" borderId="24" xfId="9" applyNumberFormat="1" applyFont="1" applyBorder="1" applyAlignment="1">
      <alignment horizontal="center" vertical="center"/>
    </xf>
    <xf numFmtId="4" fontId="37" fillId="0" borderId="20" xfId="9" applyNumberFormat="1" applyFont="1" applyBorder="1" applyAlignment="1">
      <alignment horizontal="right" vertical="center"/>
    </xf>
    <xf numFmtId="4" fontId="37" fillId="0" borderId="21" xfId="9" applyNumberFormat="1" applyFont="1" applyBorder="1" applyAlignment="1">
      <alignment horizontal="right" vertical="center"/>
    </xf>
    <xf numFmtId="0" fontId="37" fillId="0" borderId="20" xfId="9" applyFont="1" applyBorder="1" applyAlignment="1">
      <alignment horizontal="left" vertical="center" wrapText="1"/>
    </xf>
    <xf numFmtId="1" fontId="37" fillId="0" borderId="24" xfId="9" applyNumberFormat="1" applyFont="1" applyBorder="1" applyAlignment="1">
      <alignment horizontal="center" vertical="center"/>
    </xf>
    <xf numFmtId="0" fontId="37" fillId="0" borderId="0" xfId="9" applyFont="1" applyAlignment="1">
      <alignment horizontal="center" vertical="center"/>
    </xf>
    <xf numFmtId="0" fontId="38" fillId="0" borderId="19" xfId="9" applyFont="1" applyBorder="1" applyAlignment="1">
      <alignment horizontal="center" vertical="center" wrapText="1"/>
    </xf>
    <xf numFmtId="4" fontId="37" fillId="0" borderId="31" xfId="9" applyNumberFormat="1" applyFont="1" applyBorder="1" applyAlignment="1">
      <alignment horizontal="right" vertical="center"/>
    </xf>
    <xf numFmtId="0" fontId="37" fillId="0" borderId="24" xfId="9" applyFont="1" applyBorder="1" applyAlignment="1">
      <alignment horizontal="left" vertical="center" wrapText="1"/>
    </xf>
    <xf numFmtId="4" fontId="37" fillId="0" borderId="23" xfId="9" applyNumberFormat="1" applyFont="1" applyBorder="1" applyAlignment="1">
      <alignment horizontal="right" vertical="center"/>
    </xf>
    <xf numFmtId="1" fontId="39" fillId="0" borderId="0" xfId="9" applyNumberFormat="1" applyFont="1"/>
    <xf numFmtId="0" fontId="37" fillId="14" borderId="20" xfId="9" applyFont="1" applyFill="1" applyBorder="1" applyAlignment="1">
      <alignment horizontal="left" vertical="center" wrapText="1"/>
    </xf>
    <xf numFmtId="9" fontId="37" fillId="14" borderId="20" xfId="9" applyNumberFormat="1" applyFont="1" applyFill="1" applyBorder="1" applyAlignment="1">
      <alignment horizontal="center" vertical="center" wrapText="1"/>
    </xf>
    <xf numFmtId="0" fontId="38" fillId="0" borderId="24" xfId="9" applyFont="1" applyBorder="1" applyAlignment="1">
      <alignment horizontal="left" vertical="center" wrapText="1"/>
    </xf>
    <xf numFmtId="0" fontId="38" fillId="29" borderId="24" xfId="9" applyFont="1" applyFill="1" applyBorder="1" applyAlignment="1">
      <alignment horizontal="left" vertical="center" wrapText="1"/>
    </xf>
    <xf numFmtId="9" fontId="37" fillId="0" borderId="24" xfId="9" applyNumberFormat="1" applyFont="1" applyBorder="1" applyAlignment="1">
      <alignment horizontal="center" vertical="center" wrapText="1"/>
    </xf>
    <xf numFmtId="0" fontId="37" fillId="14" borderId="24" xfId="9" applyFont="1" applyFill="1" applyBorder="1" applyAlignment="1">
      <alignment horizontal="center" vertical="center"/>
    </xf>
    <xf numFmtId="4" fontId="37" fillId="0" borderId="24" xfId="9" applyNumberFormat="1" applyFont="1" applyBorder="1" applyAlignment="1">
      <alignment horizontal="right" vertical="center"/>
    </xf>
    <xf numFmtId="4" fontId="37" fillId="14" borderId="20" xfId="9" applyNumberFormat="1" applyFont="1" applyFill="1" applyBorder="1" applyAlignment="1">
      <alignment horizontal="right" vertical="center"/>
    </xf>
    <xf numFmtId="4" fontId="37" fillId="28" borderId="20" xfId="9" applyNumberFormat="1" applyFont="1" applyFill="1" applyBorder="1" applyAlignment="1">
      <alignment horizontal="right" vertical="center"/>
    </xf>
    <xf numFmtId="4" fontId="37" fillId="28" borderId="24" xfId="9" applyNumberFormat="1" applyFont="1" applyFill="1" applyBorder="1" applyAlignment="1">
      <alignment horizontal="right" vertical="center"/>
    </xf>
    <xf numFmtId="4" fontId="37" fillId="0" borderId="25" xfId="9" applyNumberFormat="1" applyFont="1" applyBorder="1" applyAlignment="1">
      <alignment horizontal="right" vertical="center"/>
    </xf>
    <xf numFmtId="0" fontId="37" fillId="0" borderId="24" xfId="9" applyFont="1" applyBorder="1" applyAlignment="1">
      <alignment horizontal="left" vertical="center"/>
    </xf>
    <xf numFmtId="0" fontId="38" fillId="14" borderId="24" xfId="9" applyFont="1" applyFill="1" applyBorder="1" applyAlignment="1">
      <alignment horizontal="left" vertical="center" wrapText="1"/>
    </xf>
    <xf numFmtId="9" fontId="37" fillId="14" borderId="24" xfId="9" applyNumberFormat="1" applyFont="1" applyFill="1" applyBorder="1" applyAlignment="1">
      <alignment horizontal="center" vertical="center" wrapText="1"/>
    </xf>
    <xf numFmtId="4" fontId="38" fillId="0" borderId="20" xfId="9" applyNumberFormat="1" applyFont="1" applyBorder="1" applyAlignment="1">
      <alignment horizontal="right" vertical="center"/>
    </xf>
    <xf numFmtId="0" fontId="37" fillId="0" borderId="0" xfId="9" applyFont="1" applyAlignment="1">
      <alignment horizontal="left" vertical="center"/>
    </xf>
    <xf numFmtId="9" fontId="37" fillId="14" borderId="25" xfId="9" applyNumberFormat="1" applyFont="1" applyFill="1" applyBorder="1" applyAlignment="1">
      <alignment horizontal="center" vertical="center" wrapText="1"/>
    </xf>
    <xf numFmtId="0" fontId="37" fillId="0" borderId="26" xfId="9" applyFont="1" applyBorder="1" applyAlignment="1">
      <alignment horizontal="center" vertical="center"/>
    </xf>
    <xf numFmtId="0" fontId="37" fillId="29" borderId="24" xfId="9" applyFont="1" applyFill="1" applyBorder="1" applyAlignment="1">
      <alignment horizontal="left" vertical="center" wrapText="1"/>
    </xf>
    <xf numFmtId="0" fontId="37" fillId="30" borderId="24" xfId="9" applyFont="1" applyFill="1" applyBorder="1" applyAlignment="1">
      <alignment horizontal="left" vertical="center" wrapText="1"/>
    </xf>
    <xf numFmtId="0" fontId="37" fillId="0" borderId="25" xfId="9" applyFont="1" applyBorder="1" applyAlignment="1">
      <alignment horizontal="center" vertical="center"/>
    </xf>
    <xf numFmtId="4" fontId="37" fillId="0" borderId="26" xfId="9" applyNumberFormat="1" applyFont="1" applyBorder="1" applyAlignment="1">
      <alignment horizontal="right" vertical="center"/>
    </xf>
    <xf numFmtId="0" fontId="38" fillId="0" borderId="20" xfId="9" applyFont="1" applyBorder="1" applyAlignment="1">
      <alignment horizontal="center" vertical="center" wrapText="1"/>
    </xf>
    <xf numFmtId="9" fontId="38" fillId="14" borderId="24" xfId="9" applyNumberFormat="1" applyFont="1" applyFill="1" applyBorder="1" applyAlignment="1">
      <alignment horizontal="center" vertical="center" wrapText="1"/>
    </xf>
    <xf numFmtId="10" fontId="8" fillId="0" borderId="1" xfId="3" applyNumberFormat="1" applyFont="1" applyFill="1" applyBorder="1" applyAlignment="1">
      <alignment horizontal="center" vertical="center" wrapText="1"/>
    </xf>
    <xf numFmtId="171" fontId="8" fillId="0" borderId="1" xfId="0" applyNumberFormat="1" applyFont="1" applyBorder="1" applyAlignment="1">
      <alignment horizontal="center" vertical="center"/>
    </xf>
    <xf numFmtId="4" fontId="8" fillId="0" borderId="1" xfId="10" applyNumberFormat="1" applyFont="1" applyFill="1" applyBorder="1" applyAlignment="1">
      <alignment horizontal="right" vertical="center"/>
    </xf>
    <xf numFmtId="1" fontId="8" fillId="0" borderId="1" xfId="3" applyNumberFormat="1" applyFont="1" applyFill="1" applyBorder="1" applyAlignment="1">
      <alignment horizontal="center" vertical="center" wrapText="1"/>
    </xf>
    <xf numFmtId="1" fontId="8" fillId="0" borderId="1" xfId="3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 wrapText="1"/>
    </xf>
    <xf numFmtId="9" fontId="8" fillId="6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justify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2" fillId="32" borderId="1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/>
    </xf>
    <xf numFmtId="4" fontId="8" fillId="0" borderId="2" xfId="0" applyNumberFormat="1" applyFont="1" applyBorder="1" applyAlignment="1">
      <alignment vertical="center"/>
    </xf>
    <xf numFmtId="0" fontId="3" fillId="7" borderId="11" xfId="0" applyFont="1" applyFill="1" applyBorder="1" applyAlignment="1">
      <alignment horizontal="justify" vertical="center" wrapText="1"/>
    </xf>
    <xf numFmtId="0" fontId="8" fillId="0" borderId="11" xfId="0" applyFont="1" applyBorder="1" applyAlignment="1">
      <alignment horizontal="center" vertical="center" wrapText="1"/>
    </xf>
    <xf numFmtId="4" fontId="22" fillId="0" borderId="0" xfId="1" applyNumberFormat="1" applyFont="1" applyAlignment="1">
      <alignment horizontal="right" vertical="center"/>
    </xf>
    <xf numFmtId="0" fontId="8" fillId="0" borderId="10" xfId="0" applyFont="1" applyFill="1" applyBorder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33" borderId="1" xfId="0" applyFont="1" applyFill="1" applyBorder="1" applyAlignment="1">
      <alignment horizontal="center" vertical="center" wrapText="1"/>
    </xf>
    <xf numFmtId="0" fontId="2" fillId="33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0" fontId="27" fillId="0" borderId="1" xfId="0" applyFont="1" applyBorder="1" applyAlignment="1">
      <alignment horizontal="justify" vertical="center" wrapText="1"/>
    </xf>
    <xf numFmtId="0" fontId="8" fillId="0" borderId="2" xfId="0" applyFont="1" applyBorder="1" applyAlignment="1">
      <alignment vertical="center" wrapText="1"/>
    </xf>
    <xf numFmtId="4" fontId="22" fillId="0" borderId="4" xfId="1" applyNumberFormat="1" applyFont="1" applyBorder="1" applyAlignment="1">
      <alignment vertical="center"/>
    </xf>
    <xf numFmtId="4" fontId="8" fillId="0" borderId="1" xfId="2" applyNumberFormat="1" applyFont="1" applyBorder="1" applyAlignment="1">
      <alignment vertical="center"/>
    </xf>
    <xf numFmtId="9" fontId="0" fillId="0" borderId="1" xfId="0" applyNumberFormat="1" applyBorder="1" applyAlignment="1">
      <alignment horizontal="center" vertical="center" wrapText="1"/>
    </xf>
    <xf numFmtId="4" fontId="8" fillId="0" borderId="1" xfId="2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justify" vertical="center"/>
    </xf>
    <xf numFmtId="9" fontId="8" fillId="0" borderId="1" xfId="0" applyNumberFormat="1" applyFont="1" applyFill="1" applyBorder="1" applyAlignment="1">
      <alignment horizontal="center" vertical="center" wrapText="1"/>
    </xf>
    <xf numFmtId="4" fontId="8" fillId="0" borderId="1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justify" vertical="center"/>
    </xf>
    <xf numFmtId="0" fontId="8" fillId="0" borderId="0" xfId="0" applyFont="1" applyFill="1" applyAlignment="1">
      <alignment vertical="center" wrapText="1"/>
    </xf>
    <xf numFmtId="9" fontId="8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12" fillId="0" borderId="1" xfId="0" applyFont="1" applyFill="1" applyBorder="1"/>
    <xf numFmtId="0" fontId="8" fillId="0" borderId="14" xfId="0" applyFont="1" applyFill="1" applyBorder="1" applyAlignment="1">
      <alignment horizontal="center" vertical="center"/>
    </xf>
    <xf numFmtId="4" fontId="8" fillId="0" borderId="2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41" fillId="2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41" fillId="5" borderId="1" xfId="0" applyFont="1" applyFill="1" applyBorder="1" applyAlignment="1">
      <alignment horizontal="center" vertical="center" wrapText="1"/>
    </xf>
    <xf numFmtId="0" fontId="41" fillId="6" borderId="1" xfId="0" applyFont="1" applyFill="1" applyBorder="1" applyAlignment="1">
      <alignment horizontal="center" vertical="center" wrapText="1"/>
    </xf>
    <xf numFmtId="164" fontId="42" fillId="0" borderId="1" xfId="3" applyNumberFormat="1" applyFont="1" applyFill="1" applyBorder="1" applyAlignment="1">
      <alignment horizontal="center" vertical="center"/>
    </xf>
    <xf numFmtId="0" fontId="42" fillId="7" borderId="1" xfId="0" applyFont="1" applyFill="1" applyBorder="1" applyAlignment="1">
      <alignment horizontal="justify" vertical="center" wrapText="1"/>
    </xf>
    <xf numFmtId="9" fontId="43" fillId="7" borderId="1" xfId="0" applyNumberFormat="1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justify" vertical="center" wrapText="1"/>
    </xf>
    <xf numFmtId="0" fontId="43" fillId="7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2" fontId="43" fillId="0" borderId="1" xfId="0" applyNumberFormat="1" applyFont="1" applyBorder="1" applyAlignment="1">
      <alignment horizontal="center" vertical="center"/>
    </xf>
    <xf numFmtId="2" fontId="43" fillId="7" borderId="1" xfId="0" applyNumberFormat="1" applyFont="1" applyFill="1" applyBorder="1" applyAlignment="1">
      <alignment horizontal="center" vertical="center"/>
    </xf>
    <xf numFmtId="166" fontId="43" fillId="0" borderId="1" xfId="5" applyNumberFormat="1" applyFont="1" applyBorder="1" applyAlignment="1">
      <alignment horizontal="right" vertical="center"/>
    </xf>
    <xf numFmtId="166" fontId="43" fillId="0" borderId="1" xfId="0" applyNumberFormat="1" applyFont="1" applyBorder="1" applyAlignment="1">
      <alignment horizontal="right" vertical="center"/>
    </xf>
    <xf numFmtId="4" fontId="43" fillId="0" borderId="1" xfId="1" applyNumberFormat="1" applyFont="1" applyFill="1" applyBorder="1" applyAlignment="1">
      <alignment horizontal="right" vertical="center"/>
    </xf>
    <xf numFmtId="166" fontId="43" fillId="0" borderId="1" xfId="0" applyNumberFormat="1" applyFont="1" applyBorder="1" applyAlignment="1">
      <alignment vertical="center"/>
    </xf>
    <xf numFmtId="0" fontId="42" fillId="34" borderId="1" xfId="0" applyFont="1" applyFill="1" applyBorder="1" applyAlignment="1">
      <alignment horizontal="left" vertical="center" wrapText="1"/>
    </xf>
    <xf numFmtId="0" fontId="43" fillId="34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justify" vertical="center" wrapText="1"/>
    </xf>
    <xf numFmtId="1" fontId="43" fillId="0" borderId="1" xfId="0" applyNumberFormat="1" applyFont="1" applyBorder="1" applyAlignment="1">
      <alignment horizontal="center" vertical="center"/>
    </xf>
    <xf numFmtId="0" fontId="42" fillId="34" borderId="1" xfId="0" applyFont="1" applyFill="1" applyBorder="1" applyAlignment="1">
      <alignment horizontal="justify" vertical="center" wrapText="1"/>
    </xf>
    <xf numFmtId="0" fontId="43" fillId="7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justify" vertical="center" wrapText="1"/>
    </xf>
    <xf numFmtId="0" fontId="43" fillId="0" borderId="1" xfId="0" applyFont="1" applyBorder="1" applyAlignment="1">
      <alignment horizontal="left" vertical="center" wrapText="1"/>
    </xf>
    <xf numFmtId="0" fontId="42" fillId="7" borderId="1" xfId="0" applyFont="1" applyFill="1" applyBorder="1" applyAlignment="1">
      <alignment horizontal="left" vertical="center" wrapText="1"/>
    </xf>
    <xf numFmtId="0" fontId="43" fillId="0" borderId="1" xfId="0" applyFont="1" applyBorder="1" applyAlignment="1">
      <alignment horizontal="justify" vertical="center"/>
    </xf>
    <xf numFmtId="0" fontId="43" fillId="34" borderId="1" xfId="0" applyFont="1" applyFill="1" applyBorder="1" applyAlignment="1">
      <alignment horizontal="justify" vertical="center" wrapText="1"/>
    </xf>
    <xf numFmtId="0" fontId="43" fillId="34" borderId="1" xfId="0" applyFont="1" applyFill="1" applyBorder="1" applyAlignment="1">
      <alignment horizontal="left" vertical="center" wrapText="1"/>
    </xf>
    <xf numFmtId="9" fontId="43" fillId="7" borderId="7" xfId="0" applyNumberFormat="1" applyFont="1" applyFill="1" applyBorder="1" applyAlignment="1">
      <alignment horizontal="center" vertical="center" wrapText="1"/>
    </xf>
    <xf numFmtId="0" fontId="43" fillId="0" borderId="1" xfId="0" applyFont="1" applyBorder="1"/>
    <xf numFmtId="1" fontId="3" fillId="0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" fontId="3" fillId="0" borderId="2" xfId="1" applyNumberFormat="1" applyFont="1" applyFill="1" applyBorder="1" applyAlignment="1">
      <alignment horizontal="center" vertical="center"/>
    </xf>
    <xf numFmtId="4" fontId="3" fillId="0" borderId="3" xfId="1" applyNumberFormat="1" applyFont="1" applyFill="1" applyBorder="1" applyAlignment="1">
      <alignment horizontal="center" vertical="center"/>
    </xf>
    <xf numFmtId="4" fontId="3" fillId="0" borderId="4" xfId="1" applyNumberFormat="1" applyFont="1" applyFill="1" applyBorder="1" applyAlignment="1">
      <alignment horizontal="center" vertical="center"/>
    </xf>
    <xf numFmtId="10" fontId="3" fillId="0" borderId="2" xfId="0" applyNumberFormat="1" applyFont="1" applyBorder="1" applyAlignment="1">
      <alignment horizontal="justify" vertical="center" wrapText="1"/>
    </xf>
    <xf numFmtId="10" fontId="3" fillId="0" borderId="3" xfId="0" applyNumberFormat="1" applyFont="1" applyBorder="1" applyAlignment="1">
      <alignment horizontal="justify" vertical="center" wrapText="1"/>
    </xf>
    <xf numFmtId="10" fontId="3" fillId="0" borderId="4" xfId="0" applyNumberFormat="1" applyFont="1" applyBorder="1" applyAlignment="1">
      <alignment horizontal="justify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3" fillId="0" borderId="2" xfId="0" applyNumberFormat="1" applyFont="1" applyFill="1" applyBorder="1" applyAlignment="1">
      <alignment horizontal="center" vertical="center" wrapText="1"/>
    </xf>
    <xf numFmtId="9" fontId="3" fillId="0" borderId="4" xfId="0" applyNumberFormat="1" applyFont="1" applyFill="1" applyBorder="1" applyAlignment="1">
      <alignment horizontal="center" vertical="center" wrapText="1"/>
    </xf>
    <xf numFmtId="9" fontId="3" fillId="0" borderId="2" xfId="0" applyNumberFormat="1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4" fontId="3" fillId="0" borderId="2" xfId="1" applyNumberFormat="1" applyFont="1" applyFill="1" applyBorder="1" applyAlignment="1">
      <alignment horizontal="center" vertical="center" wrapText="1"/>
    </xf>
    <xf numFmtId="4" fontId="3" fillId="0" borderId="3" xfId="1" applyNumberFormat="1" applyFont="1" applyFill="1" applyBorder="1" applyAlignment="1">
      <alignment horizontal="center" vertical="center" wrapText="1"/>
    </xf>
    <xf numFmtId="4" fontId="3" fillId="0" borderId="4" xfId="1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4" fontId="3" fillId="0" borderId="1" xfId="1" applyNumberFormat="1" applyFont="1" applyFill="1" applyBorder="1" applyAlignment="1">
      <alignment horizontal="right" vertical="center"/>
    </xf>
    <xf numFmtId="4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9" fontId="3" fillId="0" borderId="2" xfId="3" applyFont="1" applyFill="1" applyBorder="1" applyAlignment="1">
      <alignment horizontal="center" wrapText="1"/>
    </xf>
    <xf numFmtId="9" fontId="3" fillId="0" borderId="3" xfId="3" applyFont="1" applyFill="1" applyBorder="1" applyAlignment="1">
      <alignment horizontal="center" wrapText="1"/>
    </xf>
    <xf numFmtId="0" fontId="0" fillId="0" borderId="3" xfId="0" applyFill="1" applyBorder="1" applyAlignment="1">
      <alignment horizontal="left" vertical="top" wrapText="1"/>
    </xf>
    <xf numFmtId="9" fontId="6" fillId="0" borderId="2" xfId="0" applyNumberFormat="1" applyFont="1" applyFill="1" applyBorder="1" applyAlignment="1">
      <alignment horizontal="left" vertical="top" wrapText="1"/>
    </xf>
    <xf numFmtId="9" fontId="6" fillId="0" borderId="4" xfId="0" applyNumberFormat="1" applyFont="1" applyFill="1" applyBorder="1" applyAlignment="1">
      <alignment horizontal="left" vertical="top" wrapText="1"/>
    </xf>
    <xf numFmtId="10" fontId="3" fillId="0" borderId="2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9" fontId="3" fillId="0" borderId="2" xfId="3" applyFont="1" applyFill="1" applyBorder="1" applyAlignment="1">
      <alignment horizontal="center" vertical="center" wrapText="1"/>
    </xf>
    <xf numFmtId="9" fontId="3" fillId="0" borderId="3" xfId="3" applyFont="1" applyFill="1" applyBorder="1" applyAlignment="1">
      <alignment horizontal="center" vertical="center" wrapText="1"/>
    </xf>
    <xf numFmtId="9" fontId="3" fillId="0" borderId="4" xfId="3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10" fontId="8" fillId="0" borderId="1" xfId="3" applyNumberFormat="1" applyFont="1" applyFill="1" applyBorder="1" applyAlignment="1">
      <alignment horizontal="center" vertical="center"/>
    </xf>
    <xf numFmtId="0" fontId="43" fillId="0" borderId="2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9" fontId="42" fillId="0" borderId="1" xfId="0" applyNumberFormat="1" applyFont="1" applyBorder="1" applyAlignment="1">
      <alignment horizontal="center" vertical="center" wrapText="1"/>
    </xf>
    <xf numFmtId="164" fontId="42" fillId="0" borderId="1" xfId="3" applyNumberFormat="1" applyFont="1" applyFill="1" applyBorder="1" applyAlignment="1">
      <alignment horizontal="center" vertical="center"/>
    </xf>
    <xf numFmtId="9" fontId="42" fillId="0" borderId="1" xfId="3" applyFont="1" applyFill="1" applyBorder="1" applyAlignment="1">
      <alignment horizontal="center" vertical="center" wrapText="1"/>
    </xf>
    <xf numFmtId="4" fontId="43" fillId="0" borderId="2" xfId="1" applyNumberFormat="1" applyFont="1" applyFill="1" applyBorder="1" applyAlignment="1">
      <alignment horizontal="center" vertical="center"/>
    </xf>
    <xf numFmtId="4" fontId="43" fillId="0" borderId="4" xfId="1" applyNumberFormat="1" applyFont="1" applyFill="1" applyBorder="1" applyAlignment="1">
      <alignment horizontal="center" vertical="center"/>
    </xf>
    <xf numFmtId="9" fontId="43" fillId="7" borderId="2" xfId="0" applyNumberFormat="1" applyFont="1" applyFill="1" applyBorder="1" applyAlignment="1">
      <alignment horizontal="center" vertical="center" wrapText="1"/>
    </xf>
    <xf numFmtId="9" fontId="43" fillId="7" borderId="3" xfId="0" applyNumberFormat="1" applyFont="1" applyFill="1" applyBorder="1" applyAlignment="1">
      <alignment horizontal="center" vertical="center" wrapText="1"/>
    </xf>
    <xf numFmtId="9" fontId="43" fillId="7" borderId="4" xfId="0" applyNumberFormat="1" applyFont="1" applyFill="1" applyBorder="1" applyAlignment="1">
      <alignment horizontal="center" vertical="center" wrapText="1"/>
    </xf>
    <xf numFmtId="166" fontId="43" fillId="0" borderId="2" xfId="5" applyNumberFormat="1" applyFont="1" applyBorder="1" applyAlignment="1">
      <alignment horizontal="center" vertical="center"/>
    </xf>
    <xf numFmtId="166" fontId="43" fillId="0" borderId="3" xfId="5" applyNumberFormat="1" applyFont="1" applyBorder="1" applyAlignment="1">
      <alignment horizontal="center" vertical="center"/>
    </xf>
    <xf numFmtId="166" fontId="43" fillId="0" borderId="4" xfId="5" applyNumberFormat="1" applyFont="1" applyBorder="1" applyAlignment="1">
      <alignment horizontal="center" vertical="center"/>
    </xf>
    <xf numFmtId="0" fontId="43" fillId="0" borderId="3" xfId="0" applyFont="1" applyBorder="1" applyAlignment="1">
      <alignment horizontal="left" vertical="center" wrapText="1"/>
    </xf>
    <xf numFmtId="0" fontId="43" fillId="7" borderId="1" xfId="0" applyFont="1" applyFill="1" applyBorder="1" applyAlignment="1">
      <alignment horizontal="left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43" fillId="6" borderId="1" xfId="0" applyFont="1" applyFill="1" applyBorder="1" applyAlignment="1">
      <alignment horizontal="left" vertical="center" wrapText="1"/>
    </xf>
    <xf numFmtId="0" fontId="43" fillId="0" borderId="1" xfId="0" applyFont="1" applyBorder="1" applyAlignment="1">
      <alignment horizontal="left" vertical="center" wrapText="1"/>
    </xf>
    <xf numFmtId="1" fontId="43" fillId="0" borderId="2" xfId="0" applyNumberFormat="1" applyFont="1" applyBorder="1" applyAlignment="1">
      <alignment horizontal="center" vertical="center"/>
    </xf>
    <xf numFmtId="1" fontId="43" fillId="0" borderId="4" xfId="0" applyNumberFormat="1" applyFont="1" applyBorder="1" applyAlignment="1">
      <alignment horizontal="center" vertical="center"/>
    </xf>
    <xf numFmtId="0" fontId="42" fillId="6" borderId="1" xfId="0" applyFont="1" applyFill="1" applyBorder="1" applyAlignment="1">
      <alignment horizontal="left" vertical="center" wrapText="1"/>
    </xf>
    <xf numFmtId="166" fontId="43" fillId="6" borderId="2" xfId="5" applyNumberFormat="1" applyFont="1" applyFill="1" applyBorder="1" applyAlignment="1">
      <alignment horizontal="center" vertical="center"/>
    </xf>
    <xf numFmtId="166" fontId="43" fillId="6" borderId="3" xfId="5" applyNumberFormat="1" applyFont="1" applyFill="1" applyBorder="1" applyAlignment="1">
      <alignment horizontal="center" vertical="center"/>
    </xf>
    <xf numFmtId="166" fontId="43" fillId="6" borderId="4" xfId="5" applyNumberFormat="1" applyFont="1" applyFill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2" fillId="7" borderId="1" xfId="0" applyFont="1" applyFill="1" applyBorder="1" applyAlignment="1">
      <alignment horizontal="left" vertical="center" wrapText="1"/>
    </xf>
    <xf numFmtId="0" fontId="42" fillId="7" borderId="2" xfId="0" applyFont="1" applyFill="1" applyBorder="1" applyAlignment="1">
      <alignment horizontal="center" vertical="center" wrapText="1"/>
    </xf>
    <xf numFmtId="0" fontId="42" fillId="7" borderId="4" xfId="0" applyFont="1" applyFill="1" applyBorder="1" applyAlignment="1">
      <alignment horizontal="center" vertical="center" wrapText="1"/>
    </xf>
    <xf numFmtId="0" fontId="43" fillId="7" borderId="2" xfId="0" applyFont="1" applyFill="1" applyBorder="1" applyAlignment="1">
      <alignment horizontal="center" vertical="center"/>
    </xf>
    <xf numFmtId="0" fontId="43" fillId="7" borderId="4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9" fontId="8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justify" vertical="center" wrapText="1"/>
    </xf>
    <xf numFmtId="0" fontId="3" fillId="7" borderId="3" xfId="0" applyFont="1" applyFill="1" applyBorder="1" applyAlignment="1">
      <alignment horizontal="justify" vertical="center" wrapText="1"/>
    </xf>
    <xf numFmtId="0" fontId="3" fillId="7" borderId="4" xfId="0" applyFont="1" applyFill="1" applyBorder="1" applyAlignment="1">
      <alignment horizontal="justify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3" fillId="7" borderId="2" xfId="3" applyFont="1" applyFill="1" applyBorder="1" applyAlignment="1">
      <alignment horizontal="center" vertical="center" wrapText="1"/>
    </xf>
    <xf numFmtId="9" fontId="3" fillId="7" borderId="3" xfId="3" applyFont="1" applyFill="1" applyBorder="1" applyAlignment="1">
      <alignment horizontal="center" vertical="center" wrapText="1"/>
    </xf>
    <xf numFmtId="9" fontId="3" fillId="7" borderId="4" xfId="3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justify" vertical="center" wrapText="1"/>
    </xf>
    <xf numFmtId="0" fontId="3" fillId="7" borderId="5" xfId="0" applyFont="1" applyFill="1" applyBorder="1" applyAlignment="1">
      <alignment horizontal="justify" vertical="center" wrapText="1"/>
    </xf>
    <xf numFmtId="0" fontId="3" fillId="7" borderId="9" xfId="0" applyFont="1" applyFill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 wrapText="1"/>
    </xf>
    <xf numFmtId="164" fontId="3" fillId="0" borderId="2" xfId="3" applyNumberFormat="1" applyFont="1" applyBorder="1" applyAlignment="1">
      <alignment horizontal="center" vertical="center" wrapText="1"/>
    </xf>
    <xf numFmtId="164" fontId="3" fillId="0" borderId="3" xfId="3" applyNumberFormat="1" applyFont="1" applyBorder="1" applyAlignment="1">
      <alignment horizontal="center" vertical="center" wrapText="1"/>
    </xf>
    <xf numFmtId="164" fontId="3" fillId="0" borderId="4" xfId="3" applyNumberFormat="1" applyFont="1" applyBorder="1" applyAlignment="1">
      <alignment horizontal="center" vertical="center" wrapText="1"/>
    </xf>
    <xf numFmtId="9" fontId="8" fillId="0" borderId="3" xfId="0" applyNumberFormat="1" applyFont="1" applyBorder="1" applyAlignment="1">
      <alignment horizontal="center" vertical="center" wrapText="1"/>
    </xf>
    <xf numFmtId="9" fontId="25" fillId="0" borderId="1" xfId="3" applyFont="1" applyBorder="1" applyAlignment="1">
      <alignment horizontal="center" vertical="center" wrapText="1"/>
    </xf>
    <xf numFmtId="9" fontId="25" fillId="0" borderId="1" xfId="0" applyNumberFormat="1" applyFont="1" applyBorder="1" applyAlignment="1">
      <alignment horizontal="center" vertical="center" wrapText="1"/>
    </xf>
    <xf numFmtId="10" fontId="25" fillId="0" borderId="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justify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29" fillId="13" borderId="1" xfId="8" applyFont="1" applyFill="1" applyBorder="1" applyAlignment="1">
      <alignment horizontal="center" vertical="center" wrapText="1"/>
    </xf>
    <xf numFmtId="0" fontId="29" fillId="2" borderId="1" xfId="8" applyFont="1" applyFill="1" applyBorder="1"/>
    <xf numFmtId="0" fontId="29" fillId="2" borderId="1" xfId="0" applyFont="1" applyFill="1" applyBorder="1" applyAlignment="1">
      <alignment horizontal="center" vertical="center" wrapText="1"/>
    </xf>
    <xf numFmtId="1" fontId="29" fillId="2" borderId="1" xfId="0" applyNumberFormat="1" applyFont="1" applyFill="1" applyBorder="1" applyAlignment="1">
      <alignment horizontal="center" vertical="center" wrapText="1"/>
    </xf>
    <xf numFmtId="0" fontId="3" fillId="0" borderId="16" xfId="8" applyFont="1" applyBorder="1" applyAlignment="1">
      <alignment horizontal="justify" vertical="center" wrapText="1"/>
    </xf>
    <xf numFmtId="0" fontId="3" fillId="0" borderId="19" xfId="8" applyFont="1" applyBorder="1" applyAlignment="1">
      <alignment horizontal="justify" vertical="center" wrapText="1"/>
    </xf>
    <xf numFmtId="0" fontId="3" fillId="0" borderId="30" xfId="8" applyFont="1" applyBorder="1" applyAlignment="1">
      <alignment horizontal="justify" vertical="center" wrapText="1"/>
    </xf>
    <xf numFmtId="9" fontId="3" fillId="0" borderId="16" xfId="8" applyNumberFormat="1" applyFont="1" applyBorder="1" applyAlignment="1">
      <alignment horizontal="center" vertical="center" wrapText="1"/>
    </xf>
    <xf numFmtId="9" fontId="3" fillId="0" borderId="19" xfId="8" applyNumberFormat="1" applyFont="1" applyBorder="1" applyAlignment="1">
      <alignment horizontal="center" vertical="center" wrapText="1"/>
    </xf>
    <xf numFmtId="9" fontId="3" fillId="0" borderId="30" xfId="8" applyNumberFormat="1" applyFont="1" applyBorder="1" applyAlignment="1">
      <alignment horizontal="center" vertical="center" wrapText="1"/>
    </xf>
    <xf numFmtId="0" fontId="3" fillId="0" borderId="16" xfId="8" applyFont="1" applyBorder="1" applyAlignment="1">
      <alignment horizontal="center" vertical="center" wrapText="1"/>
    </xf>
    <xf numFmtId="0" fontId="3" fillId="0" borderId="19" xfId="8" applyFont="1" applyBorder="1" applyAlignment="1">
      <alignment horizontal="center" vertical="center" wrapText="1"/>
    </xf>
    <xf numFmtId="0" fontId="3" fillId="0" borderId="30" xfId="8" applyFont="1" applyBorder="1" applyAlignment="1">
      <alignment horizontal="center" vertical="center" wrapText="1"/>
    </xf>
    <xf numFmtId="9" fontId="3" fillId="0" borderId="17" xfId="8" applyNumberFormat="1" applyFont="1" applyBorder="1" applyAlignment="1">
      <alignment horizontal="center" vertical="center" wrapText="1"/>
    </xf>
    <xf numFmtId="9" fontId="3" fillId="0" borderId="23" xfId="8" applyNumberFormat="1" applyFont="1" applyBorder="1" applyAlignment="1">
      <alignment horizontal="center" vertical="center" wrapText="1"/>
    </xf>
    <xf numFmtId="9" fontId="3" fillId="0" borderId="35" xfId="8" applyNumberFormat="1" applyFont="1" applyBorder="1" applyAlignment="1">
      <alignment horizontal="center" vertical="center" wrapText="1"/>
    </xf>
    <xf numFmtId="0" fontId="29" fillId="2" borderId="1" xfId="8" applyFont="1" applyFill="1" applyBorder="1" applyAlignment="1">
      <alignment horizontal="center"/>
    </xf>
    <xf numFmtId="0" fontId="29" fillId="13" borderId="2" xfId="8" applyFont="1" applyFill="1" applyBorder="1" applyAlignment="1">
      <alignment horizontal="center" vertical="center" wrapText="1"/>
    </xf>
    <xf numFmtId="0" fontId="29" fillId="13" borderId="4" xfId="8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9" fontId="3" fillId="14" borderId="37" xfId="8" applyNumberFormat="1" applyFont="1" applyFill="1" applyBorder="1" applyAlignment="1">
      <alignment horizontal="center" vertical="center" wrapText="1"/>
    </xf>
    <xf numFmtId="9" fontId="3" fillId="14" borderId="39" xfId="8" applyNumberFormat="1" applyFont="1" applyFill="1" applyBorder="1" applyAlignment="1">
      <alignment horizontal="center" vertical="center" wrapText="1"/>
    </xf>
    <xf numFmtId="0" fontId="3" fillId="0" borderId="38" xfId="8" applyFont="1" applyBorder="1" applyAlignment="1">
      <alignment horizontal="center" vertical="center"/>
    </xf>
    <xf numFmtId="0" fontId="3" fillId="0" borderId="40" xfId="8" applyFont="1" applyBorder="1" applyAlignment="1">
      <alignment horizontal="center" vertical="center"/>
    </xf>
    <xf numFmtId="0" fontId="3" fillId="14" borderId="16" xfId="8" applyFont="1" applyFill="1" applyBorder="1" applyAlignment="1">
      <alignment horizontal="center" vertical="center" wrapText="1"/>
    </xf>
    <xf numFmtId="0" fontId="3" fillId="14" borderId="20" xfId="8" applyFont="1" applyFill="1" applyBorder="1" applyAlignment="1">
      <alignment horizontal="center" vertical="center" wrapText="1"/>
    </xf>
    <xf numFmtId="9" fontId="3" fillId="0" borderId="1" xfId="8" applyNumberFormat="1" applyFont="1" applyBorder="1" applyAlignment="1">
      <alignment horizontal="center" vertical="center" wrapText="1"/>
    </xf>
    <xf numFmtId="0" fontId="3" fillId="0" borderId="18" xfId="8" applyFont="1" applyBorder="1" applyAlignment="1">
      <alignment horizontal="justify" vertical="center" wrapText="1"/>
    </xf>
    <xf numFmtId="0" fontId="3" fillId="0" borderId="18" xfId="8" applyFont="1" applyBorder="1" applyAlignment="1">
      <alignment horizontal="justify"/>
    </xf>
    <xf numFmtId="0" fontId="3" fillId="0" borderId="22" xfId="8" applyFont="1" applyBorder="1" applyAlignment="1">
      <alignment horizontal="justify"/>
    </xf>
    <xf numFmtId="10" fontId="3" fillId="0" borderId="16" xfId="8" applyNumberFormat="1" applyFont="1" applyBorder="1" applyAlignment="1">
      <alignment horizontal="center" vertical="center" wrapText="1"/>
    </xf>
    <xf numFmtId="10" fontId="3" fillId="0" borderId="19" xfId="8" applyNumberFormat="1" applyFont="1" applyBorder="1" applyAlignment="1">
      <alignment horizontal="center" vertical="center" wrapText="1"/>
    </xf>
    <xf numFmtId="0" fontId="3" fillId="0" borderId="19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3" fillId="0" borderId="19" xfId="8" applyFont="1" applyBorder="1" applyAlignment="1">
      <alignment horizontal="justify"/>
    </xf>
    <xf numFmtId="0" fontId="3" fillId="0" borderId="20" xfId="8" applyFont="1" applyBorder="1" applyAlignment="1">
      <alignment horizontal="justify"/>
    </xf>
    <xf numFmtId="0" fontId="30" fillId="14" borderId="16" xfId="8" applyFont="1" applyFill="1" applyBorder="1" applyAlignment="1">
      <alignment horizontal="center" vertical="center" wrapText="1"/>
    </xf>
    <xf numFmtId="0" fontId="30" fillId="14" borderId="20" xfId="8" applyFont="1" applyFill="1" applyBorder="1" applyAlignment="1">
      <alignment horizontal="center" vertical="center" wrapText="1"/>
    </xf>
    <xf numFmtId="0" fontId="3" fillId="0" borderId="28" xfId="8" applyFont="1" applyBorder="1" applyAlignment="1">
      <alignment horizontal="center" vertical="center" wrapText="1"/>
    </xf>
    <xf numFmtId="0" fontId="3" fillId="0" borderId="20" xfId="8" applyFont="1" applyBorder="1" applyAlignment="1">
      <alignment horizontal="center" vertical="center" wrapText="1"/>
    </xf>
    <xf numFmtId="0" fontId="30" fillId="14" borderId="28" xfId="8" applyFont="1" applyFill="1" applyBorder="1" applyAlignment="1">
      <alignment horizontal="center" vertical="center" wrapText="1"/>
    </xf>
    <xf numFmtId="0" fontId="3" fillId="14" borderId="2" xfId="8" applyFont="1" applyFill="1" applyBorder="1" applyAlignment="1">
      <alignment horizontal="center" vertical="center" wrapText="1"/>
    </xf>
    <xf numFmtId="0" fontId="3" fillId="14" borderId="4" xfId="8" applyFont="1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9" fontId="3" fillId="14" borderId="33" xfId="8" applyNumberFormat="1" applyFont="1" applyFill="1" applyBorder="1" applyAlignment="1">
      <alignment horizontal="center" vertical="center" wrapText="1"/>
    </xf>
    <xf numFmtId="4" fontId="3" fillId="0" borderId="6" xfId="2" applyNumberFormat="1" applyFont="1" applyFill="1" applyBorder="1" applyAlignment="1">
      <alignment horizontal="center" vertical="center" wrapText="1"/>
    </xf>
    <xf numFmtId="4" fontId="3" fillId="0" borderId="41" xfId="2" applyNumberFormat="1" applyFont="1" applyFill="1" applyBorder="1" applyAlignment="1">
      <alignment horizontal="center" vertical="center" wrapText="1"/>
    </xf>
    <xf numFmtId="4" fontId="3" fillId="0" borderId="14" xfId="8" applyNumberFormat="1" applyFont="1" applyBorder="1" applyAlignment="1">
      <alignment horizontal="center" vertical="center"/>
    </xf>
    <xf numFmtId="4" fontId="3" fillId="0" borderId="15" xfId="8" applyNumberFormat="1" applyFont="1" applyBorder="1" applyAlignment="1">
      <alignment horizontal="center" vertical="center"/>
    </xf>
    <xf numFmtId="4" fontId="3" fillId="0" borderId="2" xfId="2" applyNumberFormat="1" applyFont="1" applyFill="1" applyBorder="1" applyAlignment="1">
      <alignment horizontal="center" vertical="center" wrapText="1"/>
    </xf>
    <xf numFmtId="4" fontId="3" fillId="0" borderId="4" xfId="2" applyNumberFormat="1" applyFont="1" applyFill="1" applyBorder="1" applyAlignment="1">
      <alignment horizontal="center" vertical="center" wrapText="1"/>
    </xf>
    <xf numFmtId="4" fontId="3" fillId="0" borderId="38" xfId="2" applyNumberFormat="1" applyFont="1" applyFill="1" applyBorder="1" applyAlignment="1">
      <alignment horizontal="center" vertical="center" wrapText="1"/>
    </xf>
    <xf numFmtId="4" fontId="3" fillId="0" borderId="42" xfId="2" applyNumberFormat="1" applyFont="1" applyFill="1" applyBorder="1" applyAlignment="1">
      <alignment horizontal="center" vertical="center" wrapText="1"/>
    </xf>
    <xf numFmtId="4" fontId="3" fillId="15" borderId="16" xfId="8" applyNumberFormat="1" applyFont="1" applyFill="1" applyBorder="1" applyAlignment="1">
      <alignment horizontal="center" vertical="center"/>
    </xf>
    <xf numFmtId="4" fontId="3" fillId="15" borderId="20" xfId="8" applyNumberFormat="1" applyFont="1" applyFill="1" applyBorder="1" applyAlignment="1">
      <alignment horizontal="center" vertical="center"/>
    </xf>
    <xf numFmtId="0" fontId="3" fillId="21" borderId="2" xfId="8" applyFont="1" applyFill="1" applyBorder="1" applyAlignment="1">
      <alignment horizontal="center" vertical="center" wrapText="1"/>
    </xf>
    <xf numFmtId="0" fontId="3" fillId="21" borderId="4" xfId="8" applyFont="1" applyFill="1" applyBorder="1" applyAlignment="1">
      <alignment horizontal="center" vertical="center" wrapText="1"/>
    </xf>
    <xf numFmtId="4" fontId="3" fillId="0" borderId="16" xfId="8" applyNumberFormat="1" applyFont="1" applyBorder="1" applyAlignment="1">
      <alignment horizontal="center" vertical="center"/>
    </xf>
    <xf numFmtId="4" fontId="3" fillId="0" borderId="20" xfId="8" applyNumberFormat="1" applyFont="1" applyBorder="1" applyAlignment="1">
      <alignment horizontal="center" vertical="center"/>
    </xf>
    <xf numFmtId="0" fontId="3" fillId="0" borderId="37" xfId="8" applyFont="1" applyBorder="1" applyAlignment="1">
      <alignment horizontal="center" vertical="center" wrapText="1"/>
    </xf>
    <xf numFmtId="0" fontId="3" fillId="0" borderId="39" xfId="8" applyFont="1" applyBorder="1" applyAlignment="1">
      <alignment horizontal="center" vertical="center" wrapText="1"/>
    </xf>
    <xf numFmtId="0" fontId="3" fillId="0" borderId="2" xfId="8" applyFont="1" applyBorder="1" applyAlignment="1">
      <alignment horizontal="center" vertical="center"/>
    </xf>
    <xf numFmtId="0" fontId="3" fillId="0" borderId="4" xfId="8" applyFont="1" applyBorder="1" applyAlignment="1">
      <alignment horizontal="center" vertical="center"/>
    </xf>
    <xf numFmtId="0" fontId="3" fillId="0" borderId="2" xfId="8" applyFont="1" applyBorder="1" applyAlignment="1">
      <alignment horizontal="center"/>
    </xf>
    <xf numFmtId="0" fontId="3" fillId="0" borderId="4" xfId="8" applyFont="1" applyBorder="1" applyAlignment="1">
      <alignment horizontal="center"/>
    </xf>
    <xf numFmtId="0" fontId="3" fillId="11" borderId="2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0" borderId="32" xfId="8" applyFont="1" applyBorder="1" applyAlignment="1">
      <alignment horizontal="center" vertical="center"/>
    </xf>
    <xf numFmtId="0" fontId="3" fillId="14" borderId="28" xfId="8" applyFont="1" applyFill="1" applyBorder="1" applyAlignment="1">
      <alignment horizontal="center" vertical="center" wrapText="1"/>
    </xf>
    <xf numFmtId="4" fontId="3" fillId="0" borderId="28" xfId="8" applyNumberFormat="1" applyFont="1" applyBorder="1" applyAlignment="1">
      <alignment horizontal="center" vertical="center"/>
    </xf>
    <xf numFmtId="4" fontId="3" fillId="0" borderId="43" xfId="8" applyNumberFormat="1" applyFont="1" applyBorder="1" applyAlignment="1">
      <alignment horizontal="center" vertical="center"/>
    </xf>
    <xf numFmtId="4" fontId="3" fillId="0" borderId="4" xfId="8" applyNumberFormat="1" applyFont="1" applyBorder="1" applyAlignment="1">
      <alignment horizontal="center" vertical="center"/>
    </xf>
    <xf numFmtId="4" fontId="3" fillId="0" borderId="44" xfId="2" applyNumberFormat="1" applyFont="1" applyFill="1" applyBorder="1" applyAlignment="1">
      <alignment horizontal="center" vertical="center" wrapText="1"/>
    </xf>
    <xf numFmtId="0" fontId="3" fillId="0" borderId="33" xfId="8" applyFont="1" applyBorder="1" applyAlignment="1">
      <alignment horizontal="center" vertical="center" wrapText="1"/>
    </xf>
    <xf numFmtId="0" fontId="30" fillId="0" borderId="28" xfId="8" applyFont="1" applyBorder="1" applyAlignment="1">
      <alignment horizontal="center" vertical="center" wrapText="1"/>
    </xf>
    <xf numFmtId="0" fontId="30" fillId="0" borderId="20" xfId="8" applyFont="1" applyBorder="1" applyAlignment="1">
      <alignment horizontal="center" vertical="center" wrapText="1"/>
    </xf>
    <xf numFmtId="0" fontId="3" fillId="0" borderId="2" xfId="8" applyFont="1" applyBorder="1" applyAlignment="1">
      <alignment horizontal="center" vertical="center" wrapText="1"/>
    </xf>
    <xf numFmtId="0" fontId="3" fillId="0" borderId="4" xfId="8" applyFont="1" applyBorder="1" applyAlignment="1">
      <alignment horizontal="center" vertical="center" wrapText="1"/>
    </xf>
    <xf numFmtId="4" fontId="3" fillId="0" borderId="33" xfId="8" applyNumberFormat="1" applyFont="1" applyBorder="1" applyAlignment="1">
      <alignment horizontal="center" vertical="center"/>
    </xf>
    <xf numFmtId="4" fontId="3" fillId="0" borderId="39" xfId="8" applyNumberFormat="1" applyFont="1" applyBorder="1" applyAlignment="1">
      <alignment horizontal="center" vertical="center"/>
    </xf>
    <xf numFmtId="4" fontId="3" fillId="0" borderId="40" xfId="2" applyNumberFormat="1" applyFont="1" applyFill="1" applyBorder="1" applyAlignment="1">
      <alignment horizontal="center" vertical="center" wrapText="1"/>
    </xf>
    <xf numFmtId="4" fontId="3" fillId="0" borderId="45" xfId="8" applyNumberFormat="1" applyFont="1" applyBorder="1" applyAlignment="1">
      <alignment horizontal="center" vertical="center"/>
    </xf>
    <xf numFmtId="9" fontId="3" fillId="14" borderId="46" xfId="8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0" borderId="47" xfId="8" applyFont="1" applyBorder="1" applyAlignment="1">
      <alignment horizontal="center" vertical="center"/>
    </xf>
    <xf numFmtId="4" fontId="3" fillId="16" borderId="28" xfId="8" applyNumberFormat="1" applyFont="1" applyFill="1" applyBorder="1" applyAlignment="1">
      <alignment horizontal="center" vertical="center"/>
    </xf>
    <xf numFmtId="4" fontId="3" fillId="16" borderId="20" xfId="8" applyNumberFormat="1" applyFont="1" applyFill="1" applyBorder="1" applyAlignment="1">
      <alignment horizontal="center" vertical="center"/>
    </xf>
    <xf numFmtId="4" fontId="3" fillId="0" borderId="1" xfId="2" applyNumberFormat="1" applyFont="1" applyFill="1" applyBorder="1" applyAlignment="1">
      <alignment horizontal="center" vertical="center" wrapText="1"/>
    </xf>
    <xf numFmtId="4" fontId="3" fillId="0" borderId="1" xfId="8" applyNumberFormat="1" applyFont="1" applyBorder="1" applyAlignment="1">
      <alignment horizontal="center" vertical="center"/>
    </xf>
    <xf numFmtId="4" fontId="3" fillId="0" borderId="3" xfId="2" applyNumberFormat="1" applyFont="1" applyFill="1" applyBorder="1" applyAlignment="1">
      <alignment horizontal="center" vertical="center" wrapText="1"/>
    </xf>
    <xf numFmtId="0" fontId="3" fillId="0" borderId="3" xfId="8" applyFont="1" applyBorder="1" applyAlignment="1">
      <alignment horizontal="center" vertical="center" wrapText="1"/>
    </xf>
    <xf numFmtId="0" fontId="3" fillId="0" borderId="3" xfId="8" applyFont="1" applyBorder="1" applyAlignment="1">
      <alignment horizontal="center"/>
    </xf>
    <xf numFmtId="164" fontId="3" fillId="0" borderId="19" xfId="3" applyNumberFormat="1" applyFont="1" applyBorder="1" applyAlignment="1">
      <alignment horizontal="center" vertical="center"/>
    </xf>
    <xf numFmtId="0" fontId="3" fillId="2" borderId="32" xfId="8" applyFont="1" applyFill="1" applyBorder="1" applyAlignment="1">
      <alignment horizontal="center" vertical="center"/>
    </xf>
    <xf numFmtId="0" fontId="3" fillId="2" borderId="40" xfId="8" applyFont="1" applyFill="1" applyBorder="1" applyAlignment="1">
      <alignment horizontal="center" vertical="center"/>
    </xf>
    <xf numFmtId="4" fontId="3" fillId="0" borderId="19" xfId="8" applyNumberFormat="1" applyFont="1" applyBorder="1" applyAlignment="1">
      <alignment horizontal="center" vertical="center"/>
    </xf>
    <xf numFmtId="0" fontId="3" fillId="0" borderId="46" xfId="8" applyFont="1" applyBorder="1" applyAlignment="1">
      <alignment horizontal="center" vertical="center" wrapText="1"/>
    </xf>
    <xf numFmtId="0" fontId="3" fillId="0" borderId="3" xfId="8" applyFont="1" applyBorder="1" applyAlignment="1">
      <alignment horizontal="center" vertical="center"/>
    </xf>
    <xf numFmtId="4" fontId="3" fillId="0" borderId="47" xfId="2" applyNumberFormat="1" applyFont="1" applyFill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/>
    </xf>
    <xf numFmtId="4" fontId="3" fillId="0" borderId="46" xfId="8" applyNumberFormat="1" applyFont="1" applyBorder="1" applyAlignment="1">
      <alignment horizontal="center" vertical="center"/>
    </xf>
    <xf numFmtId="0" fontId="3" fillId="0" borderId="27" xfId="8" applyFont="1" applyBorder="1" applyAlignment="1">
      <alignment horizontal="justify" vertical="center" wrapText="1"/>
    </xf>
    <xf numFmtId="0" fontId="3" fillId="0" borderId="29" xfId="8" applyFont="1" applyBorder="1" applyAlignment="1">
      <alignment horizontal="justify"/>
    </xf>
    <xf numFmtId="10" fontId="3" fillId="0" borderId="28" xfId="8" applyNumberFormat="1" applyFont="1" applyBorder="1" applyAlignment="1">
      <alignment horizontal="center" vertical="center" wrapText="1"/>
    </xf>
    <xf numFmtId="0" fontId="3" fillId="0" borderId="30" xfId="8" applyFont="1" applyBorder="1" applyAlignment="1">
      <alignment horizontal="center"/>
    </xf>
    <xf numFmtId="0" fontId="3" fillId="0" borderId="28" xfId="8" applyFont="1" applyBorder="1" applyAlignment="1">
      <alignment horizontal="justify" vertical="center" wrapText="1"/>
    </xf>
    <xf numFmtId="0" fontId="3" fillId="0" borderId="30" xfId="8" applyFont="1" applyBorder="1" applyAlignment="1">
      <alignment horizontal="justify"/>
    </xf>
    <xf numFmtId="0" fontId="3" fillId="0" borderId="32" xfId="8" applyFont="1" applyBorder="1" applyAlignment="1">
      <alignment horizontal="center" vertical="center" wrapText="1"/>
    </xf>
    <xf numFmtId="0" fontId="3" fillId="0" borderId="40" xfId="8" applyFont="1" applyBorder="1" applyAlignment="1">
      <alignment horizontal="center" vertical="center" wrapText="1"/>
    </xf>
    <xf numFmtId="0" fontId="3" fillId="0" borderId="22" xfId="8" applyFont="1" applyBorder="1" applyAlignment="1">
      <alignment horizontal="justify" vertical="center" wrapText="1"/>
    </xf>
    <xf numFmtId="0" fontId="3" fillId="0" borderId="20" xfId="8" applyFont="1" applyBorder="1" applyAlignment="1">
      <alignment horizontal="justify" vertical="center" wrapText="1"/>
    </xf>
    <xf numFmtId="0" fontId="3" fillId="0" borderId="28" xfId="8" applyFont="1" applyBorder="1" applyAlignment="1">
      <alignment horizontal="left" vertical="center" wrapText="1"/>
    </xf>
    <xf numFmtId="0" fontId="3" fillId="0" borderId="20" xfId="8" applyFont="1" applyBorder="1" applyAlignment="1">
      <alignment horizontal="left" vertical="center" wrapText="1"/>
    </xf>
    <xf numFmtId="10" fontId="3" fillId="0" borderId="33" xfId="8" applyNumberFormat="1" applyFont="1" applyBorder="1" applyAlignment="1">
      <alignment horizontal="center" vertical="center" wrapText="1"/>
    </xf>
    <xf numFmtId="10" fontId="3" fillId="0" borderId="39" xfId="8" applyNumberFormat="1" applyFont="1" applyBorder="1" applyAlignment="1">
      <alignment horizontal="center" vertical="center" wrapText="1"/>
    </xf>
    <xf numFmtId="164" fontId="3" fillId="0" borderId="33" xfId="8" applyNumberFormat="1" applyFont="1" applyBorder="1" applyAlignment="1">
      <alignment horizontal="center" vertical="center" wrapText="1"/>
    </xf>
    <xf numFmtId="164" fontId="3" fillId="0" borderId="45" xfId="8" applyNumberFormat="1" applyFont="1" applyBorder="1" applyAlignment="1">
      <alignment horizontal="center" vertical="center" wrapText="1"/>
    </xf>
    <xf numFmtId="0" fontId="3" fillId="15" borderId="2" xfId="8" applyFont="1" applyFill="1" applyBorder="1" applyAlignment="1">
      <alignment horizontal="center" vertical="center" wrapText="1"/>
    </xf>
    <xf numFmtId="0" fontId="3" fillId="15" borderId="4" xfId="8" applyFont="1" applyFill="1" applyBorder="1" applyAlignment="1">
      <alignment horizontal="center" vertical="center" wrapText="1"/>
    </xf>
    <xf numFmtId="9" fontId="3" fillId="0" borderId="33" xfId="8" applyNumberFormat="1" applyFont="1" applyBorder="1" applyAlignment="1">
      <alignment horizontal="center" vertical="center" wrapText="1"/>
    </xf>
    <xf numFmtId="9" fontId="3" fillId="0" borderId="39" xfId="8" applyNumberFormat="1" applyFont="1" applyBorder="1" applyAlignment="1">
      <alignment horizontal="center" vertical="center" wrapText="1"/>
    </xf>
    <xf numFmtId="4" fontId="3" fillId="0" borderId="27" xfId="8" applyNumberFormat="1" applyFont="1" applyBorder="1" applyAlignment="1">
      <alignment horizontal="center" vertical="center"/>
    </xf>
    <xf numFmtId="4" fontId="3" fillId="0" borderId="29" xfId="8" applyNumberFormat="1" applyFont="1" applyBorder="1" applyAlignment="1">
      <alignment horizontal="center" vertical="center"/>
    </xf>
    <xf numFmtId="0" fontId="3" fillId="0" borderId="45" xfId="8" applyFont="1" applyBorder="1" applyAlignment="1">
      <alignment horizontal="center" vertical="center" wrapText="1"/>
    </xf>
    <xf numFmtId="4" fontId="3" fillId="0" borderId="31" xfId="8" applyNumberFormat="1" applyFont="1" applyBorder="1" applyAlignment="1">
      <alignment horizontal="center" vertical="center"/>
    </xf>
    <xf numFmtId="4" fontId="3" fillId="0" borderId="21" xfId="8" applyNumberFormat="1" applyFont="1" applyBorder="1" applyAlignment="1">
      <alignment horizontal="center" vertical="center"/>
    </xf>
    <xf numFmtId="0" fontId="3" fillId="0" borderId="23" xfId="8" applyFont="1" applyBorder="1" applyAlignment="1">
      <alignment horizontal="justify" vertical="center" wrapText="1"/>
    </xf>
    <xf numFmtId="0" fontId="3" fillId="0" borderId="21" xfId="8" applyFont="1" applyBorder="1" applyAlignment="1">
      <alignment horizontal="justify" vertical="center" wrapText="1"/>
    </xf>
    <xf numFmtId="0" fontId="3" fillId="15" borderId="32" xfId="8" applyFont="1" applyFill="1" applyBorder="1" applyAlignment="1">
      <alignment horizontal="center" vertical="center"/>
    </xf>
    <xf numFmtId="0" fontId="3" fillId="15" borderId="40" xfId="8" applyFont="1" applyFill="1" applyBorder="1" applyAlignment="1">
      <alignment horizontal="center" vertical="center"/>
    </xf>
    <xf numFmtId="0" fontId="3" fillId="0" borderId="1" xfId="8" applyFont="1" applyBorder="1" applyAlignment="1">
      <alignment horizontal="left" vertical="center" wrapText="1"/>
    </xf>
    <xf numFmtId="0" fontId="30" fillId="0" borderId="27" xfId="8" applyFont="1" applyBorder="1" applyAlignment="1">
      <alignment horizontal="center" vertical="center" wrapText="1"/>
    </xf>
    <xf numFmtId="0" fontId="30" fillId="0" borderId="22" xfId="8" applyFont="1" applyBorder="1" applyAlignment="1">
      <alignment horizontal="center" vertical="center" wrapText="1"/>
    </xf>
    <xf numFmtId="4" fontId="3" fillId="7" borderId="28" xfId="8" applyNumberFormat="1" applyFont="1" applyFill="1" applyBorder="1" applyAlignment="1">
      <alignment horizontal="center" vertical="center"/>
    </xf>
    <xf numFmtId="4" fontId="3" fillId="7" borderId="20" xfId="8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9" fontId="3" fillId="0" borderId="1" xfId="3" applyFont="1" applyFill="1" applyBorder="1" applyAlignment="1">
      <alignment horizontal="center" vertical="center"/>
    </xf>
    <xf numFmtId="9" fontId="3" fillId="0" borderId="2" xfId="3" applyFont="1" applyFill="1" applyBorder="1" applyAlignment="1">
      <alignment horizontal="center" vertical="center"/>
    </xf>
    <xf numFmtId="0" fontId="3" fillId="0" borderId="31" xfId="8" applyFont="1" applyBorder="1" applyAlignment="1">
      <alignment horizontal="justify" vertical="center" wrapText="1"/>
    </xf>
    <xf numFmtId="9" fontId="3" fillId="0" borderId="2" xfId="8" applyNumberFormat="1" applyFont="1" applyBorder="1" applyAlignment="1">
      <alignment horizontal="center" vertical="center" wrapText="1"/>
    </xf>
    <xf numFmtId="0" fontId="2" fillId="13" borderId="1" xfId="8" applyFont="1" applyFill="1" applyBorder="1" applyAlignment="1">
      <alignment horizontal="center" vertical="center" wrapText="1"/>
    </xf>
    <xf numFmtId="0" fontId="2" fillId="2" borderId="1" xfId="8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17" borderId="10" xfId="0" applyFont="1" applyFill="1" applyBorder="1" applyAlignment="1">
      <alignment horizontal="center" vertical="center" wrapText="1"/>
    </xf>
    <xf numFmtId="0" fontId="2" fillId="17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17" borderId="2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1" fontId="2" fillId="17" borderId="2" xfId="0" applyNumberFormat="1" applyFont="1" applyFill="1" applyBorder="1" applyAlignment="1">
      <alignment horizontal="center" vertical="center" wrapText="1"/>
    </xf>
    <xf numFmtId="1" fontId="2" fillId="17" borderId="4" xfId="0" applyNumberFormat="1" applyFont="1" applyFill="1" applyBorder="1" applyAlignment="1">
      <alignment horizontal="center" vertical="center" wrapText="1"/>
    </xf>
    <xf numFmtId="9" fontId="3" fillId="0" borderId="1" xfId="3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11" borderId="2" xfId="0" applyFont="1" applyFill="1" applyBorder="1" applyAlignment="1">
      <alignment vertical="center" wrapText="1"/>
    </xf>
    <xf numFmtId="0" fontId="12" fillId="11" borderId="4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4" fontId="8" fillId="0" borderId="2" xfId="2" applyNumberFormat="1" applyFont="1" applyBorder="1" applyAlignment="1">
      <alignment horizontal="center" vertical="center"/>
    </xf>
    <xf numFmtId="4" fontId="8" fillId="0" borderId="4" xfId="2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9" fontId="12" fillId="0" borderId="2" xfId="3" applyFont="1" applyBorder="1" applyAlignment="1">
      <alignment horizontal="center" vertical="center" wrapText="1"/>
    </xf>
    <xf numFmtId="9" fontId="12" fillId="0" borderId="4" xfId="3" applyFont="1" applyBorder="1" applyAlignment="1">
      <alignment horizontal="center" vertical="center" wrapText="1"/>
    </xf>
    <xf numFmtId="164" fontId="12" fillId="7" borderId="2" xfId="3" applyNumberFormat="1" applyFont="1" applyFill="1" applyBorder="1" applyAlignment="1">
      <alignment horizontal="center" vertical="center" wrapText="1"/>
    </xf>
    <xf numFmtId="164" fontId="12" fillId="7" borderId="4" xfId="3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5" fillId="23" borderId="28" xfId="9" applyFont="1" applyFill="1" applyBorder="1" applyAlignment="1">
      <alignment horizontal="center" vertical="center" wrapText="1"/>
    </xf>
    <xf numFmtId="0" fontId="36" fillId="0" borderId="20" xfId="9" applyFont="1" applyBorder="1"/>
    <xf numFmtId="1" fontId="35" fillId="23" borderId="28" xfId="9" applyNumberFormat="1" applyFont="1" applyFill="1" applyBorder="1" applyAlignment="1">
      <alignment horizontal="center" vertical="center" wrapText="1"/>
    </xf>
    <xf numFmtId="0" fontId="37" fillId="0" borderId="19" xfId="9" applyFont="1" applyBorder="1" applyAlignment="1">
      <alignment horizontal="center" vertical="center" wrapText="1"/>
    </xf>
    <xf numFmtId="0" fontId="36" fillId="0" borderId="19" xfId="9" applyFont="1" applyBorder="1"/>
    <xf numFmtId="9" fontId="37" fillId="0" borderId="19" xfId="9" applyNumberFormat="1" applyFont="1" applyBorder="1" applyAlignment="1">
      <alignment horizontal="center" vertical="center" wrapText="1"/>
    </xf>
    <xf numFmtId="0" fontId="35" fillId="23" borderId="25" xfId="9" applyFont="1" applyFill="1" applyBorder="1" applyAlignment="1">
      <alignment horizontal="center" vertical="center" wrapText="1"/>
    </xf>
    <xf numFmtId="0" fontId="36" fillId="0" borderId="36" xfId="9" applyFont="1" applyBorder="1"/>
    <xf numFmtId="0" fontId="36" fillId="0" borderId="26" xfId="9" applyFont="1" applyBorder="1"/>
    <xf numFmtId="170" fontId="37" fillId="0" borderId="19" xfId="9" applyNumberFormat="1" applyFont="1" applyBorder="1" applyAlignment="1">
      <alignment horizontal="center" vertical="center" wrapText="1"/>
    </xf>
    <xf numFmtId="9" fontId="38" fillId="0" borderId="19" xfId="9" applyNumberFormat="1" applyFont="1" applyBorder="1" applyAlignment="1">
      <alignment horizontal="center" vertical="center" wrapText="1"/>
    </xf>
    <xf numFmtId="0" fontId="37" fillId="0" borderId="28" xfId="9" applyFont="1" applyBorder="1" applyAlignment="1">
      <alignment horizontal="center" vertical="center"/>
    </xf>
    <xf numFmtId="4" fontId="37" fillId="0" borderId="28" xfId="9" applyNumberFormat="1" applyFont="1" applyBorder="1" applyAlignment="1">
      <alignment horizontal="right" vertical="center"/>
    </xf>
    <xf numFmtId="4" fontId="37" fillId="0" borderId="31" xfId="9" applyNumberFormat="1" applyFont="1" applyBorder="1" applyAlignment="1">
      <alignment horizontal="right" vertical="center"/>
    </xf>
    <xf numFmtId="0" fontId="36" fillId="0" borderId="23" xfId="9" applyFont="1" applyBorder="1"/>
    <xf numFmtId="0" fontId="36" fillId="0" borderId="21" xfId="9" applyFont="1" applyBorder="1"/>
    <xf numFmtId="0" fontId="37" fillId="0" borderId="28" xfId="9" applyFont="1" applyBorder="1" applyAlignment="1">
      <alignment horizontal="left" vertical="center" wrapText="1"/>
    </xf>
    <xf numFmtId="2" fontId="37" fillId="0" borderId="28" xfId="9" applyNumberFormat="1" applyFont="1" applyBorder="1" applyAlignment="1">
      <alignment horizontal="center" vertical="center"/>
    </xf>
    <xf numFmtId="0" fontId="37" fillId="0" borderId="28" xfId="9" applyFont="1" applyBorder="1" applyAlignment="1">
      <alignment horizontal="center" vertical="center" wrapText="1"/>
    </xf>
    <xf numFmtId="0" fontId="37" fillId="0" borderId="20" xfId="9" applyFont="1" applyBorder="1" applyAlignment="1">
      <alignment horizontal="center" vertical="center" wrapText="1"/>
    </xf>
    <xf numFmtId="1" fontId="37" fillId="0" borderId="28" xfId="9" applyNumberFormat="1" applyFont="1" applyBorder="1" applyAlignment="1">
      <alignment horizontal="center" vertical="center"/>
    </xf>
    <xf numFmtId="1" fontId="37" fillId="0" borderId="19" xfId="9" applyNumberFormat="1" applyFont="1" applyBorder="1" applyAlignment="1">
      <alignment horizontal="center" vertical="center"/>
    </xf>
    <xf numFmtId="1" fontId="37" fillId="0" borderId="20" xfId="9" applyNumberFormat="1" applyFont="1" applyBorder="1" applyAlignment="1">
      <alignment horizontal="center" vertical="center"/>
    </xf>
    <xf numFmtId="9" fontId="37" fillId="0" borderId="28" xfId="9" applyNumberFormat="1" applyFont="1" applyBorder="1" applyAlignment="1">
      <alignment horizontal="center" vertical="center" wrapText="1"/>
    </xf>
    <xf numFmtId="0" fontId="37" fillId="14" borderId="28" xfId="9" applyFont="1" applyFill="1" applyBorder="1" applyAlignment="1">
      <alignment horizontal="center" vertical="center" wrapText="1"/>
    </xf>
    <xf numFmtId="9" fontId="37" fillId="14" borderId="28" xfId="9" applyNumberFormat="1" applyFont="1" applyFill="1" applyBorder="1" applyAlignment="1">
      <alignment horizontal="center" vertical="center" wrapText="1"/>
    </xf>
    <xf numFmtId="0" fontId="37" fillId="30" borderId="28" xfId="9" applyFont="1" applyFill="1" applyBorder="1" applyAlignment="1">
      <alignment horizontal="center" vertical="center" wrapText="1"/>
    </xf>
    <xf numFmtId="0" fontId="36" fillId="10" borderId="20" xfId="9" applyFont="1" applyFill="1" applyBorder="1"/>
    <xf numFmtId="0" fontId="37" fillId="14" borderId="28" xfId="9" applyFont="1" applyFill="1" applyBorder="1" applyAlignment="1">
      <alignment horizontal="left" vertical="center" wrapText="1"/>
    </xf>
    <xf numFmtId="0" fontId="37" fillId="29" borderId="28" xfId="9" applyFont="1" applyFill="1" applyBorder="1" applyAlignment="1">
      <alignment horizontal="center" vertical="center" wrapText="1"/>
    </xf>
    <xf numFmtId="0" fontId="37" fillId="14" borderId="19" xfId="9" applyFont="1" applyFill="1" applyBorder="1" applyAlignment="1">
      <alignment horizontal="left" vertical="center" wrapText="1"/>
    </xf>
    <xf numFmtId="0" fontId="38" fillId="0" borderId="28" xfId="9" applyFont="1" applyBorder="1" applyAlignment="1">
      <alignment horizontal="left" vertical="center" wrapText="1"/>
    </xf>
    <xf numFmtId="0" fontId="38" fillId="14" borderId="28" xfId="9" applyFont="1" applyFill="1" applyBorder="1" applyAlignment="1">
      <alignment horizontal="left" vertical="center" wrapText="1"/>
    </xf>
    <xf numFmtId="0" fontId="38" fillId="29" borderId="28" xfId="9" applyFont="1" applyFill="1" applyBorder="1" applyAlignment="1">
      <alignment horizontal="center" vertical="center" wrapText="1"/>
    </xf>
    <xf numFmtId="0" fontId="37" fillId="0" borderId="31" xfId="9" applyFont="1" applyBorder="1" applyAlignment="1">
      <alignment horizontal="center" vertical="center"/>
    </xf>
    <xf numFmtId="4" fontId="37" fillId="0" borderId="27" xfId="9" applyNumberFormat="1" applyFont="1" applyBorder="1" applyAlignment="1">
      <alignment horizontal="right" vertical="center"/>
    </xf>
    <xf numFmtId="0" fontId="36" fillId="0" borderId="22" xfId="9" applyFont="1" applyBorder="1"/>
    <xf numFmtId="0" fontId="8" fillId="0" borderId="1" xfId="0" applyFont="1" applyBorder="1" applyAlignment="1">
      <alignment horizontal="justify" vertical="center"/>
    </xf>
    <xf numFmtId="9" fontId="8" fillId="0" borderId="1" xfId="3" applyFont="1" applyFill="1" applyBorder="1" applyAlignment="1">
      <alignment horizontal="center" vertical="center"/>
    </xf>
    <xf numFmtId="1" fontId="2" fillId="17" borderId="1" xfId="0" applyNumberFormat="1" applyFont="1" applyFill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3" applyNumberFormat="1" applyFont="1" applyFill="1" applyBorder="1" applyAlignment="1">
      <alignment horizontal="center" vertical="center" wrapText="1"/>
    </xf>
    <xf numFmtId="0" fontId="23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49" fontId="8" fillId="0" borderId="1" xfId="0" applyNumberFormat="1" applyFont="1" applyBorder="1" applyAlignment="1">
      <alignment horizontal="justify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64" fontId="8" fillId="0" borderId="1" xfId="3" applyNumberFormat="1" applyFont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 wrapText="1"/>
    </xf>
    <xf numFmtId="0" fontId="2" fillId="31" borderId="11" xfId="0" applyFont="1" applyFill="1" applyBorder="1" applyAlignment="1">
      <alignment horizontal="center" vertical="center" wrapText="1"/>
    </xf>
    <xf numFmtId="0" fontId="2" fillId="31" borderId="10" xfId="0" applyFont="1" applyFill="1" applyBorder="1" applyAlignment="1">
      <alignment horizontal="center" vertical="center" wrapText="1"/>
    </xf>
    <xf numFmtId="0" fontId="2" fillId="31" borderId="7" xfId="0" applyFont="1" applyFill="1" applyBorder="1" applyAlignment="1">
      <alignment horizontal="center" vertical="center" wrapText="1"/>
    </xf>
    <xf numFmtId="0" fontId="2" fillId="32" borderId="1" xfId="0" applyFont="1" applyFill="1" applyBorder="1" applyAlignment="1">
      <alignment horizontal="center" vertical="center" wrapText="1"/>
    </xf>
    <xf numFmtId="0" fontId="2" fillId="31" borderId="2" xfId="0" applyFont="1" applyFill="1" applyBorder="1" applyAlignment="1">
      <alignment horizontal="center" vertical="center" wrapText="1"/>
    </xf>
    <xf numFmtId="0" fontId="2" fillId="31" borderId="4" xfId="0" applyFont="1" applyFill="1" applyBorder="1" applyAlignment="1">
      <alignment horizontal="center" vertical="center" wrapText="1"/>
    </xf>
    <xf numFmtId="9" fontId="3" fillId="7" borderId="4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3" fillId="7" borderId="1" xfId="3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9" fontId="8" fillId="0" borderId="12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 wrapText="1"/>
    </xf>
    <xf numFmtId="9" fontId="8" fillId="0" borderId="13" xfId="0" applyNumberFormat="1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justify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" fontId="8" fillId="0" borderId="3" xfId="0" applyNumberFormat="1" applyFont="1" applyBorder="1" applyAlignment="1">
      <alignment horizontal="right" vertical="center"/>
    </xf>
    <xf numFmtId="4" fontId="8" fillId="0" borderId="4" xfId="0" applyNumberFormat="1" applyFont="1" applyBorder="1" applyAlignment="1">
      <alignment horizontal="right" vertical="center"/>
    </xf>
    <xf numFmtId="4" fontId="8" fillId="0" borderId="3" xfId="7" applyNumberFormat="1" applyFont="1" applyFill="1" applyBorder="1" applyAlignment="1">
      <alignment horizontal="right" vertical="center"/>
    </xf>
    <xf numFmtId="4" fontId="8" fillId="0" borderId="4" xfId="7" applyNumberFormat="1" applyFont="1" applyFill="1" applyBorder="1" applyAlignment="1">
      <alignment horizontal="right" vertical="center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left" vertical="center" wrapText="1"/>
    </xf>
    <xf numFmtId="0" fontId="8" fillId="11" borderId="4" xfId="0" applyFont="1" applyFill="1" applyBorder="1" applyAlignment="1">
      <alignment horizontal="left" vertical="center" wrapText="1"/>
    </xf>
    <xf numFmtId="9" fontId="3" fillId="7" borderId="14" xfId="0" applyNumberFormat="1" applyFont="1" applyFill="1" applyBorder="1" applyAlignment="1">
      <alignment horizontal="center" vertical="center" wrapText="1"/>
    </xf>
    <xf numFmtId="9" fontId="3" fillId="7" borderId="15" xfId="0" applyNumberFormat="1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2" fillId="33" borderId="4" xfId="0" applyFont="1" applyFill="1" applyBorder="1" applyAlignment="1">
      <alignment horizontal="center" vertical="center" wrapText="1"/>
    </xf>
    <xf numFmtId="0" fontId="2" fillId="33" borderId="9" xfId="0" applyFont="1" applyFill="1" applyBorder="1" applyAlignment="1">
      <alignment horizontal="center" vertical="center" wrapText="1"/>
    </xf>
    <xf numFmtId="0" fontId="2" fillId="33" borderId="13" xfId="0" applyFont="1" applyFill="1" applyBorder="1" applyAlignment="1">
      <alignment horizontal="center" vertical="center" wrapText="1"/>
    </xf>
    <xf numFmtId="0" fontId="2" fillId="33" borderId="15" xfId="0" applyFont="1" applyFill="1" applyBorder="1" applyAlignment="1">
      <alignment horizontal="center" vertical="center" wrapText="1"/>
    </xf>
    <xf numFmtId="0" fontId="2" fillId="33" borderId="11" xfId="0" applyFont="1" applyFill="1" applyBorder="1" applyAlignment="1">
      <alignment horizontal="center" vertical="center" wrapText="1"/>
    </xf>
    <xf numFmtId="0" fontId="2" fillId="33" borderId="2" xfId="0" applyFont="1" applyFill="1" applyBorder="1" applyAlignment="1">
      <alignment horizontal="center" vertical="center" wrapText="1"/>
    </xf>
    <xf numFmtId="0" fontId="2" fillId="33" borderId="7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9" fontId="8" fillId="0" borderId="2" xfId="0" applyNumberFormat="1" applyFont="1" applyFill="1" applyBorder="1" applyAlignment="1">
      <alignment horizontal="center" vertical="center" wrapText="1"/>
    </xf>
    <xf numFmtId="9" fontId="8" fillId="0" borderId="3" xfId="0" applyNumberFormat="1" applyFont="1" applyFill="1" applyBorder="1" applyAlignment="1">
      <alignment horizontal="center" vertical="center" wrapText="1"/>
    </xf>
    <xf numFmtId="9" fontId="8" fillId="0" borderId="4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11">
    <cellStyle name="Millares [0]" xfId="1" builtinId="6"/>
    <cellStyle name="Millares 2" xfId="6" xr:uid="{B2A81DC3-8B66-4BD6-B8F1-2A0010BF2C77}"/>
    <cellStyle name="Moneda [0]" xfId="2" builtinId="7"/>
    <cellStyle name="Moneda 2" xfId="7" xr:uid="{337E6ACE-CD96-45A8-AFA2-192CC9E41695}"/>
    <cellStyle name="Moneda 2 2" xfId="10" xr:uid="{998E7A9C-98BA-4126-914F-CEC4723DAA72}"/>
    <cellStyle name="Moneda 3" xfId="5" xr:uid="{5E76786D-A12D-47E0-A816-21BC60E413D8}"/>
    <cellStyle name="Normal" xfId="0" builtinId="0"/>
    <cellStyle name="Normal 2" xfId="9" xr:uid="{B2980B98-11DB-482C-B7F3-EB97F24BB1F2}"/>
    <cellStyle name="Normal 2 2 2" xfId="4" xr:uid="{9C7D576E-C900-400D-A4A9-A426B9740EC5}"/>
    <cellStyle name="Normal 3" xfId="8" xr:uid="{8BD0F08B-D0D2-410F-B606-0591A449B2A4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23D6-E65C-4D8C-89E7-DC84C65F8097}">
  <sheetPr>
    <tabColor theme="4" tint="0.39997558519241921"/>
  </sheetPr>
  <dimension ref="A1:AZ604"/>
  <sheetViews>
    <sheetView topLeftCell="A86" zoomScale="80" zoomScaleNormal="80" workbookViewId="0">
      <selection activeCell="T8" sqref="T8"/>
    </sheetView>
  </sheetViews>
  <sheetFormatPr baseColWidth="10" defaultRowHeight="15"/>
  <cols>
    <col min="6" max="6" width="17.140625" customWidth="1"/>
    <col min="7" max="7" width="13.5703125" customWidth="1"/>
    <col min="8" max="8" width="13.5703125" hidden="1" customWidth="1"/>
    <col min="9" max="14" width="0" hidden="1" customWidth="1"/>
    <col min="17" max="17" width="39.28515625" customWidth="1"/>
    <col min="18" max="18" width="31.5703125" customWidth="1"/>
    <col min="19" max="19" width="13.5703125" customWidth="1"/>
    <col min="20" max="20" width="65.28515625" customWidth="1"/>
    <col min="21" max="21" width="23.85546875" customWidth="1"/>
    <col min="22" max="22" width="18.140625" customWidth="1"/>
    <col min="25" max="25" width="11.42578125" style="31"/>
    <col min="26" max="28" width="11.42578125" hidden="1" customWidth="1"/>
    <col min="29" max="32" width="15" customWidth="1"/>
    <col min="33" max="34" width="19.42578125" hidden="1" customWidth="1"/>
    <col min="35" max="35" width="18.42578125" hidden="1" customWidth="1"/>
    <col min="36" max="37" width="19" hidden="1" customWidth="1"/>
    <col min="38" max="38" width="20.140625" hidden="1" customWidth="1"/>
    <col min="39" max="39" width="19" hidden="1" customWidth="1"/>
    <col min="40" max="40" width="18.42578125" bestFit="1" customWidth="1"/>
    <col min="41" max="47" width="19" hidden="1" customWidth="1"/>
    <col min="48" max="48" width="23.42578125" hidden="1" customWidth="1"/>
    <col min="49" max="49" width="29.7109375" customWidth="1"/>
    <col min="50" max="50" width="42.5703125" customWidth="1"/>
    <col min="51" max="51" width="27.5703125" customWidth="1"/>
    <col min="52" max="52" width="42.85546875" customWidth="1"/>
  </cols>
  <sheetData>
    <row r="1" spans="1:52" s="2" customFormat="1" ht="26.1" customHeight="1">
      <c r="A1" s="531" t="s">
        <v>0</v>
      </c>
      <c r="B1" s="531" t="s">
        <v>1</v>
      </c>
      <c r="C1" s="531" t="s">
        <v>2</v>
      </c>
      <c r="D1" s="531" t="s">
        <v>3</v>
      </c>
      <c r="E1" s="531"/>
      <c r="F1" s="531"/>
      <c r="G1" s="531"/>
      <c r="H1" s="531"/>
      <c r="I1" s="531"/>
      <c r="J1" s="531"/>
      <c r="K1" s="1"/>
      <c r="L1" s="1"/>
      <c r="M1" s="1"/>
      <c r="N1" s="1"/>
      <c r="O1" s="531" t="s">
        <v>4</v>
      </c>
      <c r="P1" s="531" t="s">
        <v>1</v>
      </c>
      <c r="Q1" s="531" t="s">
        <v>5</v>
      </c>
      <c r="R1" s="531" t="s">
        <v>6</v>
      </c>
      <c r="S1" s="531" t="s">
        <v>1</v>
      </c>
      <c r="T1" s="1"/>
      <c r="U1" s="531" t="s">
        <v>7</v>
      </c>
      <c r="V1" s="531"/>
      <c r="W1" s="531"/>
      <c r="X1" s="531"/>
      <c r="Y1" s="531"/>
      <c r="Z1" s="531"/>
      <c r="AA1" s="531"/>
      <c r="AB1" s="531"/>
      <c r="AC1" s="1"/>
      <c r="AD1" s="1"/>
      <c r="AE1" s="1"/>
      <c r="AF1" s="1"/>
      <c r="AG1" s="1"/>
      <c r="AH1" s="1"/>
      <c r="AI1" s="531" t="s">
        <v>8</v>
      </c>
      <c r="AJ1" s="531"/>
      <c r="AK1" s="531"/>
      <c r="AL1" s="531"/>
      <c r="AM1" s="531"/>
      <c r="AN1" s="531" t="s">
        <v>9</v>
      </c>
      <c r="AO1" s="531"/>
      <c r="AP1" s="531"/>
      <c r="AQ1" s="531"/>
      <c r="AR1" s="1"/>
      <c r="AS1" s="1"/>
      <c r="AT1" s="1"/>
      <c r="AU1" s="1"/>
      <c r="AV1" s="531" t="s">
        <v>10</v>
      </c>
      <c r="AW1" s="531" t="s">
        <v>11</v>
      </c>
      <c r="AX1" s="531" t="s">
        <v>12</v>
      </c>
      <c r="AY1" s="531" t="s">
        <v>13</v>
      </c>
    </row>
    <row r="2" spans="1:52" s="7" customFormat="1" ht="39.950000000000003" customHeight="1">
      <c r="A2" s="531"/>
      <c r="B2" s="531"/>
      <c r="C2" s="531"/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/>
      <c r="L2" s="1"/>
      <c r="M2" s="1"/>
      <c r="N2" s="1"/>
      <c r="O2" s="531"/>
      <c r="P2" s="531"/>
      <c r="Q2" s="531"/>
      <c r="R2" s="531"/>
      <c r="S2" s="531"/>
      <c r="T2" s="1" t="s">
        <v>21</v>
      </c>
      <c r="U2" s="1" t="s">
        <v>22</v>
      </c>
      <c r="V2" s="1" t="s">
        <v>23</v>
      </c>
      <c r="W2" s="1" t="s">
        <v>24</v>
      </c>
      <c r="X2" s="1" t="s">
        <v>15</v>
      </c>
      <c r="Y2" s="3" t="s">
        <v>17</v>
      </c>
      <c r="Z2" s="4" t="s">
        <v>18</v>
      </c>
      <c r="AA2" s="3" t="s">
        <v>19</v>
      </c>
      <c r="AB2" s="5" t="s">
        <v>20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>
        <v>2020</v>
      </c>
      <c r="AO2" s="1">
        <v>2021</v>
      </c>
      <c r="AP2" s="1">
        <v>2022</v>
      </c>
      <c r="AQ2" s="1">
        <v>2023</v>
      </c>
      <c r="AR2" s="1"/>
      <c r="AS2" s="1"/>
      <c r="AT2" s="1"/>
      <c r="AU2" s="1"/>
      <c r="AV2" s="531"/>
      <c r="AW2" s="531"/>
      <c r="AX2" s="531"/>
      <c r="AY2" s="531"/>
    </row>
    <row r="3" spans="1:52" s="7" customFormat="1" ht="74.25" customHeight="1">
      <c r="A3" s="532" t="s">
        <v>36</v>
      </c>
      <c r="B3" s="489">
        <v>1</v>
      </c>
      <c r="C3" s="532" t="s">
        <v>37</v>
      </c>
      <c r="D3" s="532" t="s">
        <v>38</v>
      </c>
      <c r="E3" s="522">
        <v>0.9</v>
      </c>
      <c r="F3" s="522">
        <v>0.9</v>
      </c>
      <c r="G3" s="522">
        <v>2.5000000000000001E-3</v>
      </c>
      <c r="H3" s="1"/>
      <c r="I3" s="1"/>
      <c r="J3" s="1"/>
      <c r="K3" s="1"/>
      <c r="L3" s="1"/>
      <c r="M3" s="1"/>
      <c r="N3" s="1"/>
      <c r="O3" s="522" t="s">
        <v>39</v>
      </c>
      <c r="P3" s="522">
        <v>0.2</v>
      </c>
      <c r="Q3" s="477" t="s">
        <v>40</v>
      </c>
      <c r="R3" s="477" t="s">
        <v>171</v>
      </c>
      <c r="S3" s="525">
        <v>0.09</v>
      </c>
      <c r="T3" s="51" t="s">
        <v>41</v>
      </c>
      <c r="U3" s="477" t="s">
        <v>42</v>
      </c>
      <c r="V3" s="477">
        <v>17036</v>
      </c>
      <c r="W3" s="477" t="s">
        <v>43</v>
      </c>
      <c r="X3" s="477">
        <v>16225</v>
      </c>
      <c r="Y3" s="480">
        <v>4259</v>
      </c>
      <c r="Z3" s="52"/>
      <c r="AA3" s="52"/>
      <c r="AB3" s="52"/>
      <c r="AC3" s="480">
        <v>1064</v>
      </c>
      <c r="AD3" s="480">
        <v>1064</v>
      </c>
      <c r="AE3" s="480">
        <v>1064</v>
      </c>
      <c r="AF3" s="480">
        <v>1067</v>
      </c>
      <c r="AG3" s="52"/>
      <c r="AH3" s="52"/>
      <c r="AI3" s="52"/>
      <c r="AJ3" s="52"/>
      <c r="AK3" s="52"/>
      <c r="AL3" s="52"/>
      <c r="AM3" s="52"/>
      <c r="AN3" s="483">
        <v>55000000</v>
      </c>
      <c r="AO3" s="52"/>
      <c r="AP3" s="52"/>
      <c r="AQ3" s="52"/>
      <c r="AR3" s="52"/>
      <c r="AS3" s="52"/>
      <c r="AT3" s="52"/>
      <c r="AU3" s="52"/>
      <c r="AV3" s="52"/>
      <c r="AW3" s="480" t="s">
        <v>44</v>
      </c>
      <c r="AX3" s="477" t="s">
        <v>45</v>
      </c>
      <c r="AY3" s="474">
        <v>176563271529</v>
      </c>
      <c r="AZ3" s="53"/>
    </row>
    <row r="4" spans="1:52" s="7" customFormat="1" ht="86.25" customHeight="1">
      <c r="A4" s="533"/>
      <c r="B4" s="490"/>
      <c r="C4" s="533"/>
      <c r="D4" s="533"/>
      <c r="E4" s="523"/>
      <c r="F4" s="523"/>
      <c r="G4" s="523"/>
      <c r="H4" s="1"/>
      <c r="I4" s="1"/>
      <c r="J4" s="1"/>
      <c r="K4" s="1"/>
      <c r="L4" s="1"/>
      <c r="M4" s="1"/>
      <c r="N4" s="1"/>
      <c r="O4" s="523"/>
      <c r="P4" s="523"/>
      <c r="Q4" s="478"/>
      <c r="R4" s="478"/>
      <c r="S4" s="526"/>
      <c r="T4" s="51" t="s">
        <v>46</v>
      </c>
      <c r="U4" s="478"/>
      <c r="V4" s="478"/>
      <c r="W4" s="478"/>
      <c r="X4" s="478"/>
      <c r="Y4" s="481"/>
      <c r="Z4" s="52"/>
      <c r="AA4" s="52"/>
      <c r="AB4" s="52"/>
      <c r="AC4" s="481"/>
      <c r="AD4" s="481"/>
      <c r="AE4" s="481"/>
      <c r="AF4" s="481"/>
      <c r="AG4" s="52"/>
      <c r="AH4" s="52"/>
      <c r="AI4" s="52"/>
      <c r="AJ4" s="52"/>
      <c r="AK4" s="52"/>
      <c r="AL4" s="52"/>
      <c r="AM4" s="52"/>
      <c r="AN4" s="484"/>
      <c r="AO4" s="52"/>
      <c r="AP4" s="52"/>
      <c r="AQ4" s="52"/>
      <c r="AR4" s="52"/>
      <c r="AS4" s="52"/>
      <c r="AT4" s="52"/>
      <c r="AU4" s="52"/>
      <c r="AV4" s="52"/>
      <c r="AW4" s="481"/>
      <c r="AX4" s="478"/>
      <c r="AY4" s="475"/>
      <c r="AZ4" s="53"/>
    </row>
    <row r="5" spans="1:52" s="7" customFormat="1" ht="63.75" customHeight="1">
      <c r="A5" s="533"/>
      <c r="B5" s="490"/>
      <c r="C5" s="533"/>
      <c r="D5" s="533"/>
      <c r="E5" s="523"/>
      <c r="F5" s="523"/>
      <c r="G5" s="523"/>
      <c r="H5" s="1"/>
      <c r="I5" s="1"/>
      <c r="J5" s="1"/>
      <c r="K5" s="1"/>
      <c r="L5" s="1"/>
      <c r="M5" s="1"/>
      <c r="N5" s="1"/>
      <c r="O5" s="523"/>
      <c r="P5" s="523"/>
      <c r="Q5" s="478"/>
      <c r="R5" s="478"/>
      <c r="S5" s="526"/>
      <c r="T5" s="54" t="s">
        <v>47</v>
      </c>
      <c r="U5" s="478"/>
      <c r="V5" s="478"/>
      <c r="W5" s="478"/>
      <c r="X5" s="478"/>
      <c r="Y5" s="481"/>
      <c r="Z5" s="52"/>
      <c r="AA5" s="52"/>
      <c r="AB5" s="52"/>
      <c r="AC5" s="481"/>
      <c r="AD5" s="481"/>
      <c r="AE5" s="481"/>
      <c r="AF5" s="481"/>
      <c r="AG5" s="52"/>
      <c r="AH5" s="52"/>
      <c r="AI5" s="52"/>
      <c r="AJ5" s="52"/>
      <c r="AK5" s="52"/>
      <c r="AL5" s="52"/>
      <c r="AM5" s="52"/>
      <c r="AN5" s="484"/>
      <c r="AO5" s="52"/>
      <c r="AP5" s="52"/>
      <c r="AQ5" s="52"/>
      <c r="AR5" s="52"/>
      <c r="AS5" s="52"/>
      <c r="AT5" s="52"/>
      <c r="AU5" s="52"/>
      <c r="AV5" s="52"/>
      <c r="AW5" s="481"/>
      <c r="AX5" s="478"/>
      <c r="AY5" s="475"/>
      <c r="AZ5" s="53"/>
    </row>
    <row r="6" spans="1:52" s="7" customFormat="1" ht="72.75" customHeight="1">
      <c r="A6" s="533"/>
      <c r="B6" s="490"/>
      <c r="C6" s="533"/>
      <c r="D6" s="533"/>
      <c r="E6" s="523"/>
      <c r="F6" s="523"/>
      <c r="G6" s="523"/>
      <c r="H6" s="1"/>
      <c r="I6" s="1"/>
      <c r="J6" s="1"/>
      <c r="K6" s="1"/>
      <c r="L6" s="1"/>
      <c r="M6" s="1"/>
      <c r="N6" s="1"/>
      <c r="O6" s="523"/>
      <c r="P6" s="523"/>
      <c r="Q6" s="478"/>
      <c r="R6" s="478"/>
      <c r="S6" s="526"/>
      <c r="T6" s="54" t="s">
        <v>48</v>
      </c>
      <c r="U6" s="478"/>
      <c r="V6" s="478"/>
      <c r="W6" s="478"/>
      <c r="X6" s="478"/>
      <c r="Y6" s="481"/>
      <c r="Z6" s="52"/>
      <c r="AA6" s="52"/>
      <c r="AB6" s="52"/>
      <c r="AC6" s="481"/>
      <c r="AD6" s="481"/>
      <c r="AE6" s="481"/>
      <c r="AF6" s="481"/>
      <c r="AG6" s="52"/>
      <c r="AH6" s="52"/>
      <c r="AI6" s="52"/>
      <c r="AJ6" s="52"/>
      <c r="AK6" s="52"/>
      <c r="AL6" s="52"/>
      <c r="AM6" s="52"/>
      <c r="AN6" s="484"/>
      <c r="AO6" s="52"/>
      <c r="AP6" s="52"/>
      <c r="AQ6" s="52"/>
      <c r="AR6" s="52"/>
      <c r="AS6" s="52"/>
      <c r="AT6" s="52"/>
      <c r="AU6" s="52"/>
      <c r="AV6" s="52"/>
      <c r="AW6" s="481"/>
      <c r="AX6" s="478"/>
      <c r="AY6" s="475"/>
      <c r="AZ6" s="53"/>
    </row>
    <row r="7" spans="1:52" s="7" customFormat="1" ht="40.5" customHeight="1">
      <c r="A7" s="533"/>
      <c r="B7" s="490"/>
      <c r="C7" s="533"/>
      <c r="D7" s="533"/>
      <c r="E7" s="523"/>
      <c r="F7" s="523"/>
      <c r="G7" s="523"/>
      <c r="H7" s="1"/>
      <c r="I7" s="1"/>
      <c r="J7" s="1"/>
      <c r="K7" s="1"/>
      <c r="L7" s="1"/>
      <c r="M7" s="1"/>
      <c r="N7" s="1"/>
      <c r="O7" s="523"/>
      <c r="P7" s="523"/>
      <c r="Q7" s="478"/>
      <c r="R7" s="478"/>
      <c r="S7" s="526"/>
      <c r="T7" s="55" t="s">
        <v>49</v>
      </c>
      <c r="U7" s="478"/>
      <c r="V7" s="478"/>
      <c r="W7" s="478"/>
      <c r="X7" s="478"/>
      <c r="Y7" s="481"/>
      <c r="Z7" s="52"/>
      <c r="AA7" s="52"/>
      <c r="AB7" s="52"/>
      <c r="AC7" s="481"/>
      <c r="AD7" s="481"/>
      <c r="AE7" s="481"/>
      <c r="AF7" s="481"/>
      <c r="AG7" s="52"/>
      <c r="AH7" s="52"/>
      <c r="AI7" s="52"/>
      <c r="AJ7" s="52"/>
      <c r="AK7" s="52"/>
      <c r="AL7" s="52"/>
      <c r="AM7" s="52"/>
      <c r="AN7" s="484"/>
      <c r="AO7" s="52"/>
      <c r="AP7" s="52"/>
      <c r="AQ7" s="52"/>
      <c r="AR7" s="52"/>
      <c r="AS7" s="52"/>
      <c r="AT7" s="52"/>
      <c r="AU7" s="52"/>
      <c r="AV7" s="52"/>
      <c r="AW7" s="481"/>
      <c r="AX7" s="478"/>
      <c r="AY7" s="475"/>
      <c r="AZ7" s="53"/>
    </row>
    <row r="8" spans="1:52" s="7" customFormat="1" ht="90.75" customHeight="1">
      <c r="A8" s="533"/>
      <c r="B8" s="490"/>
      <c r="C8" s="533"/>
      <c r="D8" s="533"/>
      <c r="E8" s="523"/>
      <c r="F8" s="523"/>
      <c r="G8" s="523"/>
      <c r="H8" s="1"/>
      <c r="I8" s="1"/>
      <c r="J8" s="1"/>
      <c r="K8" s="1"/>
      <c r="L8" s="1"/>
      <c r="M8" s="1"/>
      <c r="N8" s="1"/>
      <c r="O8" s="523"/>
      <c r="P8" s="523"/>
      <c r="Q8" s="478"/>
      <c r="R8" s="478"/>
      <c r="S8" s="526"/>
      <c r="T8" s="56" t="s">
        <v>50</v>
      </c>
      <c r="U8" s="478"/>
      <c r="V8" s="478"/>
      <c r="W8" s="478"/>
      <c r="X8" s="478"/>
      <c r="Y8" s="481"/>
      <c r="Z8" s="52"/>
      <c r="AA8" s="52"/>
      <c r="AB8" s="52"/>
      <c r="AC8" s="481"/>
      <c r="AD8" s="481"/>
      <c r="AE8" s="481"/>
      <c r="AF8" s="481"/>
      <c r="AG8" s="52"/>
      <c r="AH8" s="52"/>
      <c r="AI8" s="52"/>
      <c r="AJ8" s="52"/>
      <c r="AK8" s="52"/>
      <c r="AL8" s="52"/>
      <c r="AM8" s="52"/>
      <c r="AN8" s="484"/>
      <c r="AO8" s="52"/>
      <c r="AP8" s="52"/>
      <c r="AQ8" s="52"/>
      <c r="AR8" s="52"/>
      <c r="AS8" s="52"/>
      <c r="AT8" s="52"/>
      <c r="AU8" s="52"/>
      <c r="AV8" s="52"/>
      <c r="AW8" s="481"/>
      <c r="AX8" s="478"/>
      <c r="AY8" s="475"/>
      <c r="AZ8" s="53"/>
    </row>
    <row r="9" spans="1:52" s="7" customFormat="1" ht="93" customHeight="1">
      <c r="A9" s="533"/>
      <c r="B9" s="490"/>
      <c r="C9" s="533"/>
      <c r="D9" s="533"/>
      <c r="E9" s="523"/>
      <c r="F9" s="523"/>
      <c r="G9" s="523"/>
      <c r="H9" s="1"/>
      <c r="I9" s="1"/>
      <c r="J9" s="1"/>
      <c r="K9" s="1"/>
      <c r="L9" s="1"/>
      <c r="M9" s="1"/>
      <c r="N9" s="1"/>
      <c r="O9" s="523"/>
      <c r="P9" s="523"/>
      <c r="Q9" s="478"/>
      <c r="R9" s="478"/>
      <c r="S9" s="526"/>
      <c r="T9" s="57" t="s">
        <v>51</v>
      </c>
      <c r="U9" s="478"/>
      <c r="V9" s="478"/>
      <c r="W9" s="478"/>
      <c r="X9" s="478"/>
      <c r="Y9" s="481"/>
      <c r="Z9" s="52"/>
      <c r="AA9" s="52"/>
      <c r="AB9" s="52"/>
      <c r="AC9" s="481"/>
      <c r="AD9" s="481"/>
      <c r="AE9" s="481"/>
      <c r="AF9" s="481"/>
      <c r="AG9" s="52"/>
      <c r="AH9" s="52"/>
      <c r="AI9" s="52"/>
      <c r="AJ9" s="52"/>
      <c r="AK9" s="52"/>
      <c r="AL9" s="52"/>
      <c r="AM9" s="52"/>
      <c r="AN9" s="484"/>
      <c r="AO9" s="52"/>
      <c r="AP9" s="52"/>
      <c r="AQ9" s="52"/>
      <c r="AR9" s="52"/>
      <c r="AS9" s="52"/>
      <c r="AT9" s="52"/>
      <c r="AU9" s="52"/>
      <c r="AV9" s="52"/>
      <c r="AW9" s="481"/>
      <c r="AX9" s="478"/>
      <c r="AY9" s="475"/>
      <c r="AZ9" s="53"/>
    </row>
    <row r="10" spans="1:52" s="7" customFormat="1" ht="36.75" customHeight="1">
      <c r="A10" s="533"/>
      <c r="B10" s="490"/>
      <c r="C10" s="533"/>
      <c r="D10" s="533"/>
      <c r="E10" s="523"/>
      <c r="F10" s="523"/>
      <c r="G10" s="523"/>
      <c r="H10" s="1"/>
      <c r="I10" s="1"/>
      <c r="J10" s="1"/>
      <c r="K10" s="1"/>
      <c r="L10" s="1"/>
      <c r="M10" s="1"/>
      <c r="N10" s="1"/>
      <c r="O10" s="523"/>
      <c r="P10" s="523"/>
      <c r="Q10" s="478"/>
      <c r="R10" s="478"/>
      <c r="S10" s="526"/>
      <c r="T10" s="58" t="s">
        <v>52</v>
      </c>
      <c r="U10" s="478"/>
      <c r="V10" s="478"/>
      <c r="W10" s="478"/>
      <c r="X10" s="478"/>
      <c r="Y10" s="481"/>
      <c r="Z10" s="52"/>
      <c r="AA10" s="52"/>
      <c r="AB10" s="52"/>
      <c r="AC10" s="481"/>
      <c r="AD10" s="481"/>
      <c r="AE10" s="481"/>
      <c r="AF10" s="481"/>
      <c r="AG10" s="52"/>
      <c r="AH10" s="52"/>
      <c r="AI10" s="52"/>
      <c r="AJ10" s="52"/>
      <c r="AK10" s="52"/>
      <c r="AL10" s="52"/>
      <c r="AM10" s="52"/>
      <c r="AN10" s="484"/>
      <c r="AO10" s="52"/>
      <c r="AP10" s="52"/>
      <c r="AQ10" s="52"/>
      <c r="AR10" s="52"/>
      <c r="AS10" s="52"/>
      <c r="AT10" s="52"/>
      <c r="AU10" s="52"/>
      <c r="AV10" s="52"/>
      <c r="AW10" s="481"/>
      <c r="AX10" s="478"/>
      <c r="AY10" s="475"/>
      <c r="AZ10" s="53"/>
    </row>
    <row r="11" spans="1:52" s="11" customFormat="1" ht="39.950000000000003" customHeight="1">
      <c r="A11" s="533"/>
      <c r="B11" s="490"/>
      <c r="C11" s="533"/>
      <c r="D11" s="533"/>
      <c r="E11" s="523"/>
      <c r="F11" s="523"/>
      <c r="G11" s="523"/>
      <c r="H11" s="10"/>
      <c r="I11" s="10"/>
      <c r="J11" s="10"/>
      <c r="K11" s="10"/>
      <c r="L11" s="10"/>
      <c r="M11" s="10"/>
      <c r="N11" s="10"/>
      <c r="O11" s="523"/>
      <c r="P11" s="523"/>
      <c r="Q11" s="478"/>
      <c r="R11" s="478"/>
      <c r="S11" s="526"/>
      <c r="T11" s="58" t="s">
        <v>53</v>
      </c>
      <c r="U11" s="478"/>
      <c r="V11" s="478"/>
      <c r="W11" s="478"/>
      <c r="X11" s="478"/>
      <c r="Y11" s="481"/>
      <c r="Z11" s="52"/>
      <c r="AA11" s="52"/>
      <c r="AB11" s="52"/>
      <c r="AC11" s="481"/>
      <c r="AD11" s="481"/>
      <c r="AE11" s="481"/>
      <c r="AF11" s="481"/>
      <c r="AG11" s="52"/>
      <c r="AH11" s="52"/>
      <c r="AI11" s="52"/>
      <c r="AJ11" s="52"/>
      <c r="AK11" s="52"/>
      <c r="AL11" s="52"/>
      <c r="AM11" s="52"/>
      <c r="AN11" s="484"/>
      <c r="AO11" s="52"/>
      <c r="AP11" s="52"/>
      <c r="AQ11" s="52"/>
      <c r="AR11" s="52"/>
      <c r="AS11" s="52"/>
      <c r="AT11" s="52"/>
      <c r="AU11" s="52"/>
      <c r="AV11" s="52"/>
      <c r="AW11" s="481"/>
      <c r="AX11" s="478"/>
      <c r="AY11" s="475"/>
      <c r="AZ11" s="53"/>
    </row>
    <row r="12" spans="1:52" s="11" customFormat="1" ht="50.25" customHeight="1">
      <c r="A12" s="533"/>
      <c r="B12" s="490"/>
      <c r="C12" s="533"/>
      <c r="D12" s="533"/>
      <c r="E12" s="523"/>
      <c r="F12" s="523"/>
      <c r="G12" s="523"/>
      <c r="H12" s="10"/>
      <c r="I12" s="10"/>
      <c r="J12" s="10"/>
      <c r="K12" s="10"/>
      <c r="L12" s="10"/>
      <c r="M12" s="10"/>
      <c r="N12" s="10"/>
      <c r="O12" s="523"/>
      <c r="P12" s="523"/>
      <c r="Q12" s="478"/>
      <c r="R12" s="478"/>
      <c r="S12" s="526"/>
      <c r="T12" s="59" t="s">
        <v>54</v>
      </c>
      <c r="U12" s="478"/>
      <c r="V12" s="478"/>
      <c r="W12" s="478"/>
      <c r="X12" s="478"/>
      <c r="Y12" s="481"/>
      <c r="Z12" s="52"/>
      <c r="AA12" s="52"/>
      <c r="AB12" s="52"/>
      <c r="AC12" s="481"/>
      <c r="AD12" s="481"/>
      <c r="AE12" s="481"/>
      <c r="AF12" s="481"/>
      <c r="AG12" s="52"/>
      <c r="AH12" s="52"/>
      <c r="AI12" s="52"/>
      <c r="AJ12" s="52"/>
      <c r="AK12" s="52"/>
      <c r="AL12" s="52"/>
      <c r="AM12" s="52"/>
      <c r="AN12" s="484"/>
      <c r="AO12" s="52"/>
      <c r="AP12" s="52"/>
      <c r="AQ12" s="52"/>
      <c r="AR12" s="52"/>
      <c r="AS12" s="52"/>
      <c r="AT12" s="52"/>
      <c r="AU12" s="52"/>
      <c r="AV12" s="52"/>
      <c r="AW12" s="481"/>
      <c r="AX12" s="478"/>
      <c r="AY12" s="475"/>
      <c r="AZ12" s="53"/>
    </row>
    <row r="13" spans="1:52" s="11" customFormat="1" ht="32.25" customHeight="1">
      <c r="A13" s="533"/>
      <c r="B13" s="490"/>
      <c r="C13" s="533"/>
      <c r="D13" s="533"/>
      <c r="E13" s="523"/>
      <c r="F13" s="523"/>
      <c r="G13" s="523"/>
      <c r="H13" s="10"/>
      <c r="I13" s="10"/>
      <c r="J13" s="10"/>
      <c r="K13" s="10"/>
      <c r="L13" s="10"/>
      <c r="M13" s="10"/>
      <c r="N13" s="10"/>
      <c r="O13" s="523"/>
      <c r="P13" s="523"/>
      <c r="Q13" s="478"/>
      <c r="R13" s="478"/>
      <c r="S13" s="526"/>
      <c r="T13" s="528" t="s">
        <v>55</v>
      </c>
      <c r="U13" s="478"/>
      <c r="V13" s="478"/>
      <c r="W13" s="478"/>
      <c r="X13" s="478"/>
      <c r="Y13" s="481"/>
      <c r="Z13" s="52"/>
      <c r="AA13" s="52"/>
      <c r="AB13" s="52"/>
      <c r="AC13" s="481"/>
      <c r="AD13" s="481"/>
      <c r="AE13" s="481"/>
      <c r="AF13" s="481"/>
      <c r="AG13" s="52"/>
      <c r="AH13" s="52"/>
      <c r="AI13" s="52"/>
      <c r="AJ13" s="52"/>
      <c r="AK13" s="52"/>
      <c r="AL13" s="52"/>
      <c r="AM13" s="52"/>
      <c r="AN13" s="484"/>
      <c r="AO13" s="52"/>
      <c r="AP13" s="52"/>
      <c r="AQ13" s="52"/>
      <c r="AR13" s="52"/>
      <c r="AS13" s="52"/>
      <c r="AT13" s="52"/>
      <c r="AU13" s="52"/>
      <c r="AV13" s="52"/>
      <c r="AW13" s="481"/>
      <c r="AX13" s="478"/>
      <c r="AY13" s="475"/>
      <c r="AZ13" s="53"/>
    </row>
    <row r="14" spans="1:52" s="2" customFormat="1" ht="9.75" customHeight="1">
      <c r="A14" s="533"/>
      <c r="B14" s="490"/>
      <c r="C14" s="533"/>
      <c r="D14" s="533"/>
      <c r="E14" s="523"/>
      <c r="F14" s="523"/>
      <c r="G14" s="523"/>
      <c r="H14" s="516">
        <v>2.5000000000000001E-3</v>
      </c>
      <c r="I14" s="516">
        <v>2.5000000000000001E-3</v>
      </c>
      <c r="J14" s="516">
        <v>2.5000000000000001E-3</v>
      </c>
      <c r="K14" s="12"/>
      <c r="L14" s="12"/>
      <c r="M14" s="12"/>
      <c r="N14" s="12"/>
      <c r="O14" s="523"/>
      <c r="P14" s="523"/>
      <c r="Q14" s="479"/>
      <c r="R14" s="479"/>
      <c r="S14" s="527"/>
      <c r="T14" s="529"/>
      <c r="U14" s="479"/>
      <c r="V14" s="479"/>
      <c r="W14" s="479"/>
      <c r="X14" s="479"/>
      <c r="Y14" s="482"/>
      <c r="Z14" s="60">
        <v>4259</v>
      </c>
      <c r="AA14" s="60">
        <v>4259</v>
      </c>
      <c r="AB14" s="60">
        <v>4259</v>
      </c>
      <c r="AC14" s="482"/>
      <c r="AD14" s="482"/>
      <c r="AE14" s="482"/>
      <c r="AF14" s="482"/>
      <c r="AG14" s="61">
        <f>+((AC3+AD3+AE3+AF3)/Y3)*100</f>
        <v>100</v>
      </c>
      <c r="AH14" s="62">
        <f>+((AC3+AD3+AE3+AF3)/V3)*100</f>
        <v>25</v>
      </c>
      <c r="AI14" s="16">
        <f>+AV14</f>
        <v>175099485</v>
      </c>
      <c r="AJ14" s="16">
        <v>0</v>
      </c>
      <c r="AK14" s="63">
        <v>0</v>
      </c>
      <c r="AL14" s="63">
        <v>0</v>
      </c>
      <c r="AM14" s="63">
        <v>0</v>
      </c>
      <c r="AN14" s="485"/>
      <c r="AO14" s="63">
        <v>56650000</v>
      </c>
      <c r="AP14" s="63">
        <v>58349500</v>
      </c>
      <c r="AQ14" s="63">
        <v>60099985</v>
      </c>
      <c r="AR14" s="63"/>
      <c r="AS14" s="63"/>
      <c r="AT14" s="63"/>
      <c r="AU14" s="63"/>
      <c r="AV14" s="63">
        <f>SUM(AN14:AQ14)</f>
        <v>175099485</v>
      </c>
      <c r="AW14" s="482"/>
      <c r="AX14" s="479"/>
      <c r="AY14" s="476"/>
      <c r="AZ14" s="64"/>
    </row>
    <row r="15" spans="1:52" s="2" customFormat="1" ht="65.25" customHeight="1">
      <c r="A15" s="533"/>
      <c r="B15" s="490"/>
      <c r="C15" s="533"/>
      <c r="D15" s="533"/>
      <c r="E15" s="523"/>
      <c r="F15" s="523"/>
      <c r="G15" s="523"/>
      <c r="H15" s="516"/>
      <c r="I15" s="516"/>
      <c r="J15" s="516"/>
      <c r="K15" s="12"/>
      <c r="L15" s="12"/>
      <c r="M15" s="12"/>
      <c r="N15" s="12"/>
      <c r="O15" s="523"/>
      <c r="P15" s="523"/>
      <c r="Q15" s="477" t="s">
        <v>56</v>
      </c>
      <c r="R15" s="477" t="s">
        <v>172</v>
      </c>
      <c r="S15" s="517">
        <v>0.09</v>
      </c>
      <c r="T15" s="58" t="s">
        <v>57</v>
      </c>
      <c r="U15" s="477" t="s">
        <v>58</v>
      </c>
      <c r="V15" s="480">
        <v>10500</v>
      </c>
      <c r="W15" s="477" t="s">
        <v>43</v>
      </c>
      <c r="X15" s="480">
        <v>10000</v>
      </c>
      <c r="Y15" s="477">
        <v>2625</v>
      </c>
      <c r="Z15" s="60"/>
      <c r="AA15" s="60"/>
      <c r="AB15" s="60"/>
      <c r="AC15" s="480">
        <v>656</v>
      </c>
      <c r="AD15" s="480">
        <v>656</v>
      </c>
      <c r="AE15" s="477">
        <v>656</v>
      </c>
      <c r="AF15" s="477">
        <v>657</v>
      </c>
      <c r="AG15" s="65"/>
      <c r="AH15" s="66"/>
      <c r="AI15" s="16"/>
      <c r="AJ15" s="16"/>
      <c r="AK15" s="63"/>
      <c r="AL15" s="63"/>
      <c r="AM15" s="63"/>
      <c r="AN15" s="483">
        <v>53500000</v>
      </c>
      <c r="AO15" s="63"/>
      <c r="AP15" s="63"/>
      <c r="AQ15" s="63"/>
      <c r="AR15" s="63"/>
      <c r="AS15" s="63"/>
      <c r="AT15" s="63"/>
      <c r="AU15" s="63"/>
      <c r="AV15" s="63"/>
      <c r="AW15" s="477" t="s">
        <v>44</v>
      </c>
      <c r="AX15" s="477" t="s">
        <v>59</v>
      </c>
      <c r="AY15" s="67"/>
      <c r="AZ15" s="64"/>
    </row>
    <row r="16" spans="1:52" s="2" customFormat="1" ht="81" customHeight="1">
      <c r="A16" s="533"/>
      <c r="B16" s="490"/>
      <c r="C16" s="533"/>
      <c r="D16" s="533"/>
      <c r="E16" s="523"/>
      <c r="F16" s="523"/>
      <c r="G16" s="523"/>
      <c r="H16" s="516"/>
      <c r="I16" s="516"/>
      <c r="J16" s="516"/>
      <c r="K16" s="12"/>
      <c r="L16" s="12"/>
      <c r="M16" s="12"/>
      <c r="N16" s="12"/>
      <c r="O16" s="523"/>
      <c r="P16" s="523"/>
      <c r="Q16" s="478"/>
      <c r="R16" s="478"/>
      <c r="S16" s="518"/>
      <c r="T16" s="68" t="s">
        <v>60</v>
      </c>
      <c r="U16" s="478"/>
      <c r="V16" s="481"/>
      <c r="W16" s="478"/>
      <c r="X16" s="481"/>
      <c r="Y16" s="478"/>
      <c r="Z16" s="60"/>
      <c r="AA16" s="60"/>
      <c r="AB16" s="60"/>
      <c r="AC16" s="481"/>
      <c r="AD16" s="481"/>
      <c r="AE16" s="478"/>
      <c r="AF16" s="478"/>
      <c r="AG16" s="65"/>
      <c r="AH16" s="66"/>
      <c r="AI16" s="16"/>
      <c r="AJ16" s="16"/>
      <c r="AK16" s="63"/>
      <c r="AL16" s="63"/>
      <c r="AM16" s="63"/>
      <c r="AN16" s="484"/>
      <c r="AO16" s="63"/>
      <c r="AP16" s="63"/>
      <c r="AQ16" s="63"/>
      <c r="AR16" s="63"/>
      <c r="AS16" s="63"/>
      <c r="AT16" s="63"/>
      <c r="AU16" s="63"/>
      <c r="AV16" s="63"/>
      <c r="AW16" s="478"/>
      <c r="AX16" s="478"/>
      <c r="AY16" s="67"/>
      <c r="AZ16" s="64"/>
    </row>
    <row r="17" spans="1:52" s="2" customFormat="1" ht="71.25" customHeight="1">
      <c r="A17" s="533"/>
      <c r="B17" s="490"/>
      <c r="C17" s="533"/>
      <c r="D17" s="533"/>
      <c r="E17" s="523"/>
      <c r="F17" s="523"/>
      <c r="G17" s="523"/>
      <c r="H17" s="516"/>
      <c r="I17" s="516"/>
      <c r="J17" s="516"/>
      <c r="K17" s="12"/>
      <c r="L17" s="12"/>
      <c r="M17" s="12"/>
      <c r="N17" s="12"/>
      <c r="O17" s="523"/>
      <c r="P17" s="523"/>
      <c r="Q17" s="478"/>
      <c r="R17" s="478"/>
      <c r="S17" s="518"/>
      <c r="T17" s="68" t="s">
        <v>61</v>
      </c>
      <c r="U17" s="478"/>
      <c r="V17" s="481"/>
      <c r="W17" s="478"/>
      <c r="X17" s="481"/>
      <c r="Y17" s="478"/>
      <c r="Z17" s="60"/>
      <c r="AA17" s="60"/>
      <c r="AB17" s="60"/>
      <c r="AC17" s="481"/>
      <c r="AD17" s="481"/>
      <c r="AE17" s="478"/>
      <c r="AF17" s="478"/>
      <c r="AG17" s="65"/>
      <c r="AH17" s="66"/>
      <c r="AI17" s="16"/>
      <c r="AJ17" s="16"/>
      <c r="AK17" s="63"/>
      <c r="AL17" s="63"/>
      <c r="AM17" s="63"/>
      <c r="AN17" s="484"/>
      <c r="AO17" s="63"/>
      <c r="AP17" s="63"/>
      <c r="AQ17" s="63"/>
      <c r="AR17" s="63"/>
      <c r="AS17" s="63"/>
      <c r="AT17" s="63"/>
      <c r="AU17" s="63"/>
      <c r="AV17" s="63"/>
      <c r="AW17" s="478"/>
      <c r="AX17" s="478"/>
      <c r="AY17" s="67"/>
      <c r="AZ17" s="64"/>
    </row>
    <row r="18" spans="1:52" s="2" customFormat="1" ht="138.75" customHeight="1">
      <c r="A18" s="533"/>
      <c r="B18" s="490"/>
      <c r="C18" s="533"/>
      <c r="D18" s="533"/>
      <c r="E18" s="523"/>
      <c r="F18" s="523"/>
      <c r="G18" s="523"/>
      <c r="H18" s="516"/>
      <c r="I18" s="516"/>
      <c r="J18" s="516"/>
      <c r="K18" s="12"/>
      <c r="L18" s="12"/>
      <c r="M18" s="12"/>
      <c r="N18" s="12"/>
      <c r="O18" s="523"/>
      <c r="P18" s="523"/>
      <c r="Q18" s="478"/>
      <c r="R18" s="478"/>
      <c r="S18" s="518"/>
      <c r="T18" s="51" t="s">
        <v>62</v>
      </c>
      <c r="U18" s="478"/>
      <c r="V18" s="481"/>
      <c r="W18" s="478"/>
      <c r="X18" s="481"/>
      <c r="Y18" s="478"/>
      <c r="Z18" s="60"/>
      <c r="AA18" s="60"/>
      <c r="AB18" s="60"/>
      <c r="AC18" s="481"/>
      <c r="AD18" s="481"/>
      <c r="AE18" s="478"/>
      <c r="AF18" s="478"/>
      <c r="AG18" s="65"/>
      <c r="AH18" s="66"/>
      <c r="AI18" s="16"/>
      <c r="AJ18" s="16"/>
      <c r="AK18" s="63"/>
      <c r="AL18" s="63"/>
      <c r="AM18" s="63"/>
      <c r="AN18" s="484"/>
      <c r="AO18" s="63"/>
      <c r="AP18" s="63"/>
      <c r="AQ18" s="63"/>
      <c r="AR18" s="63"/>
      <c r="AS18" s="63"/>
      <c r="AT18" s="63"/>
      <c r="AU18" s="63"/>
      <c r="AV18" s="63"/>
      <c r="AW18" s="478"/>
      <c r="AX18" s="478"/>
      <c r="AY18" s="507">
        <v>176563271535</v>
      </c>
      <c r="AZ18" s="506" t="s">
        <v>63</v>
      </c>
    </row>
    <row r="19" spans="1:52" s="2" customFormat="1" ht="35.25" customHeight="1">
      <c r="A19" s="533"/>
      <c r="B19" s="490"/>
      <c r="C19" s="533"/>
      <c r="D19" s="533"/>
      <c r="E19" s="523"/>
      <c r="F19" s="523"/>
      <c r="G19" s="523"/>
      <c r="H19" s="516"/>
      <c r="I19" s="516"/>
      <c r="J19" s="516"/>
      <c r="K19" s="12"/>
      <c r="L19" s="12"/>
      <c r="M19" s="12"/>
      <c r="N19" s="12"/>
      <c r="O19" s="523"/>
      <c r="P19" s="523"/>
      <c r="Q19" s="478"/>
      <c r="R19" s="478"/>
      <c r="S19" s="518"/>
      <c r="T19" s="69" t="s">
        <v>64</v>
      </c>
      <c r="U19" s="478"/>
      <c r="V19" s="481"/>
      <c r="W19" s="478"/>
      <c r="X19" s="481"/>
      <c r="Y19" s="478"/>
      <c r="Z19" s="60"/>
      <c r="AA19" s="60"/>
      <c r="AB19" s="60"/>
      <c r="AC19" s="481"/>
      <c r="AD19" s="481"/>
      <c r="AE19" s="478"/>
      <c r="AF19" s="478"/>
      <c r="AG19" s="65"/>
      <c r="AH19" s="66"/>
      <c r="AI19" s="16"/>
      <c r="AJ19" s="16"/>
      <c r="AK19" s="63"/>
      <c r="AL19" s="63"/>
      <c r="AM19" s="63"/>
      <c r="AN19" s="484"/>
      <c r="AO19" s="63"/>
      <c r="AP19" s="63"/>
      <c r="AQ19" s="63"/>
      <c r="AR19" s="63"/>
      <c r="AS19" s="63"/>
      <c r="AT19" s="63"/>
      <c r="AU19" s="63"/>
      <c r="AV19" s="63"/>
      <c r="AW19" s="478"/>
      <c r="AX19" s="478"/>
      <c r="AY19" s="508"/>
      <c r="AZ19" s="506"/>
    </row>
    <row r="20" spans="1:52" s="2" customFormat="1" ht="40.5" customHeight="1">
      <c r="A20" s="533"/>
      <c r="B20" s="490"/>
      <c r="C20" s="533"/>
      <c r="D20" s="533"/>
      <c r="E20" s="523"/>
      <c r="F20" s="523"/>
      <c r="G20" s="523"/>
      <c r="H20" s="516"/>
      <c r="I20" s="516"/>
      <c r="J20" s="516"/>
      <c r="K20" s="12"/>
      <c r="L20" s="12"/>
      <c r="M20" s="12"/>
      <c r="N20" s="12"/>
      <c r="O20" s="523"/>
      <c r="P20" s="523"/>
      <c r="Q20" s="478"/>
      <c r="R20" s="478"/>
      <c r="S20" s="518"/>
      <c r="T20" s="70" t="s">
        <v>65</v>
      </c>
      <c r="U20" s="478"/>
      <c r="V20" s="481"/>
      <c r="W20" s="478"/>
      <c r="X20" s="481"/>
      <c r="Y20" s="478"/>
      <c r="Z20" s="60"/>
      <c r="AA20" s="60"/>
      <c r="AB20" s="60"/>
      <c r="AC20" s="481"/>
      <c r="AD20" s="481"/>
      <c r="AE20" s="478"/>
      <c r="AF20" s="478"/>
      <c r="AG20" s="65"/>
      <c r="AH20" s="66"/>
      <c r="AI20" s="16"/>
      <c r="AJ20" s="16"/>
      <c r="AK20" s="63"/>
      <c r="AL20" s="63"/>
      <c r="AM20" s="63"/>
      <c r="AN20" s="484"/>
      <c r="AO20" s="63"/>
      <c r="AP20" s="63"/>
      <c r="AQ20" s="63"/>
      <c r="AR20" s="63"/>
      <c r="AS20" s="63"/>
      <c r="AT20" s="63"/>
      <c r="AU20" s="63"/>
      <c r="AV20" s="63"/>
      <c r="AW20" s="478"/>
      <c r="AX20" s="479"/>
      <c r="AY20" s="530"/>
      <c r="AZ20" s="506"/>
    </row>
    <row r="21" spans="1:52" s="2" customFormat="1" ht="65.25" customHeight="1">
      <c r="A21" s="533"/>
      <c r="B21" s="490"/>
      <c r="C21" s="533"/>
      <c r="D21" s="533"/>
      <c r="E21" s="523"/>
      <c r="F21" s="523"/>
      <c r="G21" s="523"/>
      <c r="H21" s="516"/>
      <c r="I21" s="516"/>
      <c r="J21" s="516"/>
      <c r="K21" s="12"/>
      <c r="L21" s="12"/>
      <c r="M21" s="12"/>
      <c r="N21" s="12"/>
      <c r="O21" s="523"/>
      <c r="P21" s="523"/>
      <c r="Q21" s="478"/>
      <c r="R21" s="478"/>
      <c r="S21" s="518"/>
      <c r="T21" s="51" t="s">
        <v>66</v>
      </c>
      <c r="U21" s="478"/>
      <c r="V21" s="481"/>
      <c r="W21" s="478"/>
      <c r="X21" s="481"/>
      <c r="Y21" s="478"/>
      <c r="Z21" s="60"/>
      <c r="AA21" s="60"/>
      <c r="AB21" s="60"/>
      <c r="AC21" s="481"/>
      <c r="AD21" s="481"/>
      <c r="AE21" s="478"/>
      <c r="AF21" s="478"/>
      <c r="AG21" s="65"/>
      <c r="AH21" s="66"/>
      <c r="AI21" s="16"/>
      <c r="AJ21" s="16"/>
      <c r="AK21" s="63"/>
      <c r="AL21" s="63"/>
      <c r="AM21" s="63"/>
      <c r="AN21" s="484"/>
      <c r="AO21" s="63"/>
      <c r="AP21" s="63"/>
      <c r="AQ21" s="63"/>
      <c r="AR21" s="63"/>
      <c r="AS21" s="63"/>
      <c r="AT21" s="63"/>
      <c r="AU21" s="63"/>
      <c r="AV21" s="63"/>
      <c r="AW21" s="478"/>
      <c r="AX21" s="477" t="s">
        <v>67</v>
      </c>
      <c r="AY21" s="507">
        <v>176563270780</v>
      </c>
      <c r="AZ21" s="506"/>
    </row>
    <row r="22" spans="1:52" s="2" customFormat="1" ht="77.25" customHeight="1">
      <c r="A22" s="533"/>
      <c r="B22" s="490"/>
      <c r="C22" s="533"/>
      <c r="D22" s="533"/>
      <c r="E22" s="523"/>
      <c r="F22" s="523"/>
      <c r="G22" s="523"/>
      <c r="H22" s="516"/>
      <c r="I22" s="516"/>
      <c r="J22" s="516"/>
      <c r="K22" s="12"/>
      <c r="L22" s="12"/>
      <c r="M22" s="12"/>
      <c r="N22" s="12"/>
      <c r="O22" s="523"/>
      <c r="P22" s="523"/>
      <c r="Q22" s="478"/>
      <c r="R22" s="478"/>
      <c r="S22" s="518"/>
      <c r="T22" s="51" t="s">
        <v>68</v>
      </c>
      <c r="U22" s="478"/>
      <c r="V22" s="481"/>
      <c r="W22" s="478"/>
      <c r="X22" s="481"/>
      <c r="Y22" s="478"/>
      <c r="Z22" s="60"/>
      <c r="AA22" s="60"/>
      <c r="AB22" s="60"/>
      <c r="AC22" s="481"/>
      <c r="AD22" s="481"/>
      <c r="AE22" s="478"/>
      <c r="AF22" s="478"/>
      <c r="AG22" s="65"/>
      <c r="AH22" s="66"/>
      <c r="AI22" s="16"/>
      <c r="AJ22" s="16"/>
      <c r="AK22" s="63"/>
      <c r="AL22" s="63"/>
      <c r="AM22" s="63"/>
      <c r="AN22" s="484"/>
      <c r="AO22" s="63"/>
      <c r="AP22" s="63"/>
      <c r="AQ22" s="63"/>
      <c r="AR22" s="63"/>
      <c r="AS22" s="63"/>
      <c r="AT22" s="63"/>
      <c r="AU22" s="63"/>
      <c r="AV22" s="63"/>
      <c r="AW22" s="478"/>
      <c r="AX22" s="478"/>
      <c r="AY22" s="508"/>
      <c r="AZ22" s="506"/>
    </row>
    <row r="23" spans="1:52" s="2" customFormat="1" ht="40.5" customHeight="1">
      <c r="A23" s="533"/>
      <c r="B23" s="490"/>
      <c r="C23" s="533"/>
      <c r="D23" s="533"/>
      <c r="E23" s="523"/>
      <c r="F23" s="523"/>
      <c r="G23" s="523"/>
      <c r="H23" s="516"/>
      <c r="I23" s="516"/>
      <c r="J23" s="516"/>
      <c r="K23" s="12"/>
      <c r="L23" s="12"/>
      <c r="M23" s="12"/>
      <c r="N23" s="12"/>
      <c r="O23" s="523"/>
      <c r="P23" s="523"/>
      <c r="Q23" s="478"/>
      <c r="R23" s="478"/>
      <c r="S23" s="518"/>
      <c r="T23" s="501" t="s">
        <v>69</v>
      </c>
      <c r="U23" s="478"/>
      <c r="V23" s="481"/>
      <c r="W23" s="478"/>
      <c r="X23" s="481"/>
      <c r="Y23" s="478"/>
      <c r="Z23" s="60"/>
      <c r="AA23" s="60"/>
      <c r="AB23" s="60"/>
      <c r="AC23" s="481"/>
      <c r="AD23" s="481"/>
      <c r="AE23" s="478"/>
      <c r="AF23" s="478"/>
      <c r="AG23" s="65"/>
      <c r="AH23" s="66"/>
      <c r="AI23" s="16"/>
      <c r="AJ23" s="16"/>
      <c r="AK23" s="63"/>
      <c r="AL23" s="63"/>
      <c r="AM23" s="63"/>
      <c r="AN23" s="484"/>
      <c r="AO23" s="63"/>
      <c r="AP23" s="63"/>
      <c r="AQ23" s="63"/>
      <c r="AR23" s="63"/>
      <c r="AS23" s="63"/>
      <c r="AT23" s="63"/>
      <c r="AU23" s="63"/>
      <c r="AV23" s="63"/>
      <c r="AW23" s="478"/>
      <c r="AX23" s="478"/>
      <c r="AY23" s="508"/>
      <c r="AZ23" s="64"/>
    </row>
    <row r="24" spans="1:52" s="2" customFormat="1" ht="4.5" hidden="1" customHeight="1">
      <c r="A24" s="533"/>
      <c r="B24" s="490"/>
      <c r="C24" s="533"/>
      <c r="D24" s="533"/>
      <c r="E24" s="523"/>
      <c r="F24" s="523"/>
      <c r="G24" s="523"/>
      <c r="H24" s="516"/>
      <c r="I24" s="516"/>
      <c r="J24" s="516"/>
      <c r="K24" s="12"/>
      <c r="L24" s="12"/>
      <c r="M24" s="12"/>
      <c r="N24" s="12"/>
      <c r="O24" s="523"/>
      <c r="P24" s="523"/>
      <c r="Q24" s="478"/>
      <c r="R24" s="478"/>
      <c r="S24" s="71"/>
      <c r="T24" s="519"/>
      <c r="U24" s="478"/>
      <c r="V24" s="481"/>
      <c r="W24" s="478"/>
      <c r="X24" s="481"/>
      <c r="Y24" s="478"/>
      <c r="Z24" s="511">
        <v>2625</v>
      </c>
      <c r="AA24" s="511">
        <v>2625</v>
      </c>
      <c r="AB24" s="511">
        <v>2625</v>
      </c>
      <c r="AC24" s="481"/>
      <c r="AD24" s="481"/>
      <c r="AE24" s="478"/>
      <c r="AF24" s="478"/>
      <c r="AG24" s="512">
        <f>+((AC15+AD15+AE15+AF15)/Y15)*100</f>
        <v>100</v>
      </c>
      <c r="AH24" s="514">
        <f>+((AC15+AD15+AE15+AF15)/V15)*100</f>
        <v>25</v>
      </c>
      <c r="AI24" s="509">
        <f>+AV24</f>
        <v>170324045</v>
      </c>
      <c r="AJ24" s="16">
        <v>0</v>
      </c>
      <c r="AK24" s="16">
        <v>0</v>
      </c>
      <c r="AL24" s="16">
        <v>0</v>
      </c>
      <c r="AM24" s="16">
        <v>0</v>
      </c>
      <c r="AN24" s="19"/>
      <c r="AO24" s="510">
        <v>55105000</v>
      </c>
      <c r="AP24" s="510">
        <v>56758150</v>
      </c>
      <c r="AQ24" s="510">
        <v>58460895</v>
      </c>
      <c r="AR24" s="63"/>
      <c r="AS24" s="63"/>
      <c r="AT24" s="63"/>
      <c r="AU24" s="63"/>
      <c r="AV24" s="510">
        <f>SUM(AN24:AQ25)</f>
        <v>170324045</v>
      </c>
      <c r="AW24" s="478"/>
      <c r="AX24" s="73"/>
      <c r="AY24" s="74"/>
      <c r="AZ24" s="64"/>
    </row>
    <row r="25" spans="1:52" s="2" customFormat="1" ht="12.75" hidden="1" customHeight="1">
      <c r="A25" s="533"/>
      <c r="B25" s="490"/>
      <c r="C25" s="533"/>
      <c r="D25" s="533"/>
      <c r="E25" s="523"/>
      <c r="F25" s="523"/>
      <c r="G25" s="523"/>
      <c r="H25" s="516"/>
      <c r="I25" s="516"/>
      <c r="J25" s="516"/>
      <c r="K25" s="12"/>
      <c r="L25" s="12"/>
      <c r="M25" s="12"/>
      <c r="N25" s="12"/>
      <c r="O25" s="523"/>
      <c r="P25" s="523"/>
      <c r="Q25" s="479"/>
      <c r="R25" s="479"/>
      <c r="S25" s="75"/>
      <c r="T25" s="502"/>
      <c r="U25" s="479"/>
      <c r="V25" s="482"/>
      <c r="W25" s="479"/>
      <c r="X25" s="482"/>
      <c r="Y25" s="479"/>
      <c r="Z25" s="511"/>
      <c r="AA25" s="511"/>
      <c r="AB25" s="511"/>
      <c r="AC25" s="482"/>
      <c r="AD25" s="482"/>
      <c r="AE25" s="479"/>
      <c r="AF25" s="479"/>
      <c r="AG25" s="513"/>
      <c r="AH25" s="515"/>
      <c r="AI25" s="509"/>
      <c r="AJ25" s="16">
        <v>0</v>
      </c>
      <c r="AK25" s="16">
        <v>0</v>
      </c>
      <c r="AL25" s="16">
        <v>0</v>
      </c>
      <c r="AM25" s="16">
        <v>0</v>
      </c>
      <c r="AN25" s="19"/>
      <c r="AO25" s="510"/>
      <c r="AP25" s="510"/>
      <c r="AQ25" s="510"/>
      <c r="AR25" s="63"/>
      <c r="AS25" s="63"/>
      <c r="AT25" s="63"/>
      <c r="AU25" s="63"/>
      <c r="AV25" s="510"/>
      <c r="AW25" s="479"/>
      <c r="AX25" s="76"/>
      <c r="AY25" s="74"/>
      <c r="AZ25" s="64"/>
    </row>
    <row r="26" spans="1:52" s="2" customFormat="1" ht="45">
      <c r="A26" s="533"/>
      <c r="B26" s="490"/>
      <c r="C26" s="533"/>
      <c r="D26" s="533"/>
      <c r="E26" s="523"/>
      <c r="F26" s="523"/>
      <c r="G26" s="523"/>
      <c r="H26" s="516"/>
      <c r="I26" s="516"/>
      <c r="J26" s="516"/>
      <c r="K26" s="12"/>
      <c r="L26" s="12"/>
      <c r="M26" s="12"/>
      <c r="N26" s="12"/>
      <c r="O26" s="523"/>
      <c r="P26" s="523"/>
      <c r="Q26" s="477" t="s">
        <v>70</v>
      </c>
      <c r="R26" s="477" t="s">
        <v>173</v>
      </c>
      <c r="S26" s="496">
        <v>0.09</v>
      </c>
      <c r="T26" s="51" t="s">
        <v>71</v>
      </c>
      <c r="U26" s="477" t="s">
        <v>72</v>
      </c>
      <c r="V26" s="480">
        <v>3150</v>
      </c>
      <c r="W26" s="477" t="s">
        <v>43</v>
      </c>
      <c r="X26" s="477">
        <v>3000</v>
      </c>
      <c r="Y26" s="480">
        <v>787.5</v>
      </c>
      <c r="Z26" s="60"/>
      <c r="AA26" s="60"/>
      <c r="AB26" s="60"/>
      <c r="AC26" s="480">
        <v>196</v>
      </c>
      <c r="AD26" s="480">
        <v>196</v>
      </c>
      <c r="AE26" s="480">
        <v>197</v>
      </c>
      <c r="AF26" s="480">
        <v>198</v>
      </c>
      <c r="AG26" s="77"/>
      <c r="AH26" s="78"/>
      <c r="AI26" s="16"/>
      <c r="AJ26" s="16"/>
      <c r="AK26" s="16"/>
      <c r="AL26" s="16"/>
      <c r="AM26" s="16"/>
      <c r="AN26" s="483">
        <v>25000000</v>
      </c>
      <c r="AO26" s="63"/>
      <c r="AP26" s="63"/>
      <c r="AQ26" s="63"/>
      <c r="AR26" s="63"/>
      <c r="AS26" s="63"/>
      <c r="AT26" s="63"/>
      <c r="AU26" s="63"/>
      <c r="AV26" s="63"/>
      <c r="AW26" s="480" t="s">
        <v>44</v>
      </c>
      <c r="AX26" s="477" t="s">
        <v>73</v>
      </c>
      <c r="AY26" s="474">
        <v>176563271558</v>
      </c>
      <c r="AZ26" s="64"/>
    </row>
    <row r="27" spans="1:52" s="2" customFormat="1" ht="63.75" customHeight="1">
      <c r="A27" s="533"/>
      <c r="B27" s="490"/>
      <c r="C27" s="533"/>
      <c r="D27" s="533"/>
      <c r="E27" s="523"/>
      <c r="F27" s="523"/>
      <c r="G27" s="523"/>
      <c r="H27" s="516"/>
      <c r="I27" s="516"/>
      <c r="J27" s="516"/>
      <c r="K27" s="12"/>
      <c r="L27" s="12"/>
      <c r="M27" s="12"/>
      <c r="N27" s="12"/>
      <c r="O27" s="523"/>
      <c r="P27" s="523"/>
      <c r="Q27" s="478"/>
      <c r="R27" s="478"/>
      <c r="S27" s="497"/>
      <c r="T27" s="51" t="s">
        <v>74</v>
      </c>
      <c r="U27" s="478"/>
      <c r="V27" s="481"/>
      <c r="W27" s="478"/>
      <c r="X27" s="478"/>
      <c r="Y27" s="481"/>
      <c r="Z27" s="60"/>
      <c r="AA27" s="60"/>
      <c r="AB27" s="60"/>
      <c r="AC27" s="481"/>
      <c r="AD27" s="481"/>
      <c r="AE27" s="481"/>
      <c r="AF27" s="481"/>
      <c r="AG27" s="77"/>
      <c r="AH27" s="78"/>
      <c r="AI27" s="16"/>
      <c r="AJ27" s="16"/>
      <c r="AK27" s="16"/>
      <c r="AL27" s="16"/>
      <c r="AM27" s="16"/>
      <c r="AN27" s="484"/>
      <c r="AO27" s="63"/>
      <c r="AP27" s="63"/>
      <c r="AQ27" s="63"/>
      <c r="AR27" s="63"/>
      <c r="AS27" s="63"/>
      <c r="AT27" s="63"/>
      <c r="AU27" s="63"/>
      <c r="AV27" s="63"/>
      <c r="AW27" s="481"/>
      <c r="AX27" s="478"/>
      <c r="AY27" s="475"/>
      <c r="AZ27" s="64"/>
    </row>
    <row r="28" spans="1:52" s="2" customFormat="1" ht="75">
      <c r="A28" s="533"/>
      <c r="B28" s="490"/>
      <c r="C28" s="533"/>
      <c r="D28" s="533"/>
      <c r="E28" s="523"/>
      <c r="F28" s="523"/>
      <c r="G28" s="523"/>
      <c r="H28" s="516"/>
      <c r="I28" s="516"/>
      <c r="J28" s="516"/>
      <c r="K28" s="12"/>
      <c r="L28" s="12"/>
      <c r="M28" s="12"/>
      <c r="N28" s="12"/>
      <c r="O28" s="523"/>
      <c r="P28" s="523"/>
      <c r="Q28" s="478"/>
      <c r="R28" s="478"/>
      <c r="S28" s="497"/>
      <c r="T28" s="51" t="s">
        <v>75</v>
      </c>
      <c r="U28" s="478"/>
      <c r="V28" s="481"/>
      <c r="W28" s="478"/>
      <c r="X28" s="478"/>
      <c r="Y28" s="481"/>
      <c r="Z28" s="60"/>
      <c r="AA28" s="60"/>
      <c r="AB28" s="60"/>
      <c r="AC28" s="481"/>
      <c r="AD28" s="481"/>
      <c r="AE28" s="481"/>
      <c r="AF28" s="481"/>
      <c r="AG28" s="77"/>
      <c r="AH28" s="78"/>
      <c r="AI28" s="16"/>
      <c r="AJ28" s="16"/>
      <c r="AK28" s="16"/>
      <c r="AL28" s="16"/>
      <c r="AM28" s="16"/>
      <c r="AN28" s="484"/>
      <c r="AO28" s="63"/>
      <c r="AP28" s="63"/>
      <c r="AQ28" s="63"/>
      <c r="AR28" s="63"/>
      <c r="AS28" s="63"/>
      <c r="AT28" s="63"/>
      <c r="AU28" s="63"/>
      <c r="AV28" s="63"/>
      <c r="AW28" s="481"/>
      <c r="AX28" s="478"/>
      <c r="AY28" s="475"/>
      <c r="AZ28" s="64"/>
    </row>
    <row r="29" spans="1:52" s="2" customFormat="1" ht="51" customHeight="1">
      <c r="A29" s="533"/>
      <c r="B29" s="490"/>
      <c r="C29" s="533"/>
      <c r="D29" s="533"/>
      <c r="E29" s="523"/>
      <c r="F29" s="523"/>
      <c r="G29" s="523"/>
      <c r="H29" s="516"/>
      <c r="I29" s="516"/>
      <c r="J29" s="516"/>
      <c r="K29" s="12"/>
      <c r="L29" s="12"/>
      <c r="M29" s="12"/>
      <c r="N29" s="12"/>
      <c r="O29" s="523"/>
      <c r="P29" s="523"/>
      <c r="Q29" s="478"/>
      <c r="R29" s="478"/>
      <c r="S29" s="497"/>
      <c r="T29" s="51" t="s">
        <v>76</v>
      </c>
      <c r="U29" s="478"/>
      <c r="V29" s="481"/>
      <c r="W29" s="478"/>
      <c r="X29" s="478"/>
      <c r="Y29" s="481"/>
      <c r="Z29" s="60"/>
      <c r="AA29" s="60"/>
      <c r="AB29" s="60"/>
      <c r="AC29" s="481"/>
      <c r="AD29" s="481"/>
      <c r="AE29" s="481"/>
      <c r="AF29" s="481"/>
      <c r="AG29" s="77"/>
      <c r="AH29" s="78"/>
      <c r="AI29" s="16"/>
      <c r="AJ29" s="16"/>
      <c r="AK29" s="16"/>
      <c r="AL29" s="16"/>
      <c r="AM29" s="16"/>
      <c r="AN29" s="484"/>
      <c r="AO29" s="63"/>
      <c r="AP29" s="63"/>
      <c r="AQ29" s="63"/>
      <c r="AR29" s="63"/>
      <c r="AS29" s="63"/>
      <c r="AT29" s="63"/>
      <c r="AU29" s="63"/>
      <c r="AV29" s="63"/>
      <c r="AW29" s="481"/>
      <c r="AX29" s="478"/>
      <c r="AY29" s="475"/>
      <c r="AZ29" s="64"/>
    </row>
    <row r="30" spans="1:52" s="2" customFormat="1" ht="60.75" customHeight="1">
      <c r="A30" s="533"/>
      <c r="B30" s="490"/>
      <c r="C30" s="533"/>
      <c r="D30" s="533"/>
      <c r="E30" s="523"/>
      <c r="F30" s="523"/>
      <c r="G30" s="523"/>
      <c r="H30" s="516"/>
      <c r="I30" s="516"/>
      <c r="J30" s="516"/>
      <c r="K30" s="12"/>
      <c r="L30" s="12"/>
      <c r="M30" s="12"/>
      <c r="N30" s="12"/>
      <c r="O30" s="523"/>
      <c r="P30" s="523"/>
      <c r="Q30" s="478"/>
      <c r="R30" s="478"/>
      <c r="S30" s="497"/>
      <c r="T30" s="51" t="s">
        <v>77</v>
      </c>
      <c r="U30" s="478"/>
      <c r="V30" s="481"/>
      <c r="W30" s="478"/>
      <c r="X30" s="478"/>
      <c r="Y30" s="481"/>
      <c r="Z30" s="60"/>
      <c r="AA30" s="60"/>
      <c r="AB30" s="60"/>
      <c r="AC30" s="481"/>
      <c r="AD30" s="481"/>
      <c r="AE30" s="481"/>
      <c r="AF30" s="481"/>
      <c r="AG30" s="77"/>
      <c r="AH30" s="78"/>
      <c r="AI30" s="16"/>
      <c r="AJ30" s="16"/>
      <c r="AK30" s="16"/>
      <c r="AL30" s="16"/>
      <c r="AM30" s="16"/>
      <c r="AN30" s="484"/>
      <c r="AO30" s="63"/>
      <c r="AP30" s="63"/>
      <c r="AQ30" s="63"/>
      <c r="AR30" s="63"/>
      <c r="AS30" s="63"/>
      <c r="AT30" s="63"/>
      <c r="AU30" s="63"/>
      <c r="AV30" s="63"/>
      <c r="AW30" s="481"/>
      <c r="AX30" s="478"/>
      <c r="AY30" s="475"/>
      <c r="AZ30" s="64"/>
    </row>
    <row r="31" spans="1:52" s="2" customFormat="1" ht="29.25" hidden="1" customHeight="1">
      <c r="A31" s="533"/>
      <c r="B31" s="490"/>
      <c r="C31" s="533"/>
      <c r="D31" s="533"/>
      <c r="E31" s="523"/>
      <c r="F31" s="523"/>
      <c r="G31" s="523"/>
      <c r="H31" s="516"/>
      <c r="I31" s="516"/>
      <c r="J31" s="516"/>
      <c r="K31" s="12"/>
      <c r="L31" s="12"/>
      <c r="M31" s="12"/>
      <c r="N31" s="12"/>
      <c r="O31" s="523"/>
      <c r="P31" s="523"/>
      <c r="Q31" s="478"/>
      <c r="R31" s="478"/>
      <c r="S31" s="497"/>
      <c r="T31" s="520" t="s">
        <v>78</v>
      </c>
      <c r="U31" s="478"/>
      <c r="V31" s="481"/>
      <c r="W31" s="478"/>
      <c r="X31" s="478"/>
      <c r="Y31" s="481"/>
      <c r="Z31" s="60"/>
      <c r="AA31" s="60"/>
      <c r="AB31" s="60"/>
      <c r="AC31" s="481"/>
      <c r="AD31" s="481"/>
      <c r="AE31" s="481"/>
      <c r="AF31" s="481"/>
      <c r="AG31" s="77"/>
      <c r="AH31" s="78"/>
      <c r="AI31" s="16"/>
      <c r="AJ31" s="16"/>
      <c r="AK31" s="16"/>
      <c r="AL31" s="16"/>
      <c r="AM31" s="16"/>
      <c r="AN31" s="484"/>
      <c r="AO31" s="63"/>
      <c r="AP31" s="63"/>
      <c r="AQ31" s="63"/>
      <c r="AR31" s="63"/>
      <c r="AS31" s="63"/>
      <c r="AT31" s="63"/>
      <c r="AU31" s="63"/>
      <c r="AV31" s="63"/>
      <c r="AW31" s="481"/>
      <c r="AX31" s="478"/>
      <c r="AY31" s="475"/>
      <c r="AZ31" s="64"/>
    </row>
    <row r="32" spans="1:52" s="2" customFormat="1" ht="51" customHeight="1">
      <c r="A32" s="533"/>
      <c r="B32" s="490"/>
      <c r="C32" s="533"/>
      <c r="D32" s="533"/>
      <c r="E32" s="523"/>
      <c r="F32" s="523"/>
      <c r="G32" s="523"/>
      <c r="H32" s="516"/>
      <c r="I32" s="516"/>
      <c r="J32" s="516"/>
      <c r="K32" s="12"/>
      <c r="L32" s="12"/>
      <c r="M32" s="12"/>
      <c r="N32" s="12"/>
      <c r="O32" s="523"/>
      <c r="P32" s="523"/>
      <c r="Q32" s="479"/>
      <c r="R32" s="479"/>
      <c r="S32" s="498"/>
      <c r="T32" s="521"/>
      <c r="U32" s="479"/>
      <c r="V32" s="482"/>
      <c r="W32" s="479"/>
      <c r="X32" s="479"/>
      <c r="Y32" s="482"/>
      <c r="Z32" s="60">
        <v>787.5</v>
      </c>
      <c r="AA32" s="60">
        <v>787.5</v>
      </c>
      <c r="AB32" s="60">
        <v>787.5</v>
      </c>
      <c r="AC32" s="482"/>
      <c r="AD32" s="482"/>
      <c r="AE32" s="482"/>
      <c r="AF32" s="482"/>
      <c r="AG32" s="61">
        <f>+((AC26+AD26+AE26+AF26)/Y26)*100</f>
        <v>99.936507936507937</v>
      </c>
      <c r="AH32" s="62">
        <f>+((AC26+AD26+AE26+AF26)/V26)*100</f>
        <v>24.984126984126984</v>
      </c>
      <c r="AI32" s="16">
        <f>+AV32</f>
        <v>79590675</v>
      </c>
      <c r="AJ32" s="16">
        <v>0</v>
      </c>
      <c r="AK32" s="16">
        <v>0</v>
      </c>
      <c r="AL32" s="16">
        <v>0</v>
      </c>
      <c r="AM32" s="16">
        <v>0</v>
      </c>
      <c r="AN32" s="485"/>
      <c r="AO32" s="63">
        <v>25750000</v>
      </c>
      <c r="AP32" s="63">
        <v>26522500</v>
      </c>
      <c r="AQ32" s="63">
        <v>27318175</v>
      </c>
      <c r="AR32" s="63"/>
      <c r="AS32" s="63"/>
      <c r="AT32" s="63"/>
      <c r="AU32" s="63"/>
      <c r="AV32" s="63">
        <f t="shared" ref="AV32:AV91" si="0">SUM(AN32:AQ32)</f>
        <v>79590675</v>
      </c>
      <c r="AW32" s="482"/>
      <c r="AX32" s="479"/>
      <c r="AY32" s="476"/>
      <c r="AZ32" s="79"/>
    </row>
    <row r="33" spans="1:52" s="2" customFormat="1" ht="52.5" customHeight="1">
      <c r="A33" s="533"/>
      <c r="B33" s="490"/>
      <c r="C33" s="533"/>
      <c r="D33" s="533"/>
      <c r="E33" s="523"/>
      <c r="F33" s="523"/>
      <c r="G33" s="523"/>
      <c r="H33" s="516"/>
      <c r="I33" s="516"/>
      <c r="J33" s="516"/>
      <c r="K33" s="12"/>
      <c r="L33" s="12"/>
      <c r="M33" s="12"/>
      <c r="N33" s="12"/>
      <c r="O33" s="523"/>
      <c r="P33" s="523"/>
      <c r="Q33" s="477" t="s">
        <v>79</v>
      </c>
      <c r="R33" s="477" t="s">
        <v>174</v>
      </c>
      <c r="S33" s="494">
        <v>0.09</v>
      </c>
      <c r="T33" s="51" t="s">
        <v>80</v>
      </c>
      <c r="U33" s="477" t="s">
        <v>81</v>
      </c>
      <c r="V33" s="477">
        <v>10500</v>
      </c>
      <c r="W33" s="477" t="s">
        <v>43</v>
      </c>
      <c r="X33" s="477">
        <v>10000</v>
      </c>
      <c r="Y33" s="480">
        <v>2625</v>
      </c>
      <c r="Z33" s="60"/>
      <c r="AA33" s="60"/>
      <c r="AB33" s="60"/>
      <c r="AC33" s="480">
        <v>656</v>
      </c>
      <c r="AD33" s="480">
        <v>656</v>
      </c>
      <c r="AE33" s="480">
        <v>657</v>
      </c>
      <c r="AF33" s="480">
        <v>656</v>
      </c>
      <c r="AG33" s="61"/>
      <c r="AH33" s="62"/>
      <c r="AI33" s="16"/>
      <c r="AJ33" s="16"/>
      <c r="AK33" s="16"/>
      <c r="AL33" s="16"/>
      <c r="AM33" s="16"/>
      <c r="AN33" s="483">
        <v>35426976</v>
      </c>
      <c r="AO33" s="63"/>
      <c r="AP33" s="63"/>
      <c r="AQ33" s="63"/>
      <c r="AR33" s="63"/>
      <c r="AS33" s="63"/>
      <c r="AT33" s="63"/>
      <c r="AU33" s="63"/>
      <c r="AV33" s="63"/>
      <c r="AW33" s="480" t="s">
        <v>44</v>
      </c>
      <c r="AX33" s="477"/>
      <c r="AY33" s="474"/>
      <c r="AZ33" s="80" t="s">
        <v>12</v>
      </c>
    </row>
    <row r="34" spans="1:52" s="2" customFormat="1" ht="72" customHeight="1">
      <c r="A34" s="533"/>
      <c r="B34" s="490"/>
      <c r="C34" s="533"/>
      <c r="D34" s="533"/>
      <c r="E34" s="523"/>
      <c r="F34" s="523"/>
      <c r="G34" s="523"/>
      <c r="H34" s="516"/>
      <c r="I34" s="516"/>
      <c r="J34" s="516"/>
      <c r="K34" s="12"/>
      <c r="L34" s="12"/>
      <c r="M34" s="12"/>
      <c r="N34" s="12"/>
      <c r="O34" s="523"/>
      <c r="P34" s="523"/>
      <c r="Q34" s="478"/>
      <c r="R34" s="478"/>
      <c r="S34" s="499"/>
      <c r="T34" s="51" t="s">
        <v>82</v>
      </c>
      <c r="U34" s="478"/>
      <c r="V34" s="478"/>
      <c r="W34" s="478"/>
      <c r="X34" s="478"/>
      <c r="Y34" s="481"/>
      <c r="Z34" s="60"/>
      <c r="AA34" s="60"/>
      <c r="AB34" s="60"/>
      <c r="AC34" s="481"/>
      <c r="AD34" s="481"/>
      <c r="AE34" s="481"/>
      <c r="AF34" s="481"/>
      <c r="AG34" s="61"/>
      <c r="AH34" s="62"/>
      <c r="AI34" s="16"/>
      <c r="AJ34" s="16"/>
      <c r="AK34" s="16"/>
      <c r="AL34" s="16"/>
      <c r="AM34" s="16"/>
      <c r="AN34" s="484"/>
      <c r="AO34" s="63"/>
      <c r="AP34" s="63"/>
      <c r="AQ34" s="63"/>
      <c r="AR34" s="63"/>
      <c r="AS34" s="63"/>
      <c r="AT34" s="63"/>
      <c r="AU34" s="63"/>
      <c r="AV34" s="63"/>
      <c r="AW34" s="481"/>
      <c r="AX34" s="478"/>
      <c r="AY34" s="475"/>
      <c r="AZ34" s="79"/>
    </row>
    <row r="35" spans="1:52" s="2" customFormat="1" ht="39" customHeight="1">
      <c r="A35" s="533"/>
      <c r="B35" s="490"/>
      <c r="C35" s="533"/>
      <c r="D35" s="533"/>
      <c r="E35" s="523"/>
      <c r="F35" s="523"/>
      <c r="G35" s="523"/>
      <c r="H35" s="516"/>
      <c r="I35" s="516"/>
      <c r="J35" s="516"/>
      <c r="K35" s="12"/>
      <c r="L35" s="12"/>
      <c r="M35" s="12"/>
      <c r="N35" s="12"/>
      <c r="O35" s="523"/>
      <c r="P35" s="523"/>
      <c r="Q35" s="478"/>
      <c r="R35" s="478"/>
      <c r="S35" s="499"/>
      <c r="T35" s="51" t="s">
        <v>83</v>
      </c>
      <c r="U35" s="478"/>
      <c r="V35" s="478"/>
      <c r="W35" s="478"/>
      <c r="X35" s="478"/>
      <c r="Y35" s="481"/>
      <c r="Z35" s="60"/>
      <c r="AA35" s="60"/>
      <c r="AB35" s="60"/>
      <c r="AC35" s="481"/>
      <c r="AD35" s="481"/>
      <c r="AE35" s="481"/>
      <c r="AF35" s="481"/>
      <c r="AG35" s="61"/>
      <c r="AH35" s="62"/>
      <c r="AI35" s="16"/>
      <c r="AJ35" s="16"/>
      <c r="AK35" s="16"/>
      <c r="AL35" s="16"/>
      <c r="AM35" s="16"/>
      <c r="AN35" s="484"/>
      <c r="AO35" s="63"/>
      <c r="AP35" s="63"/>
      <c r="AQ35" s="63"/>
      <c r="AR35" s="63"/>
      <c r="AS35" s="63"/>
      <c r="AT35" s="63"/>
      <c r="AU35" s="63"/>
      <c r="AV35" s="63"/>
      <c r="AW35" s="481"/>
      <c r="AX35" s="478"/>
      <c r="AY35" s="475"/>
      <c r="AZ35" s="64"/>
    </row>
    <row r="36" spans="1:52" s="2" customFormat="1" ht="53.25" customHeight="1">
      <c r="A36" s="533"/>
      <c r="B36" s="490"/>
      <c r="C36" s="533"/>
      <c r="D36" s="533"/>
      <c r="E36" s="523"/>
      <c r="F36" s="523"/>
      <c r="G36" s="523"/>
      <c r="H36" s="516"/>
      <c r="I36" s="516"/>
      <c r="J36" s="516"/>
      <c r="K36" s="12"/>
      <c r="L36" s="12"/>
      <c r="M36" s="12"/>
      <c r="N36" s="12"/>
      <c r="O36" s="523"/>
      <c r="P36" s="523"/>
      <c r="Q36" s="478"/>
      <c r="R36" s="478"/>
      <c r="S36" s="499"/>
      <c r="T36" s="51" t="s">
        <v>84</v>
      </c>
      <c r="U36" s="478"/>
      <c r="V36" s="478"/>
      <c r="W36" s="478"/>
      <c r="X36" s="478"/>
      <c r="Y36" s="481"/>
      <c r="Z36" s="60"/>
      <c r="AA36" s="60"/>
      <c r="AB36" s="60"/>
      <c r="AC36" s="481"/>
      <c r="AD36" s="481"/>
      <c r="AE36" s="481"/>
      <c r="AF36" s="481"/>
      <c r="AG36" s="61"/>
      <c r="AH36" s="62"/>
      <c r="AI36" s="16"/>
      <c r="AJ36" s="16"/>
      <c r="AK36" s="16"/>
      <c r="AL36" s="16"/>
      <c r="AM36" s="16"/>
      <c r="AN36" s="484"/>
      <c r="AO36" s="63"/>
      <c r="AP36" s="63"/>
      <c r="AQ36" s="63"/>
      <c r="AR36" s="63"/>
      <c r="AS36" s="63"/>
      <c r="AT36" s="63"/>
      <c r="AU36" s="63"/>
      <c r="AV36" s="63"/>
      <c r="AW36" s="481"/>
      <c r="AX36" s="478"/>
      <c r="AY36" s="475"/>
      <c r="AZ36" s="64"/>
    </row>
    <row r="37" spans="1:52" s="2" customFormat="1" ht="60.75" customHeight="1">
      <c r="A37" s="533"/>
      <c r="B37" s="490"/>
      <c r="C37" s="533"/>
      <c r="D37" s="533"/>
      <c r="E37" s="523"/>
      <c r="F37" s="523"/>
      <c r="G37" s="523"/>
      <c r="H37" s="516"/>
      <c r="I37" s="516"/>
      <c r="J37" s="516"/>
      <c r="K37" s="12"/>
      <c r="L37" s="12"/>
      <c r="M37" s="12"/>
      <c r="N37" s="12"/>
      <c r="O37" s="523"/>
      <c r="P37" s="523"/>
      <c r="Q37" s="478"/>
      <c r="R37" s="478"/>
      <c r="S37" s="499"/>
      <c r="T37" s="51" t="s">
        <v>85</v>
      </c>
      <c r="U37" s="478"/>
      <c r="V37" s="478"/>
      <c r="W37" s="478"/>
      <c r="X37" s="478"/>
      <c r="Y37" s="481"/>
      <c r="Z37" s="60"/>
      <c r="AA37" s="60"/>
      <c r="AB37" s="60"/>
      <c r="AC37" s="481"/>
      <c r="AD37" s="481"/>
      <c r="AE37" s="481"/>
      <c r="AF37" s="481"/>
      <c r="AG37" s="61"/>
      <c r="AH37" s="62"/>
      <c r="AI37" s="16"/>
      <c r="AJ37" s="16"/>
      <c r="AK37" s="16"/>
      <c r="AL37" s="16"/>
      <c r="AM37" s="16"/>
      <c r="AN37" s="484"/>
      <c r="AO37" s="63"/>
      <c r="AP37" s="63"/>
      <c r="AQ37" s="63"/>
      <c r="AR37" s="63"/>
      <c r="AS37" s="63"/>
      <c r="AT37" s="63"/>
      <c r="AU37" s="63"/>
      <c r="AV37" s="63"/>
      <c r="AW37" s="481"/>
      <c r="AX37" s="478"/>
      <c r="AY37" s="475"/>
      <c r="AZ37" s="64"/>
    </row>
    <row r="38" spans="1:52" s="2" customFormat="1" ht="26.25" customHeight="1">
      <c r="A38" s="533"/>
      <c r="B38" s="490"/>
      <c r="C38" s="533"/>
      <c r="D38" s="533"/>
      <c r="E38" s="523"/>
      <c r="F38" s="523"/>
      <c r="G38" s="523"/>
      <c r="H38" s="516"/>
      <c r="I38" s="516"/>
      <c r="J38" s="516"/>
      <c r="K38" s="12"/>
      <c r="L38" s="12"/>
      <c r="M38" s="12"/>
      <c r="N38" s="12"/>
      <c r="O38" s="523"/>
      <c r="P38" s="523"/>
      <c r="Q38" s="478"/>
      <c r="R38" s="478"/>
      <c r="S38" s="499"/>
      <c r="T38" s="81" t="s">
        <v>86</v>
      </c>
      <c r="U38" s="478"/>
      <c r="V38" s="478"/>
      <c r="W38" s="478"/>
      <c r="X38" s="478"/>
      <c r="Y38" s="481"/>
      <c r="Z38" s="60"/>
      <c r="AA38" s="60"/>
      <c r="AB38" s="60"/>
      <c r="AC38" s="481"/>
      <c r="AD38" s="481"/>
      <c r="AE38" s="481"/>
      <c r="AF38" s="481"/>
      <c r="AG38" s="61"/>
      <c r="AH38" s="62"/>
      <c r="AI38" s="16"/>
      <c r="AJ38" s="16"/>
      <c r="AK38" s="16"/>
      <c r="AL38" s="16"/>
      <c r="AM38" s="16"/>
      <c r="AN38" s="484"/>
      <c r="AO38" s="63"/>
      <c r="AP38" s="63"/>
      <c r="AQ38" s="63"/>
      <c r="AR38" s="63"/>
      <c r="AS38" s="63"/>
      <c r="AT38" s="63"/>
      <c r="AU38" s="63"/>
      <c r="AV38" s="63"/>
      <c r="AW38" s="481"/>
      <c r="AX38" s="478"/>
      <c r="AY38" s="475"/>
      <c r="AZ38" s="64"/>
    </row>
    <row r="39" spans="1:52" s="2" customFormat="1" ht="53.25" customHeight="1">
      <c r="A39" s="533"/>
      <c r="B39" s="490"/>
      <c r="C39" s="533"/>
      <c r="D39" s="533"/>
      <c r="E39" s="523"/>
      <c r="F39" s="523"/>
      <c r="G39" s="523"/>
      <c r="H39" s="516"/>
      <c r="I39" s="516"/>
      <c r="J39" s="516"/>
      <c r="K39" s="12"/>
      <c r="L39" s="12"/>
      <c r="M39" s="12"/>
      <c r="N39" s="12"/>
      <c r="O39" s="523"/>
      <c r="P39" s="523"/>
      <c r="Q39" s="478"/>
      <c r="R39" s="478"/>
      <c r="S39" s="499"/>
      <c r="T39" s="501" t="s">
        <v>87</v>
      </c>
      <c r="U39" s="478"/>
      <c r="V39" s="478"/>
      <c r="W39" s="478"/>
      <c r="X39" s="478"/>
      <c r="Y39" s="481"/>
      <c r="Z39" s="60"/>
      <c r="AA39" s="60"/>
      <c r="AB39" s="60"/>
      <c r="AC39" s="481"/>
      <c r="AD39" s="481"/>
      <c r="AE39" s="481"/>
      <c r="AF39" s="481"/>
      <c r="AG39" s="61"/>
      <c r="AH39" s="62"/>
      <c r="AI39" s="16"/>
      <c r="AJ39" s="16"/>
      <c r="AK39" s="16"/>
      <c r="AL39" s="16"/>
      <c r="AM39" s="16"/>
      <c r="AN39" s="484"/>
      <c r="AO39" s="63"/>
      <c r="AP39" s="63"/>
      <c r="AQ39" s="63"/>
      <c r="AR39" s="63"/>
      <c r="AS39" s="63"/>
      <c r="AT39" s="63"/>
      <c r="AU39" s="63"/>
      <c r="AV39" s="63"/>
      <c r="AW39" s="481"/>
      <c r="AX39" s="478"/>
      <c r="AY39" s="475"/>
      <c r="AZ39" s="64"/>
    </row>
    <row r="40" spans="1:52" s="2" customFormat="1" ht="22.5" customHeight="1">
      <c r="A40" s="533"/>
      <c r="B40" s="490"/>
      <c r="C40" s="533"/>
      <c r="D40" s="533"/>
      <c r="E40" s="523"/>
      <c r="F40" s="523"/>
      <c r="G40" s="523"/>
      <c r="H40" s="516"/>
      <c r="I40" s="516"/>
      <c r="J40" s="516"/>
      <c r="K40" s="12"/>
      <c r="L40" s="12"/>
      <c r="M40" s="12"/>
      <c r="N40" s="12"/>
      <c r="O40" s="523"/>
      <c r="P40" s="523"/>
      <c r="Q40" s="479"/>
      <c r="R40" s="479"/>
      <c r="S40" s="495"/>
      <c r="T40" s="502"/>
      <c r="U40" s="479"/>
      <c r="V40" s="479"/>
      <c r="W40" s="479"/>
      <c r="X40" s="479"/>
      <c r="Y40" s="482"/>
      <c r="Z40" s="60">
        <v>2625</v>
      </c>
      <c r="AA40" s="60">
        <v>2625</v>
      </c>
      <c r="AB40" s="60">
        <v>2625</v>
      </c>
      <c r="AC40" s="482"/>
      <c r="AD40" s="482"/>
      <c r="AE40" s="482"/>
      <c r="AF40" s="482"/>
      <c r="AG40" s="61">
        <f>+((AC33+AD33+AE33+AF33)/Y33)*100</f>
        <v>100</v>
      </c>
      <c r="AH40" s="62">
        <f>+((AC33+AD33+AE33+AF33)/V33)*100</f>
        <v>25</v>
      </c>
      <c r="AI40" s="16">
        <f>+AV40</f>
        <v>112786277</v>
      </c>
      <c r="AJ40" s="16">
        <v>0</v>
      </c>
      <c r="AK40" s="16">
        <v>0</v>
      </c>
      <c r="AL40" s="16">
        <v>0</v>
      </c>
      <c r="AM40" s="16">
        <v>0</v>
      </c>
      <c r="AN40" s="485"/>
      <c r="AO40" s="63">
        <v>36489785</v>
      </c>
      <c r="AP40" s="63">
        <v>37584479</v>
      </c>
      <c r="AQ40" s="63">
        <v>38712013</v>
      </c>
      <c r="AR40" s="63"/>
      <c r="AS40" s="63"/>
      <c r="AT40" s="63"/>
      <c r="AU40" s="63"/>
      <c r="AV40" s="63">
        <f t="shared" si="0"/>
        <v>112786277</v>
      </c>
      <c r="AW40" s="482"/>
      <c r="AX40" s="479"/>
      <c r="AY40" s="476"/>
      <c r="AZ40" s="64"/>
    </row>
    <row r="41" spans="1:52" s="2" customFormat="1" ht="59.25" customHeight="1">
      <c r="A41" s="533"/>
      <c r="B41" s="490"/>
      <c r="C41" s="533"/>
      <c r="D41" s="533"/>
      <c r="E41" s="523"/>
      <c r="F41" s="523"/>
      <c r="G41" s="523"/>
      <c r="H41" s="516"/>
      <c r="I41" s="516"/>
      <c r="J41" s="516"/>
      <c r="K41" s="12"/>
      <c r="L41" s="12"/>
      <c r="M41" s="12"/>
      <c r="N41" s="12"/>
      <c r="O41" s="523"/>
      <c r="P41" s="523"/>
      <c r="Q41" s="477" t="s">
        <v>88</v>
      </c>
      <c r="R41" s="477" t="s">
        <v>175</v>
      </c>
      <c r="S41" s="496">
        <v>0.08</v>
      </c>
      <c r="T41" s="51" t="s">
        <v>89</v>
      </c>
      <c r="U41" s="477" t="s">
        <v>81</v>
      </c>
      <c r="V41" s="477">
        <v>8820</v>
      </c>
      <c r="W41" s="477" t="s">
        <v>43</v>
      </c>
      <c r="X41" s="477">
        <v>8400</v>
      </c>
      <c r="Y41" s="480">
        <v>2205</v>
      </c>
      <c r="Z41" s="60"/>
      <c r="AA41" s="60"/>
      <c r="AB41" s="60"/>
      <c r="AC41" s="477">
        <v>551</v>
      </c>
      <c r="AD41" s="477">
        <v>551</v>
      </c>
      <c r="AE41" s="480">
        <v>551</v>
      </c>
      <c r="AF41" s="480">
        <v>552</v>
      </c>
      <c r="AG41" s="61"/>
      <c r="AH41" s="62"/>
      <c r="AI41" s="16"/>
      <c r="AJ41" s="16"/>
      <c r="AK41" s="16"/>
      <c r="AL41" s="16"/>
      <c r="AM41" s="16"/>
      <c r="AN41" s="503">
        <v>80000000</v>
      </c>
      <c r="AO41" s="63"/>
      <c r="AP41" s="63"/>
      <c r="AQ41" s="63"/>
      <c r="AR41" s="63"/>
      <c r="AS41" s="63"/>
      <c r="AT41" s="63"/>
      <c r="AU41" s="63"/>
      <c r="AV41" s="63"/>
      <c r="AW41" s="480" t="s">
        <v>44</v>
      </c>
      <c r="AX41" s="480"/>
      <c r="AY41" s="474"/>
      <c r="AZ41" s="64"/>
    </row>
    <row r="42" spans="1:52" s="2" customFormat="1" ht="51.75" customHeight="1">
      <c r="A42" s="533"/>
      <c r="B42" s="490"/>
      <c r="C42" s="533"/>
      <c r="D42" s="533"/>
      <c r="E42" s="523"/>
      <c r="F42" s="523"/>
      <c r="G42" s="523"/>
      <c r="H42" s="516"/>
      <c r="I42" s="516"/>
      <c r="J42" s="516"/>
      <c r="K42" s="12"/>
      <c r="L42" s="12"/>
      <c r="M42" s="12"/>
      <c r="N42" s="12"/>
      <c r="O42" s="523"/>
      <c r="P42" s="523"/>
      <c r="Q42" s="478"/>
      <c r="R42" s="478"/>
      <c r="S42" s="497"/>
      <c r="T42" s="51" t="s">
        <v>90</v>
      </c>
      <c r="U42" s="478"/>
      <c r="V42" s="478"/>
      <c r="W42" s="478"/>
      <c r="X42" s="478"/>
      <c r="Y42" s="481"/>
      <c r="Z42" s="60"/>
      <c r="AA42" s="60"/>
      <c r="AB42" s="60"/>
      <c r="AC42" s="478"/>
      <c r="AD42" s="478"/>
      <c r="AE42" s="481"/>
      <c r="AF42" s="481"/>
      <c r="AG42" s="61"/>
      <c r="AH42" s="62"/>
      <c r="AI42" s="16"/>
      <c r="AJ42" s="16"/>
      <c r="AK42" s="16"/>
      <c r="AL42" s="16"/>
      <c r="AM42" s="16"/>
      <c r="AN42" s="504"/>
      <c r="AO42" s="63"/>
      <c r="AP42" s="63"/>
      <c r="AQ42" s="63"/>
      <c r="AR42" s="63"/>
      <c r="AS42" s="63"/>
      <c r="AT42" s="63"/>
      <c r="AU42" s="63"/>
      <c r="AV42" s="63"/>
      <c r="AW42" s="481"/>
      <c r="AX42" s="481"/>
      <c r="AY42" s="475"/>
      <c r="AZ42" s="64"/>
    </row>
    <row r="43" spans="1:52" s="2" customFormat="1" ht="52.5" customHeight="1">
      <c r="A43" s="533"/>
      <c r="B43" s="490"/>
      <c r="C43" s="533"/>
      <c r="D43" s="533"/>
      <c r="E43" s="523"/>
      <c r="F43" s="523"/>
      <c r="G43" s="523"/>
      <c r="H43" s="516"/>
      <c r="I43" s="516"/>
      <c r="J43" s="516"/>
      <c r="K43" s="12"/>
      <c r="L43" s="12"/>
      <c r="M43" s="12"/>
      <c r="N43" s="12"/>
      <c r="O43" s="523"/>
      <c r="P43" s="523"/>
      <c r="Q43" s="478"/>
      <c r="R43" s="478"/>
      <c r="S43" s="497"/>
      <c r="T43" s="51" t="s">
        <v>91</v>
      </c>
      <c r="U43" s="478"/>
      <c r="V43" s="478"/>
      <c r="W43" s="478"/>
      <c r="X43" s="478"/>
      <c r="Y43" s="481"/>
      <c r="Z43" s="60"/>
      <c r="AA43" s="60"/>
      <c r="AB43" s="60"/>
      <c r="AC43" s="478"/>
      <c r="AD43" s="478"/>
      <c r="AE43" s="481"/>
      <c r="AF43" s="481"/>
      <c r="AG43" s="61"/>
      <c r="AH43" s="62"/>
      <c r="AI43" s="16"/>
      <c r="AJ43" s="16"/>
      <c r="AK43" s="16"/>
      <c r="AL43" s="16"/>
      <c r="AM43" s="16"/>
      <c r="AN43" s="504"/>
      <c r="AO43" s="63"/>
      <c r="AP43" s="63"/>
      <c r="AQ43" s="63"/>
      <c r="AR43" s="63"/>
      <c r="AS43" s="63"/>
      <c r="AT43" s="63"/>
      <c r="AU43" s="63"/>
      <c r="AV43" s="63"/>
      <c r="AW43" s="481"/>
      <c r="AX43" s="481"/>
      <c r="AY43" s="475"/>
      <c r="AZ43" s="64"/>
    </row>
    <row r="44" spans="1:52" s="2" customFormat="1" ht="54.75" customHeight="1">
      <c r="A44" s="533"/>
      <c r="B44" s="490"/>
      <c r="C44" s="533"/>
      <c r="D44" s="533"/>
      <c r="E44" s="523"/>
      <c r="F44" s="523"/>
      <c r="G44" s="523"/>
      <c r="H44" s="516"/>
      <c r="I44" s="516"/>
      <c r="J44" s="516"/>
      <c r="K44" s="12"/>
      <c r="L44" s="12"/>
      <c r="M44" s="12"/>
      <c r="N44" s="12"/>
      <c r="O44" s="523"/>
      <c r="P44" s="523"/>
      <c r="Q44" s="478"/>
      <c r="R44" s="478"/>
      <c r="S44" s="497"/>
      <c r="T44" s="51" t="s">
        <v>92</v>
      </c>
      <c r="U44" s="478"/>
      <c r="V44" s="478"/>
      <c r="W44" s="478"/>
      <c r="X44" s="478"/>
      <c r="Y44" s="481"/>
      <c r="Z44" s="60"/>
      <c r="AA44" s="60"/>
      <c r="AB44" s="60"/>
      <c r="AC44" s="478"/>
      <c r="AD44" s="478"/>
      <c r="AE44" s="481"/>
      <c r="AF44" s="481"/>
      <c r="AG44" s="61"/>
      <c r="AH44" s="62"/>
      <c r="AI44" s="16"/>
      <c r="AJ44" s="16"/>
      <c r="AK44" s="16"/>
      <c r="AL44" s="16"/>
      <c r="AM44" s="16"/>
      <c r="AN44" s="504"/>
      <c r="AO44" s="63"/>
      <c r="AP44" s="63"/>
      <c r="AQ44" s="63"/>
      <c r="AR44" s="63"/>
      <c r="AS44" s="63"/>
      <c r="AT44" s="63"/>
      <c r="AU44" s="63"/>
      <c r="AV44" s="63"/>
      <c r="AW44" s="481"/>
      <c r="AX44" s="481"/>
      <c r="AY44" s="475"/>
      <c r="AZ44" s="64"/>
    </row>
    <row r="45" spans="1:52" s="2" customFormat="1" ht="45" customHeight="1">
      <c r="A45" s="533"/>
      <c r="B45" s="490"/>
      <c r="C45" s="533"/>
      <c r="D45" s="533"/>
      <c r="E45" s="523"/>
      <c r="F45" s="523"/>
      <c r="G45" s="523"/>
      <c r="H45" s="516"/>
      <c r="I45" s="516"/>
      <c r="J45" s="516"/>
      <c r="K45" s="12"/>
      <c r="L45" s="12"/>
      <c r="M45" s="12"/>
      <c r="N45" s="12"/>
      <c r="O45" s="523"/>
      <c r="P45" s="523"/>
      <c r="Q45" s="478"/>
      <c r="R45" s="478"/>
      <c r="S45" s="497"/>
      <c r="T45" s="51" t="s">
        <v>93</v>
      </c>
      <c r="U45" s="478"/>
      <c r="V45" s="478"/>
      <c r="W45" s="478"/>
      <c r="X45" s="478"/>
      <c r="Y45" s="481"/>
      <c r="Z45" s="60"/>
      <c r="AA45" s="60"/>
      <c r="AB45" s="60"/>
      <c r="AC45" s="478"/>
      <c r="AD45" s="478"/>
      <c r="AE45" s="481"/>
      <c r="AF45" s="481"/>
      <c r="AG45" s="61"/>
      <c r="AH45" s="62"/>
      <c r="AI45" s="16"/>
      <c r="AJ45" s="16"/>
      <c r="AK45" s="16"/>
      <c r="AL45" s="16"/>
      <c r="AM45" s="16"/>
      <c r="AN45" s="504"/>
      <c r="AO45" s="63"/>
      <c r="AP45" s="63"/>
      <c r="AQ45" s="63"/>
      <c r="AR45" s="63"/>
      <c r="AS45" s="63"/>
      <c r="AT45" s="63"/>
      <c r="AU45" s="63"/>
      <c r="AV45" s="63"/>
      <c r="AW45" s="481"/>
      <c r="AX45" s="481"/>
      <c r="AY45" s="475"/>
      <c r="AZ45" s="64"/>
    </row>
    <row r="46" spans="1:52" s="2" customFormat="1" ht="42" customHeight="1">
      <c r="A46" s="533"/>
      <c r="B46" s="490"/>
      <c r="C46" s="533"/>
      <c r="D46" s="533"/>
      <c r="E46" s="523"/>
      <c r="F46" s="523"/>
      <c r="G46" s="523"/>
      <c r="H46" s="516"/>
      <c r="I46" s="516"/>
      <c r="J46" s="516"/>
      <c r="K46" s="12"/>
      <c r="L46" s="12"/>
      <c r="M46" s="12"/>
      <c r="N46" s="12"/>
      <c r="O46" s="523"/>
      <c r="P46" s="523"/>
      <c r="Q46" s="478"/>
      <c r="R46" s="478"/>
      <c r="S46" s="497"/>
      <c r="T46" s="51" t="s">
        <v>94</v>
      </c>
      <c r="U46" s="478"/>
      <c r="V46" s="478"/>
      <c r="W46" s="478"/>
      <c r="X46" s="478"/>
      <c r="Y46" s="481"/>
      <c r="Z46" s="60"/>
      <c r="AA46" s="60"/>
      <c r="AB46" s="60"/>
      <c r="AC46" s="478"/>
      <c r="AD46" s="478"/>
      <c r="AE46" s="481"/>
      <c r="AF46" s="481"/>
      <c r="AG46" s="61"/>
      <c r="AH46" s="62"/>
      <c r="AI46" s="16"/>
      <c r="AJ46" s="16"/>
      <c r="AK46" s="16"/>
      <c r="AL46" s="16"/>
      <c r="AM46" s="16"/>
      <c r="AN46" s="504"/>
      <c r="AO46" s="63"/>
      <c r="AP46" s="63"/>
      <c r="AQ46" s="63"/>
      <c r="AR46" s="63"/>
      <c r="AS46" s="63"/>
      <c r="AT46" s="63"/>
      <c r="AU46" s="63"/>
      <c r="AV46" s="63"/>
      <c r="AW46" s="481"/>
      <c r="AX46" s="481"/>
      <c r="AY46" s="475"/>
      <c r="AZ46" s="64"/>
    </row>
    <row r="47" spans="1:52" s="2" customFormat="1" ht="33" customHeight="1">
      <c r="A47" s="533"/>
      <c r="B47" s="490"/>
      <c r="C47" s="533"/>
      <c r="D47" s="533"/>
      <c r="E47" s="523"/>
      <c r="F47" s="523"/>
      <c r="G47" s="523"/>
      <c r="H47" s="516"/>
      <c r="I47" s="516"/>
      <c r="J47" s="516"/>
      <c r="K47" s="12"/>
      <c r="L47" s="12"/>
      <c r="M47" s="12"/>
      <c r="N47" s="12"/>
      <c r="O47" s="523"/>
      <c r="P47" s="523"/>
      <c r="Q47" s="478"/>
      <c r="R47" s="478"/>
      <c r="S47" s="497"/>
      <c r="T47" s="51" t="s">
        <v>95</v>
      </c>
      <c r="U47" s="478"/>
      <c r="V47" s="478"/>
      <c r="W47" s="478"/>
      <c r="X47" s="478"/>
      <c r="Y47" s="481"/>
      <c r="Z47" s="60"/>
      <c r="AA47" s="60"/>
      <c r="AB47" s="60"/>
      <c r="AC47" s="478"/>
      <c r="AD47" s="478"/>
      <c r="AE47" s="481"/>
      <c r="AF47" s="481"/>
      <c r="AG47" s="61"/>
      <c r="AH47" s="62"/>
      <c r="AI47" s="16"/>
      <c r="AJ47" s="16"/>
      <c r="AK47" s="16"/>
      <c r="AL47" s="16"/>
      <c r="AM47" s="16"/>
      <c r="AN47" s="504"/>
      <c r="AO47" s="63"/>
      <c r="AP47" s="63"/>
      <c r="AQ47" s="63"/>
      <c r="AR47" s="63"/>
      <c r="AS47" s="63"/>
      <c r="AT47" s="63"/>
      <c r="AU47" s="63"/>
      <c r="AV47" s="63"/>
      <c r="AW47" s="481"/>
      <c r="AX47" s="481"/>
      <c r="AY47" s="475"/>
      <c r="AZ47" s="64"/>
    </row>
    <row r="48" spans="1:52" s="2" customFormat="1" ht="57.75" customHeight="1">
      <c r="A48" s="533"/>
      <c r="B48" s="490"/>
      <c r="C48" s="533"/>
      <c r="D48" s="533"/>
      <c r="E48" s="523"/>
      <c r="F48" s="523"/>
      <c r="G48" s="523"/>
      <c r="H48" s="516"/>
      <c r="I48" s="516"/>
      <c r="J48" s="516"/>
      <c r="K48" s="12"/>
      <c r="L48" s="12"/>
      <c r="M48" s="12"/>
      <c r="N48" s="12"/>
      <c r="O48" s="523"/>
      <c r="P48" s="523"/>
      <c r="Q48" s="478"/>
      <c r="R48" s="478"/>
      <c r="S48" s="497"/>
      <c r="T48" s="82" t="s">
        <v>96</v>
      </c>
      <c r="U48" s="478"/>
      <c r="V48" s="478"/>
      <c r="W48" s="478"/>
      <c r="X48" s="478"/>
      <c r="Y48" s="481"/>
      <c r="Z48" s="60"/>
      <c r="AA48" s="60"/>
      <c r="AB48" s="60"/>
      <c r="AC48" s="478"/>
      <c r="AD48" s="478"/>
      <c r="AE48" s="481"/>
      <c r="AF48" s="481"/>
      <c r="AG48" s="61"/>
      <c r="AH48" s="62"/>
      <c r="AI48" s="16"/>
      <c r="AJ48" s="16"/>
      <c r="AK48" s="16"/>
      <c r="AL48" s="16"/>
      <c r="AM48" s="16"/>
      <c r="AN48" s="504"/>
      <c r="AO48" s="63"/>
      <c r="AP48" s="63"/>
      <c r="AQ48" s="63"/>
      <c r="AR48" s="63"/>
      <c r="AS48" s="63"/>
      <c r="AT48" s="63"/>
      <c r="AU48" s="63"/>
      <c r="AV48" s="63"/>
      <c r="AW48" s="481"/>
      <c r="AX48" s="481"/>
      <c r="AY48" s="475"/>
      <c r="AZ48" s="64"/>
    </row>
    <row r="49" spans="1:52" s="2" customFormat="1" ht="59.25" customHeight="1">
      <c r="A49" s="533"/>
      <c r="B49" s="490"/>
      <c r="C49" s="533"/>
      <c r="D49" s="533"/>
      <c r="E49" s="523"/>
      <c r="F49" s="523"/>
      <c r="G49" s="523"/>
      <c r="H49" s="516"/>
      <c r="I49" s="516"/>
      <c r="J49" s="516"/>
      <c r="K49" s="12"/>
      <c r="L49" s="12"/>
      <c r="M49" s="12"/>
      <c r="N49" s="12"/>
      <c r="O49" s="523"/>
      <c r="P49" s="523"/>
      <c r="Q49" s="478"/>
      <c r="R49" s="478"/>
      <c r="S49" s="497"/>
      <c r="T49" s="51" t="s">
        <v>97</v>
      </c>
      <c r="U49" s="478"/>
      <c r="V49" s="478"/>
      <c r="W49" s="478"/>
      <c r="X49" s="478"/>
      <c r="Y49" s="481"/>
      <c r="Z49" s="60"/>
      <c r="AA49" s="60"/>
      <c r="AB49" s="60"/>
      <c r="AC49" s="478"/>
      <c r="AD49" s="478"/>
      <c r="AE49" s="481"/>
      <c r="AF49" s="481"/>
      <c r="AG49" s="61"/>
      <c r="AH49" s="62"/>
      <c r="AI49" s="16"/>
      <c r="AJ49" s="16"/>
      <c r="AK49" s="16"/>
      <c r="AL49" s="16"/>
      <c r="AM49" s="16"/>
      <c r="AN49" s="504"/>
      <c r="AO49" s="63"/>
      <c r="AP49" s="63"/>
      <c r="AQ49" s="63"/>
      <c r="AR49" s="63"/>
      <c r="AS49" s="63"/>
      <c r="AT49" s="63"/>
      <c r="AU49" s="63"/>
      <c r="AV49" s="63"/>
      <c r="AW49" s="481"/>
      <c r="AX49" s="481"/>
      <c r="AY49" s="475"/>
      <c r="AZ49" s="64"/>
    </row>
    <row r="50" spans="1:52" s="2" customFormat="1" ht="48.75" customHeight="1">
      <c r="A50" s="533"/>
      <c r="B50" s="490"/>
      <c r="C50" s="533"/>
      <c r="D50" s="533"/>
      <c r="E50" s="523"/>
      <c r="F50" s="523"/>
      <c r="G50" s="523"/>
      <c r="H50" s="516"/>
      <c r="I50" s="516"/>
      <c r="J50" s="516"/>
      <c r="K50" s="12"/>
      <c r="L50" s="12"/>
      <c r="M50" s="12"/>
      <c r="N50" s="12"/>
      <c r="O50" s="523"/>
      <c r="P50" s="523"/>
      <c r="Q50" s="478"/>
      <c r="R50" s="478"/>
      <c r="S50" s="497"/>
      <c r="T50" s="55" t="s">
        <v>98</v>
      </c>
      <c r="U50" s="478"/>
      <c r="V50" s="478"/>
      <c r="W50" s="478"/>
      <c r="X50" s="478"/>
      <c r="Y50" s="481"/>
      <c r="Z50" s="60"/>
      <c r="AA50" s="60"/>
      <c r="AB50" s="60"/>
      <c r="AC50" s="478"/>
      <c r="AD50" s="478"/>
      <c r="AE50" s="481"/>
      <c r="AF50" s="481"/>
      <c r="AG50" s="61"/>
      <c r="AH50" s="62"/>
      <c r="AI50" s="16"/>
      <c r="AJ50" s="16"/>
      <c r="AK50" s="16"/>
      <c r="AL50" s="16"/>
      <c r="AM50" s="16"/>
      <c r="AN50" s="504"/>
      <c r="AO50" s="63"/>
      <c r="AP50" s="63"/>
      <c r="AQ50" s="63"/>
      <c r="AR50" s="63"/>
      <c r="AS50" s="63"/>
      <c r="AT50" s="63"/>
      <c r="AU50" s="63"/>
      <c r="AV50" s="63"/>
      <c r="AW50" s="481"/>
      <c r="AX50" s="481"/>
      <c r="AY50" s="475"/>
      <c r="AZ50" s="64"/>
    </row>
    <row r="51" spans="1:52" s="2" customFormat="1" ht="44.25" customHeight="1">
      <c r="A51" s="533"/>
      <c r="B51" s="490"/>
      <c r="C51" s="533"/>
      <c r="D51" s="533"/>
      <c r="E51" s="523"/>
      <c r="F51" s="523"/>
      <c r="G51" s="523"/>
      <c r="H51" s="516"/>
      <c r="I51" s="516"/>
      <c r="J51" s="516"/>
      <c r="K51" s="12"/>
      <c r="L51" s="12"/>
      <c r="M51" s="12"/>
      <c r="N51" s="12"/>
      <c r="O51" s="523"/>
      <c r="P51" s="523"/>
      <c r="Q51" s="478"/>
      <c r="R51" s="478"/>
      <c r="S51" s="497"/>
      <c r="T51" s="55" t="s">
        <v>99</v>
      </c>
      <c r="U51" s="478"/>
      <c r="V51" s="478"/>
      <c r="W51" s="478"/>
      <c r="X51" s="478"/>
      <c r="Y51" s="481"/>
      <c r="Z51" s="60"/>
      <c r="AA51" s="60"/>
      <c r="AB51" s="60"/>
      <c r="AC51" s="478"/>
      <c r="AD51" s="478"/>
      <c r="AE51" s="481"/>
      <c r="AF51" s="481"/>
      <c r="AG51" s="61"/>
      <c r="AH51" s="62"/>
      <c r="AI51" s="16"/>
      <c r="AJ51" s="16"/>
      <c r="AK51" s="16"/>
      <c r="AL51" s="16"/>
      <c r="AM51" s="16"/>
      <c r="AN51" s="504"/>
      <c r="AO51" s="63"/>
      <c r="AP51" s="63"/>
      <c r="AQ51" s="63"/>
      <c r="AR51" s="63"/>
      <c r="AS51" s="63"/>
      <c r="AT51" s="63"/>
      <c r="AU51" s="63"/>
      <c r="AV51" s="63"/>
      <c r="AW51" s="481"/>
      <c r="AX51" s="481"/>
      <c r="AY51" s="475"/>
      <c r="AZ51" s="64"/>
    </row>
    <row r="52" spans="1:52" s="2" customFormat="1" ht="48.75" customHeight="1">
      <c r="A52" s="533"/>
      <c r="B52" s="490"/>
      <c r="C52" s="533"/>
      <c r="D52" s="533"/>
      <c r="E52" s="523"/>
      <c r="F52" s="523"/>
      <c r="G52" s="523"/>
      <c r="H52" s="516"/>
      <c r="I52" s="516"/>
      <c r="J52" s="516"/>
      <c r="K52" s="12"/>
      <c r="L52" s="12"/>
      <c r="M52" s="12"/>
      <c r="N52" s="12"/>
      <c r="O52" s="523"/>
      <c r="P52" s="523"/>
      <c r="Q52" s="478"/>
      <c r="R52" s="478"/>
      <c r="S52" s="497"/>
      <c r="T52" s="55" t="s">
        <v>100</v>
      </c>
      <c r="U52" s="478"/>
      <c r="V52" s="478"/>
      <c r="W52" s="478"/>
      <c r="X52" s="478"/>
      <c r="Y52" s="481"/>
      <c r="Z52" s="60"/>
      <c r="AA52" s="60"/>
      <c r="AB52" s="60"/>
      <c r="AC52" s="478"/>
      <c r="AD52" s="478"/>
      <c r="AE52" s="481"/>
      <c r="AF52" s="481"/>
      <c r="AG52" s="61"/>
      <c r="AH52" s="62"/>
      <c r="AI52" s="16"/>
      <c r="AJ52" s="16"/>
      <c r="AK52" s="16"/>
      <c r="AL52" s="16"/>
      <c r="AM52" s="16"/>
      <c r="AN52" s="504"/>
      <c r="AO52" s="63"/>
      <c r="AP52" s="63"/>
      <c r="AQ52" s="63"/>
      <c r="AR52" s="63"/>
      <c r="AS52" s="63"/>
      <c r="AT52" s="63"/>
      <c r="AU52" s="63"/>
      <c r="AV52" s="63"/>
      <c r="AW52" s="481"/>
      <c r="AX52" s="481"/>
      <c r="AY52" s="475"/>
      <c r="AZ52" s="64"/>
    </row>
    <row r="53" spans="1:52" s="2" customFormat="1" ht="52.5" customHeight="1">
      <c r="A53" s="533"/>
      <c r="B53" s="490"/>
      <c r="C53" s="533"/>
      <c r="D53" s="533"/>
      <c r="E53" s="523"/>
      <c r="F53" s="523"/>
      <c r="G53" s="523"/>
      <c r="H53" s="516"/>
      <c r="I53" s="516"/>
      <c r="J53" s="516"/>
      <c r="K53" s="12"/>
      <c r="L53" s="12"/>
      <c r="M53" s="12"/>
      <c r="N53" s="12"/>
      <c r="O53" s="523"/>
      <c r="P53" s="523"/>
      <c r="Q53" s="478"/>
      <c r="R53" s="478"/>
      <c r="S53" s="497"/>
      <c r="T53" s="55" t="s">
        <v>101</v>
      </c>
      <c r="U53" s="478"/>
      <c r="V53" s="478"/>
      <c r="W53" s="478"/>
      <c r="X53" s="478"/>
      <c r="Y53" s="481"/>
      <c r="Z53" s="60"/>
      <c r="AA53" s="60"/>
      <c r="AB53" s="60"/>
      <c r="AC53" s="478"/>
      <c r="AD53" s="478"/>
      <c r="AE53" s="481"/>
      <c r="AF53" s="481"/>
      <c r="AG53" s="61"/>
      <c r="AH53" s="62"/>
      <c r="AI53" s="16"/>
      <c r="AJ53" s="16"/>
      <c r="AK53" s="16"/>
      <c r="AL53" s="16"/>
      <c r="AM53" s="16"/>
      <c r="AN53" s="504"/>
      <c r="AO53" s="63"/>
      <c r="AP53" s="63"/>
      <c r="AQ53" s="63"/>
      <c r="AR53" s="63"/>
      <c r="AS53" s="63"/>
      <c r="AT53" s="63"/>
      <c r="AU53" s="63"/>
      <c r="AV53" s="63"/>
      <c r="AW53" s="481"/>
      <c r="AX53" s="481"/>
      <c r="AY53" s="475"/>
      <c r="AZ53" s="64"/>
    </row>
    <row r="54" spans="1:52" s="2" customFormat="1" ht="43.5" customHeight="1">
      <c r="A54" s="533"/>
      <c r="B54" s="490"/>
      <c r="C54" s="533"/>
      <c r="D54" s="533"/>
      <c r="E54" s="523"/>
      <c r="F54" s="523"/>
      <c r="G54" s="523"/>
      <c r="H54" s="516"/>
      <c r="I54" s="516"/>
      <c r="J54" s="516"/>
      <c r="K54" s="12"/>
      <c r="L54" s="12"/>
      <c r="M54" s="12"/>
      <c r="N54" s="12"/>
      <c r="O54" s="523"/>
      <c r="P54" s="523"/>
      <c r="Q54" s="478"/>
      <c r="R54" s="478"/>
      <c r="S54" s="497"/>
      <c r="T54" s="55" t="s">
        <v>102</v>
      </c>
      <c r="U54" s="478"/>
      <c r="V54" s="478"/>
      <c r="W54" s="478"/>
      <c r="X54" s="478"/>
      <c r="Y54" s="481"/>
      <c r="Z54" s="60"/>
      <c r="AA54" s="60"/>
      <c r="AB54" s="60"/>
      <c r="AC54" s="478"/>
      <c r="AD54" s="478"/>
      <c r="AE54" s="481"/>
      <c r="AF54" s="481"/>
      <c r="AG54" s="61"/>
      <c r="AH54" s="62"/>
      <c r="AI54" s="16"/>
      <c r="AJ54" s="16"/>
      <c r="AK54" s="16"/>
      <c r="AL54" s="16"/>
      <c r="AM54" s="16"/>
      <c r="AN54" s="504"/>
      <c r="AO54" s="63"/>
      <c r="AP54" s="63"/>
      <c r="AQ54" s="63"/>
      <c r="AR54" s="63"/>
      <c r="AS54" s="63"/>
      <c r="AT54" s="63"/>
      <c r="AU54" s="63"/>
      <c r="AV54" s="63"/>
      <c r="AW54" s="481"/>
      <c r="AX54" s="481"/>
      <c r="AY54" s="475"/>
      <c r="AZ54" s="64"/>
    </row>
    <row r="55" spans="1:52" s="2" customFormat="1" ht="33" customHeight="1">
      <c r="A55" s="533"/>
      <c r="B55" s="490"/>
      <c r="C55" s="533"/>
      <c r="D55" s="533"/>
      <c r="E55" s="523"/>
      <c r="F55" s="523"/>
      <c r="G55" s="523"/>
      <c r="H55" s="516"/>
      <c r="I55" s="516"/>
      <c r="J55" s="516"/>
      <c r="K55" s="12"/>
      <c r="L55" s="12"/>
      <c r="M55" s="12"/>
      <c r="N55" s="12"/>
      <c r="O55" s="523"/>
      <c r="P55" s="523"/>
      <c r="Q55" s="478"/>
      <c r="R55" s="478"/>
      <c r="S55" s="497"/>
      <c r="T55" s="55" t="s">
        <v>103</v>
      </c>
      <c r="U55" s="478"/>
      <c r="V55" s="478"/>
      <c r="W55" s="478"/>
      <c r="X55" s="478"/>
      <c r="Y55" s="481"/>
      <c r="Z55" s="60"/>
      <c r="AA55" s="60"/>
      <c r="AB55" s="60"/>
      <c r="AC55" s="478"/>
      <c r="AD55" s="478"/>
      <c r="AE55" s="481"/>
      <c r="AF55" s="481"/>
      <c r="AG55" s="61"/>
      <c r="AH55" s="62"/>
      <c r="AI55" s="16"/>
      <c r="AJ55" s="16"/>
      <c r="AK55" s="16"/>
      <c r="AL55" s="16"/>
      <c r="AM55" s="16"/>
      <c r="AN55" s="504"/>
      <c r="AO55" s="63"/>
      <c r="AP55" s="63"/>
      <c r="AQ55" s="63"/>
      <c r="AR55" s="63"/>
      <c r="AS55" s="63"/>
      <c r="AT55" s="63"/>
      <c r="AU55" s="63"/>
      <c r="AV55" s="63"/>
      <c r="AW55" s="481"/>
      <c r="AX55" s="481"/>
      <c r="AY55" s="475"/>
      <c r="AZ55" s="64"/>
    </row>
    <row r="56" spans="1:52" s="2" customFormat="1" ht="44.25" customHeight="1">
      <c r="A56" s="533"/>
      <c r="B56" s="490"/>
      <c r="C56" s="533"/>
      <c r="D56" s="533"/>
      <c r="E56" s="523"/>
      <c r="F56" s="523"/>
      <c r="G56" s="523"/>
      <c r="H56" s="516"/>
      <c r="I56" s="516"/>
      <c r="J56" s="516"/>
      <c r="K56" s="12"/>
      <c r="L56" s="12"/>
      <c r="M56" s="12"/>
      <c r="N56" s="12"/>
      <c r="O56" s="523"/>
      <c r="P56" s="523"/>
      <c r="Q56" s="478"/>
      <c r="R56" s="478"/>
      <c r="S56" s="497"/>
      <c r="T56" s="501" t="s">
        <v>104</v>
      </c>
      <c r="U56" s="478"/>
      <c r="V56" s="478"/>
      <c r="W56" s="478"/>
      <c r="X56" s="478"/>
      <c r="Y56" s="481"/>
      <c r="Z56" s="60"/>
      <c r="AA56" s="60"/>
      <c r="AB56" s="60"/>
      <c r="AC56" s="478"/>
      <c r="AD56" s="478"/>
      <c r="AE56" s="481"/>
      <c r="AF56" s="481"/>
      <c r="AG56" s="61"/>
      <c r="AH56" s="62"/>
      <c r="AI56" s="16"/>
      <c r="AJ56" s="16"/>
      <c r="AK56" s="16"/>
      <c r="AL56" s="16"/>
      <c r="AM56" s="16"/>
      <c r="AN56" s="504"/>
      <c r="AO56" s="63"/>
      <c r="AP56" s="63"/>
      <c r="AQ56" s="63"/>
      <c r="AR56" s="63"/>
      <c r="AS56" s="63"/>
      <c r="AT56" s="63"/>
      <c r="AU56" s="63"/>
      <c r="AV56" s="63"/>
      <c r="AW56" s="481"/>
      <c r="AX56" s="481"/>
      <c r="AY56" s="475"/>
      <c r="AZ56" s="64"/>
    </row>
    <row r="57" spans="1:52" s="2" customFormat="1" ht="25.5" customHeight="1">
      <c r="A57" s="533"/>
      <c r="B57" s="490"/>
      <c r="C57" s="533"/>
      <c r="D57" s="533"/>
      <c r="E57" s="523"/>
      <c r="F57" s="523"/>
      <c r="G57" s="523"/>
      <c r="H57" s="516"/>
      <c r="I57" s="516"/>
      <c r="J57" s="516"/>
      <c r="K57" s="12"/>
      <c r="L57" s="12"/>
      <c r="M57" s="12"/>
      <c r="N57" s="12"/>
      <c r="O57" s="523"/>
      <c r="P57" s="523"/>
      <c r="Q57" s="479"/>
      <c r="R57" s="479"/>
      <c r="S57" s="498"/>
      <c r="T57" s="502"/>
      <c r="U57" s="479"/>
      <c r="V57" s="479"/>
      <c r="W57" s="479"/>
      <c r="X57" s="479"/>
      <c r="Y57" s="482"/>
      <c r="Z57" s="60">
        <v>2205</v>
      </c>
      <c r="AA57" s="60">
        <v>2205</v>
      </c>
      <c r="AB57" s="60">
        <v>2205</v>
      </c>
      <c r="AC57" s="479"/>
      <c r="AD57" s="479"/>
      <c r="AE57" s="482"/>
      <c r="AF57" s="482"/>
      <c r="AG57" s="61">
        <f>+((AC41+AD41+AE41+AF41)/Y41)*100</f>
        <v>100</v>
      </c>
      <c r="AH57" s="62">
        <f>+((AC41+AD41+AE41+AF41)/V41)*100</f>
        <v>25</v>
      </c>
      <c r="AI57" s="16">
        <f>+AV57</f>
        <v>254690160</v>
      </c>
      <c r="AJ57" s="16">
        <v>0</v>
      </c>
      <c r="AK57" s="16">
        <v>0</v>
      </c>
      <c r="AL57" s="16">
        <v>0</v>
      </c>
      <c r="AM57" s="16">
        <v>0</v>
      </c>
      <c r="AN57" s="505"/>
      <c r="AO57" s="63">
        <v>82400000</v>
      </c>
      <c r="AP57" s="63">
        <v>84872000</v>
      </c>
      <c r="AQ57" s="63">
        <v>87418160</v>
      </c>
      <c r="AR57" s="63"/>
      <c r="AS57" s="63"/>
      <c r="AT57" s="63"/>
      <c r="AU57" s="63"/>
      <c r="AV57" s="63">
        <f t="shared" si="0"/>
        <v>254690160</v>
      </c>
      <c r="AW57" s="482"/>
      <c r="AX57" s="482"/>
      <c r="AY57" s="476"/>
      <c r="AZ57" s="64"/>
    </row>
    <row r="58" spans="1:52" s="2" customFormat="1" ht="25.5" customHeight="1">
      <c r="A58" s="533"/>
      <c r="B58" s="490"/>
      <c r="C58" s="533"/>
      <c r="D58" s="533"/>
      <c r="E58" s="523"/>
      <c r="F58" s="523"/>
      <c r="G58" s="523"/>
      <c r="H58" s="516"/>
      <c r="I58" s="516"/>
      <c r="J58" s="516"/>
      <c r="K58" s="12"/>
      <c r="L58" s="12"/>
      <c r="M58" s="12"/>
      <c r="N58" s="12"/>
      <c r="O58" s="523"/>
      <c r="P58" s="523"/>
      <c r="Q58" s="477" t="s">
        <v>105</v>
      </c>
      <c r="R58" s="477" t="s">
        <v>176</v>
      </c>
      <c r="S58" s="494">
        <v>0.08</v>
      </c>
      <c r="T58" s="83" t="s">
        <v>106</v>
      </c>
      <c r="U58" s="477" t="s">
        <v>81</v>
      </c>
      <c r="V58" s="84">
        <v>225</v>
      </c>
      <c r="W58" s="477" t="s">
        <v>43</v>
      </c>
      <c r="X58" s="477">
        <v>2000</v>
      </c>
      <c r="Y58" s="480">
        <v>525</v>
      </c>
      <c r="Z58" s="60"/>
      <c r="AA58" s="60"/>
      <c r="AB58" s="60"/>
      <c r="AC58" s="480">
        <v>131</v>
      </c>
      <c r="AD58" s="480">
        <v>131</v>
      </c>
      <c r="AE58" s="480">
        <v>131</v>
      </c>
      <c r="AF58" s="480">
        <v>132</v>
      </c>
      <c r="AG58" s="61"/>
      <c r="AH58" s="62"/>
      <c r="AI58" s="16"/>
      <c r="AJ58" s="16"/>
      <c r="AK58" s="16"/>
      <c r="AL58" s="16"/>
      <c r="AM58" s="16"/>
      <c r="AN58" s="483">
        <v>20000000</v>
      </c>
      <c r="AO58" s="63"/>
      <c r="AP58" s="63"/>
      <c r="AQ58" s="63"/>
      <c r="AR58" s="63"/>
      <c r="AS58" s="63"/>
      <c r="AT58" s="63"/>
      <c r="AU58" s="63"/>
      <c r="AV58" s="63"/>
      <c r="AW58" s="480" t="s">
        <v>44</v>
      </c>
      <c r="AX58" s="85"/>
      <c r="AY58" s="67"/>
      <c r="AZ58" s="64"/>
    </row>
    <row r="59" spans="1:52" s="2" customFormat="1" ht="25.5" customHeight="1">
      <c r="A59" s="533"/>
      <c r="B59" s="490"/>
      <c r="C59" s="533"/>
      <c r="D59" s="533"/>
      <c r="E59" s="523"/>
      <c r="F59" s="523"/>
      <c r="G59" s="523"/>
      <c r="H59" s="516"/>
      <c r="I59" s="516"/>
      <c r="J59" s="516"/>
      <c r="K59" s="12"/>
      <c r="L59" s="12"/>
      <c r="M59" s="12"/>
      <c r="N59" s="12"/>
      <c r="O59" s="523"/>
      <c r="P59" s="523"/>
      <c r="Q59" s="478"/>
      <c r="R59" s="478"/>
      <c r="S59" s="499"/>
      <c r="T59" s="83" t="s">
        <v>107</v>
      </c>
      <c r="U59" s="478"/>
      <c r="V59" s="84">
        <v>100</v>
      </c>
      <c r="W59" s="478"/>
      <c r="X59" s="478"/>
      <c r="Y59" s="481"/>
      <c r="Z59" s="60"/>
      <c r="AA59" s="60"/>
      <c r="AB59" s="60"/>
      <c r="AC59" s="481"/>
      <c r="AD59" s="481"/>
      <c r="AE59" s="481"/>
      <c r="AF59" s="481"/>
      <c r="AG59" s="61"/>
      <c r="AH59" s="62"/>
      <c r="AI59" s="16"/>
      <c r="AJ59" s="16"/>
      <c r="AK59" s="16"/>
      <c r="AL59" s="16"/>
      <c r="AM59" s="16"/>
      <c r="AN59" s="484"/>
      <c r="AO59" s="63"/>
      <c r="AP59" s="63"/>
      <c r="AQ59" s="63"/>
      <c r="AR59" s="63"/>
      <c r="AS59" s="63"/>
      <c r="AT59" s="63"/>
      <c r="AU59" s="63"/>
      <c r="AV59" s="63"/>
      <c r="AW59" s="481"/>
      <c r="AX59" s="85"/>
      <c r="AY59" s="67"/>
      <c r="AZ59" s="64"/>
    </row>
    <row r="60" spans="1:52" s="2" customFormat="1" ht="65.25" customHeight="1">
      <c r="A60" s="533"/>
      <c r="B60" s="490"/>
      <c r="C60" s="533"/>
      <c r="D60" s="533"/>
      <c r="E60" s="523"/>
      <c r="F60" s="523"/>
      <c r="G60" s="523"/>
      <c r="H60" s="516"/>
      <c r="I60" s="516"/>
      <c r="J60" s="516"/>
      <c r="K60" s="12"/>
      <c r="L60" s="12"/>
      <c r="M60" s="12"/>
      <c r="N60" s="12"/>
      <c r="O60" s="523"/>
      <c r="P60" s="523"/>
      <c r="Q60" s="479"/>
      <c r="R60" s="479"/>
      <c r="S60" s="495"/>
      <c r="T60" s="86" t="s">
        <v>108</v>
      </c>
      <c r="U60" s="479"/>
      <c r="V60" s="87">
        <v>200</v>
      </c>
      <c r="W60" s="479"/>
      <c r="X60" s="479"/>
      <c r="Y60" s="482"/>
      <c r="Z60" s="60">
        <v>525</v>
      </c>
      <c r="AA60" s="60">
        <v>525</v>
      </c>
      <c r="AB60" s="60">
        <v>525</v>
      </c>
      <c r="AC60" s="482"/>
      <c r="AD60" s="482"/>
      <c r="AE60" s="482"/>
      <c r="AF60" s="482"/>
      <c r="AG60" s="61">
        <f>+((AC58+AD58+AE58+AF58)/Y58)*100</f>
        <v>100</v>
      </c>
      <c r="AH60" s="62">
        <f>+((AC58+AD58+AE58+AF58)/V60)*100</f>
        <v>262.5</v>
      </c>
      <c r="AI60" s="16">
        <v>83672540</v>
      </c>
      <c r="AJ60" s="16">
        <v>0</v>
      </c>
      <c r="AK60" s="16">
        <v>0</v>
      </c>
      <c r="AL60" s="16">
        <v>0</v>
      </c>
      <c r="AM60" s="16">
        <v>0</v>
      </c>
      <c r="AN60" s="485"/>
      <c r="AO60" s="63">
        <v>20600000</v>
      </c>
      <c r="AP60" s="63">
        <v>21218000</v>
      </c>
      <c r="AQ60" s="63">
        <v>21854540</v>
      </c>
      <c r="AR60" s="63"/>
      <c r="AS60" s="63"/>
      <c r="AT60" s="63"/>
      <c r="AU60" s="63"/>
      <c r="AV60" s="63">
        <f t="shared" si="0"/>
        <v>63672540</v>
      </c>
      <c r="AW60" s="482"/>
      <c r="AX60" s="88"/>
      <c r="AY60" s="89"/>
      <c r="AZ60" s="64"/>
    </row>
    <row r="61" spans="1:52" s="2" customFormat="1" ht="135" customHeight="1">
      <c r="A61" s="533"/>
      <c r="B61" s="490"/>
      <c r="C61" s="533"/>
      <c r="D61" s="533"/>
      <c r="E61" s="523"/>
      <c r="F61" s="523"/>
      <c r="G61" s="523"/>
      <c r="H61" s="516"/>
      <c r="I61" s="516"/>
      <c r="J61" s="516"/>
      <c r="K61" s="12"/>
      <c r="L61" s="12"/>
      <c r="M61" s="12"/>
      <c r="N61" s="12"/>
      <c r="O61" s="523"/>
      <c r="P61" s="523"/>
      <c r="Q61" s="90" t="s">
        <v>109</v>
      </c>
      <c r="R61" s="90" t="s">
        <v>177</v>
      </c>
      <c r="S61" s="86">
        <v>0.08</v>
      </c>
      <c r="T61" s="91" t="s">
        <v>110</v>
      </c>
      <c r="U61" s="90" t="s">
        <v>111</v>
      </c>
      <c r="V61" s="87">
        <v>6</v>
      </c>
      <c r="W61" s="87" t="s">
        <v>43</v>
      </c>
      <c r="X61" s="87">
        <v>1</v>
      </c>
      <c r="Y61" s="60">
        <v>1.5</v>
      </c>
      <c r="Z61" s="60">
        <v>1.5</v>
      </c>
      <c r="AA61" s="60">
        <v>1.5</v>
      </c>
      <c r="AB61" s="60">
        <v>1.5</v>
      </c>
      <c r="AC61" s="60"/>
      <c r="AD61" s="60">
        <v>1.5</v>
      </c>
      <c r="AE61" s="60"/>
      <c r="AF61" s="60"/>
      <c r="AG61" s="61">
        <f t="shared" ref="AG61:AG84" si="1">+((AC61+AD61+AE61+AF61)/Y61)*100</f>
        <v>100</v>
      </c>
      <c r="AH61" s="62">
        <f t="shared" ref="AH61:AH84" si="2">+((AC61+AD61+AE61+AF61)/V61)*100</f>
        <v>25</v>
      </c>
      <c r="AI61" s="16">
        <f>+AV61</f>
        <v>62754405</v>
      </c>
      <c r="AJ61" s="16">
        <v>0</v>
      </c>
      <c r="AK61" s="16">
        <v>0</v>
      </c>
      <c r="AL61" s="16">
        <v>0</v>
      </c>
      <c r="AM61" s="16">
        <v>0</v>
      </c>
      <c r="AN61" s="16">
        <v>15000000</v>
      </c>
      <c r="AO61" s="63">
        <v>15450000</v>
      </c>
      <c r="AP61" s="63">
        <v>15913500</v>
      </c>
      <c r="AQ61" s="63">
        <v>16390905</v>
      </c>
      <c r="AR61" s="63"/>
      <c r="AS61" s="63"/>
      <c r="AT61" s="63"/>
      <c r="AU61" s="63"/>
      <c r="AV61" s="63">
        <f t="shared" si="0"/>
        <v>62754405</v>
      </c>
      <c r="AW61" s="88" t="s">
        <v>44</v>
      </c>
      <c r="AX61" s="88"/>
      <c r="AY61" s="89"/>
      <c r="AZ61" s="64"/>
    </row>
    <row r="62" spans="1:52" s="2" customFormat="1" ht="25.5" customHeight="1">
      <c r="A62" s="533"/>
      <c r="B62" s="490"/>
      <c r="C62" s="533"/>
      <c r="D62" s="533"/>
      <c r="E62" s="523"/>
      <c r="F62" s="523"/>
      <c r="G62" s="523"/>
      <c r="H62" s="516"/>
      <c r="I62" s="516"/>
      <c r="J62" s="516"/>
      <c r="K62" s="12"/>
      <c r="L62" s="12"/>
      <c r="M62" s="12"/>
      <c r="N62" s="12"/>
      <c r="O62" s="523"/>
      <c r="P62" s="523"/>
      <c r="Q62" s="500" t="s">
        <v>112</v>
      </c>
      <c r="R62" s="500" t="s">
        <v>178</v>
      </c>
      <c r="S62" s="492">
        <v>0.08</v>
      </c>
      <c r="T62" s="86" t="s">
        <v>113</v>
      </c>
      <c r="U62" s="90" t="s">
        <v>114</v>
      </c>
      <c r="V62" s="87">
        <v>28</v>
      </c>
      <c r="W62" s="87" t="s">
        <v>115</v>
      </c>
      <c r="X62" s="87">
        <v>28</v>
      </c>
      <c r="Y62" s="60">
        <v>7</v>
      </c>
      <c r="Z62" s="60">
        <v>7</v>
      </c>
      <c r="AA62" s="60">
        <v>7</v>
      </c>
      <c r="AB62" s="60">
        <v>7</v>
      </c>
      <c r="AC62" s="60"/>
      <c r="AD62" s="60"/>
      <c r="AE62" s="60">
        <v>4</v>
      </c>
      <c r="AF62" s="60">
        <v>3</v>
      </c>
      <c r="AG62" s="61">
        <f t="shared" si="1"/>
        <v>100</v>
      </c>
      <c r="AH62" s="62">
        <f t="shared" si="2"/>
        <v>25</v>
      </c>
      <c r="AI62" s="16">
        <v>0</v>
      </c>
      <c r="AJ62" s="16">
        <f>+AV62</f>
        <v>41836270</v>
      </c>
      <c r="AK62" s="16">
        <v>0</v>
      </c>
      <c r="AL62" s="16">
        <v>0</v>
      </c>
      <c r="AM62" s="16">
        <v>0</v>
      </c>
      <c r="AN62" s="16">
        <v>10000000</v>
      </c>
      <c r="AO62" s="63">
        <v>10300000</v>
      </c>
      <c r="AP62" s="63">
        <v>10609000</v>
      </c>
      <c r="AQ62" s="63">
        <v>10927270</v>
      </c>
      <c r="AR62" s="63"/>
      <c r="AS62" s="63"/>
      <c r="AT62" s="63"/>
      <c r="AU62" s="63"/>
      <c r="AV62" s="63">
        <f t="shared" si="0"/>
        <v>41836270</v>
      </c>
      <c r="AW62" s="88" t="s">
        <v>44</v>
      </c>
      <c r="AX62" s="88"/>
      <c r="AY62" s="89"/>
      <c r="AZ62" s="64"/>
    </row>
    <row r="63" spans="1:52" s="2" customFormat="1" ht="25.5" customHeight="1">
      <c r="A63" s="533"/>
      <c r="B63" s="490"/>
      <c r="C63" s="533"/>
      <c r="D63" s="533"/>
      <c r="E63" s="523"/>
      <c r="F63" s="523"/>
      <c r="G63" s="523"/>
      <c r="H63" s="516"/>
      <c r="I63" s="516"/>
      <c r="J63" s="516"/>
      <c r="K63" s="12"/>
      <c r="L63" s="12"/>
      <c r="M63" s="12"/>
      <c r="N63" s="12"/>
      <c r="O63" s="523"/>
      <c r="P63" s="523"/>
      <c r="Q63" s="500"/>
      <c r="R63" s="500"/>
      <c r="S63" s="492"/>
      <c r="T63" s="86" t="s">
        <v>116</v>
      </c>
      <c r="U63" s="90" t="s">
        <v>117</v>
      </c>
      <c r="V63" s="87">
        <v>9000</v>
      </c>
      <c r="W63" s="87" t="s">
        <v>115</v>
      </c>
      <c r="X63" s="87">
        <v>9000</v>
      </c>
      <c r="Y63" s="60">
        <v>2250</v>
      </c>
      <c r="Z63" s="60">
        <v>2250</v>
      </c>
      <c r="AA63" s="60">
        <v>2250</v>
      </c>
      <c r="AB63" s="60">
        <v>2250</v>
      </c>
      <c r="AC63" s="60"/>
      <c r="AD63" s="60"/>
      <c r="AE63" s="60">
        <f>+Y63/2</f>
        <v>1125</v>
      </c>
      <c r="AF63" s="60">
        <f>+Z63/2</f>
        <v>1125</v>
      </c>
      <c r="AG63" s="61">
        <f t="shared" si="1"/>
        <v>100</v>
      </c>
      <c r="AH63" s="62">
        <f t="shared" si="2"/>
        <v>25</v>
      </c>
      <c r="AI63" s="16">
        <v>0</v>
      </c>
      <c r="AJ63" s="16">
        <f>+AV63</f>
        <v>41836270</v>
      </c>
      <c r="AK63" s="16">
        <v>0</v>
      </c>
      <c r="AL63" s="16">
        <v>0</v>
      </c>
      <c r="AM63" s="16">
        <v>0</v>
      </c>
      <c r="AN63" s="16">
        <v>10000000</v>
      </c>
      <c r="AO63" s="63">
        <v>10300000</v>
      </c>
      <c r="AP63" s="63">
        <v>10609000</v>
      </c>
      <c r="AQ63" s="63">
        <v>10927270</v>
      </c>
      <c r="AR63" s="63"/>
      <c r="AS63" s="63"/>
      <c r="AT63" s="63"/>
      <c r="AU63" s="63"/>
      <c r="AV63" s="63">
        <f t="shared" si="0"/>
        <v>41836270</v>
      </c>
      <c r="AW63" s="88" t="s">
        <v>44</v>
      </c>
      <c r="AX63" s="88"/>
      <c r="AY63" s="89"/>
      <c r="AZ63" s="64"/>
    </row>
    <row r="64" spans="1:52" s="2" customFormat="1" ht="139.5" customHeight="1">
      <c r="A64" s="533"/>
      <c r="B64" s="490"/>
      <c r="C64" s="533"/>
      <c r="D64" s="533"/>
      <c r="E64" s="523"/>
      <c r="F64" s="523"/>
      <c r="G64" s="523"/>
      <c r="H64" s="516"/>
      <c r="I64" s="516"/>
      <c r="J64" s="516"/>
      <c r="K64" s="12"/>
      <c r="L64" s="12"/>
      <c r="M64" s="12"/>
      <c r="N64" s="12"/>
      <c r="O64" s="523"/>
      <c r="P64" s="523"/>
      <c r="Q64" s="500"/>
      <c r="R64" s="500"/>
      <c r="S64" s="492"/>
      <c r="T64" s="86" t="s">
        <v>118</v>
      </c>
      <c r="U64" s="90" t="s">
        <v>119</v>
      </c>
      <c r="V64" s="87">
        <v>2500</v>
      </c>
      <c r="W64" s="87" t="s">
        <v>115</v>
      </c>
      <c r="X64" s="87">
        <v>2500</v>
      </c>
      <c r="Y64" s="60">
        <v>625</v>
      </c>
      <c r="Z64" s="60">
        <v>625</v>
      </c>
      <c r="AA64" s="60">
        <v>625</v>
      </c>
      <c r="AB64" s="60">
        <v>625</v>
      </c>
      <c r="AC64" s="60"/>
      <c r="AD64" s="60"/>
      <c r="AE64" s="60">
        <v>300</v>
      </c>
      <c r="AF64" s="60">
        <v>325</v>
      </c>
      <c r="AG64" s="61">
        <f t="shared" si="1"/>
        <v>100</v>
      </c>
      <c r="AH64" s="62">
        <f t="shared" si="2"/>
        <v>25</v>
      </c>
      <c r="AI64" s="16">
        <v>0</v>
      </c>
      <c r="AJ64" s="16">
        <f>+AV64</f>
        <v>41836270</v>
      </c>
      <c r="AK64" s="16">
        <v>0</v>
      </c>
      <c r="AL64" s="16">
        <v>0</v>
      </c>
      <c r="AM64" s="16">
        <v>0</v>
      </c>
      <c r="AN64" s="16">
        <v>10000000</v>
      </c>
      <c r="AO64" s="63">
        <v>10300000</v>
      </c>
      <c r="AP64" s="63">
        <v>10609000</v>
      </c>
      <c r="AQ64" s="63">
        <v>10927270</v>
      </c>
      <c r="AR64" s="63"/>
      <c r="AS64" s="63"/>
      <c r="AT64" s="63"/>
      <c r="AU64" s="63"/>
      <c r="AV64" s="63">
        <f t="shared" si="0"/>
        <v>41836270</v>
      </c>
      <c r="AW64" s="88" t="s">
        <v>44</v>
      </c>
      <c r="AX64" s="88"/>
      <c r="AY64" s="89"/>
      <c r="AZ64" s="64"/>
    </row>
    <row r="65" spans="1:52" s="2" customFormat="1" ht="60">
      <c r="A65" s="533"/>
      <c r="B65" s="490"/>
      <c r="C65" s="533"/>
      <c r="D65" s="533"/>
      <c r="E65" s="523"/>
      <c r="F65" s="523"/>
      <c r="G65" s="523"/>
      <c r="H65" s="516"/>
      <c r="I65" s="516"/>
      <c r="J65" s="516"/>
      <c r="K65" s="12"/>
      <c r="L65" s="12"/>
      <c r="M65" s="12"/>
      <c r="N65" s="12"/>
      <c r="O65" s="523"/>
      <c r="P65" s="523"/>
      <c r="Q65" s="477" t="s">
        <v>120</v>
      </c>
      <c r="R65" s="477" t="s">
        <v>179</v>
      </c>
      <c r="S65" s="494">
        <v>0.08</v>
      </c>
      <c r="T65" s="51" t="s">
        <v>121</v>
      </c>
      <c r="U65" s="477" t="s">
        <v>81</v>
      </c>
      <c r="V65" s="477">
        <v>4200</v>
      </c>
      <c r="W65" s="477" t="s">
        <v>43</v>
      </c>
      <c r="X65" s="477">
        <v>4000</v>
      </c>
      <c r="Y65" s="480">
        <v>1050</v>
      </c>
      <c r="Z65" s="60">
        <v>1050</v>
      </c>
      <c r="AA65" s="60">
        <v>1050</v>
      </c>
      <c r="AB65" s="60">
        <v>1050</v>
      </c>
      <c r="AC65" s="480"/>
      <c r="AD65" s="480">
        <v>250</v>
      </c>
      <c r="AE65" s="480">
        <v>350</v>
      </c>
      <c r="AF65" s="480">
        <v>450</v>
      </c>
      <c r="AG65" s="61">
        <f t="shared" si="1"/>
        <v>100</v>
      </c>
      <c r="AH65" s="62">
        <f t="shared" si="2"/>
        <v>25</v>
      </c>
      <c r="AI65" s="16">
        <f>+AV65</f>
        <v>77397099</v>
      </c>
      <c r="AJ65" s="16">
        <v>0</v>
      </c>
      <c r="AK65" s="16">
        <v>0</v>
      </c>
      <c r="AL65" s="16">
        <v>0</v>
      </c>
      <c r="AM65" s="16">
        <v>0</v>
      </c>
      <c r="AN65" s="483">
        <v>18500000</v>
      </c>
      <c r="AO65" s="63">
        <v>19055000</v>
      </c>
      <c r="AP65" s="63">
        <v>19626650</v>
      </c>
      <c r="AQ65" s="63">
        <v>20215449</v>
      </c>
      <c r="AR65" s="63"/>
      <c r="AS65" s="63"/>
      <c r="AT65" s="63"/>
      <c r="AU65" s="63"/>
      <c r="AV65" s="63">
        <f t="shared" si="0"/>
        <v>77397099</v>
      </c>
      <c r="AW65" s="480" t="s">
        <v>44</v>
      </c>
      <c r="AX65" s="480"/>
      <c r="AY65" s="474"/>
      <c r="AZ65" s="64"/>
    </row>
    <row r="66" spans="1:52" s="2" customFormat="1" ht="25.5">
      <c r="A66" s="533"/>
      <c r="B66" s="490"/>
      <c r="C66" s="533"/>
      <c r="D66" s="533"/>
      <c r="E66" s="523"/>
      <c r="F66" s="523"/>
      <c r="G66" s="523"/>
      <c r="H66" s="516"/>
      <c r="I66" s="516"/>
      <c r="J66" s="516"/>
      <c r="K66" s="12"/>
      <c r="L66" s="12"/>
      <c r="M66" s="12"/>
      <c r="N66" s="12"/>
      <c r="O66" s="523"/>
      <c r="P66" s="523"/>
      <c r="Q66" s="478"/>
      <c r="R66" s="478"/>
      <c r="S66" s="499"/>
      <c r="T66" s="82" t="s">
        <v>122</v>
      </c>
      <c r="U66" s="478"/>
      <c r="V66" s="478"/>
      <c r="W66" s="478"/>
      <c r="X66" s="478"/>
      <c r="Y66" s="481"/>
      <c r="Z66" s="60"/>
      <c r="AA66" s="60"/>
      <c r="AB66" s="60"/>
      <c r="AC66" s="481"/>
      <c r="AD66" s="481"/>
      <c r="AE66" s="481"/>
      <c r="AF66" s="481"/>
      <c r="AG66" s="61"/>
      <c r="AH66" s="62"/>
      <c r="AI66" s="16"/>
      <c r="AJ66" s="16"/>
      <c r="AK66" s="16"/>
      <c r="AL66" s="16"/>
      <c r="AM66" s="16"/>
      <c r="AN66" s="484"/>
      <c r="AO66" s="63"/>
      <c r="AP66" s="63"/>
      <c r="AQ66" s="63"/>
      <c r="AR66" s="63"/>
      <c r="AS66" s="63"/>
      <c r="AT66" s="63"/>
      <c r="AU66" s="63"/>
      <c r="AV66" s="63"/>
      <c r="AW66" s="481"/>
      <c r="AX66" s="481"/>
      <c r="AY66" s="475"/>
      <c r="AZ66" s="64"/>
    </row>
    <row r="67" spans="1:52" s="2" customFormat="1" ht="25.5">
      <c r="A67" s="533"/>
      <c r="B67" s="490"/>
      <c r="C67" s="533"/>
      <c r="D67" s="533"/>
      <c r="E67" s="523"/>
      <c r="F67" s="523"/>
      <c r="G67" s="523"/>
      <c r="H67" s="516"/>
      <c r="I67" s="516"/>
      <c r="J67" s="516"/>
      <c r="K67" s="12"/>
      <c r="L67" s="12"/>
      <c r="M67" s="12"/>
      <c r="N67" s="12"/>
      <c r="O67" s="523"/>
      <c r="P67" s="523"/>
      <c r="Q67" s="479"/>
      <c r="R67" s="479"/>
      <c r="S67" s="495"/>
      <c r="T67" s="86" t="s">
        <v>123</v>
      </c>
      <c r="U67" s="479"/>
      <c r="V67" s="479"/>
      <c r="W67" s="479"/>
      <c r="X67" s="479"/>
      <c r="Y67" s="482"/>
      <c r="Z67" s="60"/>
      <c r="AA67" s="60"/>
      <c r="AB67" s="60"/>
      <c r="AC67" s="482"/>
      <c r="AD67" s="482"/>
      <c r="AE67" s="482"/>
      <c r="AF67" s="482"/>
      <c r="AG67" s="61"/>
      <c r="AH67" s="62"/>
      <c r="AI67" s="16"/>
      <c r="AJ67" s="16"/>
      <c r="AK67" s="16"/>
      <c r="AL67" s="16"/>
      <c r="AM67" s="16"/>
      <c r="AN67" s="485"/>
      <c r="AO67" s="63"/>
      <c r="AP67" s="63"/>
      <c r="AQ67" s="63"/>
      <c r="AR67" s="63"/>
      <c r="AS67" s="63"/>
      <c r="AT67" s="63"/>
      <c r="AU67" s="63"/>
      <c r="AV67" s="63"/>
      <c r="AW67" s="482"/>
      <c r="AX67" s="482"/>
      <c r="AY67" s="476"/>
      <c r="AZ67" s="64"/>
    </row>
    <row r="68" spans="1:52" s="2" customFormat="1">
      <c r="A68" s="533"/>
      <c r="B68" s="490"/>
      <c r="C68" s="533"/>
      <c r="D68" s="533"/>
      <c r="E68" s="523"/>
      <c r="F68" s="523"/>
      <c r="G68" s="523"/>
      <c r="H68" s="516"/>
      <c r="I68" s="516"/>
      <c r="J68" s="516"/>
      <c r="K68" s="12"/>
      <c r="L68" s="12"/>
      <c r="M68" s="12"/>
      <c r="N68" s="12"/>
      <c r="O68" s="523"/>
      <c r="P68" s="523"/>
      <c r="Q68" s="477" t="s">
        <v>124</v>
      </c>
      <c r="R68" s="477" t="s">
        <v>180</v>
      </c>
      <c r="S68" s="494">
        <v>0.08</v>
      </c>
      <c r="T68" s="93" t="s">
        <v>125</v>
      </c>
      <c r="U68" s="477" t="s">
        <v>126</v>
      </c>
      <c r="V68" s="494">
        <v>1</v>
      </c>
      <c r="W68" s="477" t="s">
        <v>115</v>
      </c>
      <c r="X68" s="494">
        <v>1</v>
      </c>
      <c r="Y68" s="496">
        <v>0.25</v>
      </c>
      <c r="Z68" s="60" t="s">
        <v>127</v>
      </c>
      <c r="AA68" s="60" t="s">
        <v>127</v>
      </c>
      <c r="AB68" s="60" t="s">
        <v>127</v>
      </c>
      <c r="AC68" s="496">
        <v>0.05</v>
      </c>
      <c r="AD68" s="496">
        <v>0.05</v>
      </c>
      <c r="AE68" s="496">
        <v>0.1</v>
      </c>
      <c r="AF68" s="496">
        <v>0.05</v>
      </c>
      <c r="AG68" s="61">
        <f t="shared" si="1"/>
        <v>100</v>
      </c>
      <c r="AH68" s="62">
        <f t="shared" si="2"/>
        <v>25</v>
      </c>
      <c r="AI68" s="16">
        <f>+AV68</f>
        <v>196630469</v>
      </c>
      <c r="AJ68" s="16">
        <v>0</v>
      </c>
      <c r="AK68" s="16">
        <v>0</v>
      </c>
      <c r="AL68" s="16">
        <v>0</v>
      </c>
      <c r="AM68" s="16">
        <v>0</v>
      </c>
      <c r="AN68" s="483">
        <v>47000000</v>
      </c>
      <c r="AO68" s="63">
        <v>48410000</v>
      </c>
      <c r="AP68" s="63">
        <v>49862300</v>
      </c>
      <c r="AQ68" s="63">
        <v>51358169</v>
      </c>
      <c r="AR68" s="63"/>
      <c r="AS68" s="63"/>
      <c r="AT68" s="63"/>
      <c r="AU68" s="63"/>
      <c r="AV68" s="63">
        <f t="shared" si="0"/>
        <v>196630469</v>
      </c>
      <c r="AW68" s="480" t="s">
        <v>44</v>
      </c>
      <c r="AX68" s="480"/>
      <c r="AY68" s="474"/>
      <c r="AZ68" s="64"/>
    </row>
    <row r="69" spans="1:52" s="2" customFormat="1">
      <c r="A69" s="533"/>
      <c r="B69" s="490"/>
      <c r="C69" s="533"/>
      <c r="D69" s="533"/>
      <c r="E69" s="523"/>
      <c r="F69" s="523"/>
      <c r="G69" s="523"/>
      <c r="H69" s="516"/>
      <c r="I69" s="516"/>
      <c r="J69" s="516"/>
      <c r="K69" s="12"/>
      <c r="L69" s="12"/>
      <c r="M69" s="12"/>
      <c r="N69" s="12"/>
      <c r="O69" s="523"/>
      <c r="P69" s="523"/>
      <c r="Q69" s="478"/>
      <c r="R69" s="478"/>
      <c r="S69" s="499"/>
      <c r="T69" s="93" t="s">
        <v>128</v>
      </c>
      <c r="U69" s="478"/>
      <c r="V69" s="499"/>
      <c r="W69" s="478"/>
      <c r="X69" s="499"/>
      <c r="Y69" s="497"/>
      <c r="Z69" s="60"/>
      <c r="AA69" s="60"/>
      <c r="AB69" s="60"/>
      <c r="AC69" s="497"/>
      <c r="AD69" s="497"/>
      <c r="AE69" s="497"/>
      <c r="AF69" s="497"/>
      <c r="AG69" s="61"/>
      <c r="AH69" s="62"/>
      <c r="AI69" s="16"/>
      <c r="AJ69" s="16"/>
      <c r="AK69" s="16"/>
      <c r="AL69" s="16"/>
      <c r="AM69" s="16"/>
      <c r="AN69" s="484"/>
      <c r="AO69" s="63"/>
      <c r="AP69" s="63"/>
      <c r="AQ69" s="63"/>
      <c r="AR69" s="63"/>
      <c r="AS69" s="63"/>
      <c r="AT69" s="63"/>
      <c r="AU69" s="63"/>
      <c r="AV69" s="63"/>
      <c r="AW69" s="481"/>
      <c r="AX69" s="481"/>
      <c r="AY69" s="475"/>
      <c r="AZ69" s="64"/>
    </row>
    <row r="70" spans="1:52" s="2" customFormat="1">
      <c r="A70" s="533"/>
      <c r="B70" s="490"/>
      <c r="C70" s="533"/>
      <c r="D70" s="533"/>
      <c r="E70" s="523"/>
      <c r="F70" s="523"/>
      <c r="G70" s="523"/>
      <c r="H70" s="516"/>
      <c r="I70" s="516"/>
      <c r="J70" s="516"/>
      <c r="K70" s="12"/>
      <c r="L70" s="12"/>
      <c r="M70" s="12"/>
      <c r="N70" s="12"/>
      <c r="O70" s="523"/>
      <c r="P70" s="523"/>
      <c r="Q70" s="478"/>
      <c r="R70" s="478"/>
      <c r="S70" s="499"/>
      <c r="T70" s="93" t="s">
        <v>129</v>
      </c>
      <c r="U70" s="478"/>
      <c r="V70" s="499"/>
      <c r="W70" s="478"/>
      <c r="X70" s="499"/>
      <c r="Y70" s="497"/>
      <c r="Z70" s="60"/>
      <c r="AA70" s="60"/>
      <c r="AB70" s="60"/>
      <c r="AC70" s="497"/>
      <c r="AD70" s="497"/>
      <c r="AE70" s="497"/>
      <c r="AF70" s="497"/>
      <c r="AG70" s="61"/>
      <c r="AH70" s="62"/>
      <c r="AI70" s="16"/>
      <c r="AJ70" s="16"/>
      <c r="AK70" s="16"/>
      <c r="AL70" s="16"/>
      <c r="AM70" s="16"/>
      <c r="AN70" s="484"/>
      <c r="AO70" s="63"/>
      <c r="AP70" s="63"/>
      <c r="AQ70" s="63"/>
      <c r="AR70" s="63"/>
      <c r="AS70" s="63"/>
      <c r="AT70" s="63"/>
      <c r="AU70" s="63"/>
      <c r="AV70" s="63"/>
      <c r="AW70" s="481"/>
      <c r="AX70" s="481"/>
      <c r="AY70" s="475"/>
      <c r="AZ70" s="64"/>
    </row>
    <row r="71" spans="1:52" s="2" customFormat="1" ht="37.5" customHeight="1">
      <c r="A71" s="533"/>
      <c r="B71" s="490"/>
      <c r="C71" s="533"/>
      <c r="D71" s="533"/>
      <c r="E71" s="523"/>
      <c r="F71" s="523"/>
      <c r="G71" s="523"/>
      <c r="H71" s="516"/>
      <c r="I71" s="516"/>
      <c r="J71" s="516"/>
      <c r="K71" s="12"/>
      <c r="L71" s="12"/>
      <c r="M71" s="12"/>
      <c r="N71" s="12"/>
      <c r="O71" s="523"/>
      <c r="P71" s="523"/>
      <c r="Q71" s="478"/>
      <c r="R71" s="478"/>
      <c r="S71" s="499"/>
      <c r="T71" s="93" t="s">
        <v>130</v>
      </c>
      <c r="U71" s="478"/>
      <c r="V71" s="499"/>
      <c r="W71" s="478"/>
      <c r="X71" s="499"/>
      <c r="Y71" s="497"/>
      <c r="Z71" s="60"/>
      <c r="AA71" s="60"/>
      <c r="AB71" s="60"/>
      <c r="AC71" s="497"/>
      <c r="AD71" s="497"/>
      <c r="AE71" s="497"/>
      <c r="AF71" s="497"/>
      <c r="AG71" s="61"/>
      <c r="AH71" s="62"/>
      <c r="AI71" s="16"/>
      <c r="AJ71" s="16"/>
      <c r="AK71" s="16"/>
      <c r="AL71" s="16"/>
      <c r="AM71" s="16"/>
      <c r="AN71" s="484"/>
      <c r="AO71" s="63"/>
      <c r="AP71" s="63"/>
      <c r="AQ71" s="63"/>
      <c r="AR71" s="63"/>
      <c r="AS71" s="63"/>
      <c r="AT71" s="63"/>
      <c r="AU71" s="63"/>
      <c r="AV71" s="63"/>
      <c r="AW71" s="481"/>
      <c r="AX71" s="481"/>
      <c r="AY71" s="475"/>
      <c r="AZ71" s="64"/>
    </row>
    <row r="72" spans="1:52" s="2" customFormat="1" ht="30">
      <c r="A72" s="533"/>
      <c r="B72" s="490"/>
      <c r="C72" s="533"/>
      <c r="D72" s="533"/>
      <c r="E72" s="523"/>
      <c r="F72" s="523"/>
      <c r="G72" s="523"/>
      <c r="H72" s="516"/>
      <c r="I72" s="516"/>
      <c r="J72" s="516"/>
      <c r="K72" s="12"/>
      <c r="L72" s="12"/>
      <c r="M72" s="12"/>
      <c r="N72" s="12"/>
      <c r="O72" s="523"/>
      <c r="P72" s="523"/>
      <c r="Q72" s="478"/>
      <c r="R72" s="478"/>
      <c r="S72" s="499"/>
      <c r="T72" s="93" t="s">
        <v>131</v>
      </c>
      <c r="U72" s="478"/>
      <c r="V72" s="499"/>
      <c r="W72" s="478"/>
      <c r="X72" s="499"/>
      <c r="Y72" s="497"/>
      <c r="Z72" s="60"/>
      <c r="AA72" s="60"/>
      <c r="AB72" s="60"/>
      <c r="AC72" s="497"/>
      <c r="AD72" s="497"/>
      <c r="AE72" s="497"/>
      <c r="AF72" s="497"/>
      <c r="AG72" s="61"/>
      <c r="AH72" s="62"/>
      <c r="AI72" s="16"/>
      <c r="AJ72" s="16"/>
      <c r="AK72" s="16"/>
      <c r="AL72" s="16"/>
      <c r="AM72" s="16"/>
      <c r="AN72" s="484"/>
      <c r="AO72" s="63"/>
      <c r="AP72" s="63"/>
      <c r="AQ72" s="63"/>
      <c r="AR72" s="63"/>
      <c r="AS72" s="63"/>
      <c r="AT72" s="63"/>
      <c r="AU72" s="63"/>
      <c r="AV72" s="63"/>
      <c r="AW72" s="481"/>
      <c r="AX72" s="481"/>
      <c r="AY72" s="475"/>
      <c r="AZ72" s="64"/>
    </row>
    <row r="73" spans="1:52" s="2" customFormat="1" ht="30">
      <c r="A73" s="533"/>
      <c r="B73" s="490"/>
      <c r="C73" s="533"/>
      <c r="D73" s="533"/>
      <c r="E73" s="523"/>
      <c r="F73" s="523"/>
      <c r="G73" s="523"/>
      <c r="H73" s="516"/>
      <c r="I73" s="516"/>
      <c r="J73" s="516"/>
      <c r="K73" s="12"/>
      <c r="L73" s="12"/>
      <c r="M73" s="12"/>
      <c r="N73" s="12"/>
      <c r="O73" s="523"/>
      <c r="P73" s="523"/>
      <c r="Q73" s="478"/>
      <c r="R73" s="478"/>
      <c r="S73" s="499"/>
      <c r="T73" s="93" t="s">
        <v>132</v>
      </c>
      <c r="U73" s="478"/>
      <c r="V73" s="499"/>
      <c r="W73" s="478"/>
      <c r="X73" s="499"/>
      <c r="Y73" s="497"/>
      <c r="Z73" s="60"/>
      <c r="AA73" s="60"/>
      <c r="AB73" s="60"/>
      <c r="AC73" s="497"/>
      <c r="AD73" s="497"/>
      <c r="AE73" s="497"/>
      <c r="AF73" s="497"/>
      <c r="AG73" s="61"/>
      <c r="AH73" s="62"/>
      <c r="AI73" s="16"/>
      <c r="AJ73" s="16"/>
      <c r="AK73" s="16"/>
      <c r="AL73" s="16"/>
      <c r="AM73" s="16"/>
      <c r="AN73" s="484"/>
      <c r="AO73" s="63"/>
      <c r="AP73" s="63"/>
      <c r="AQ73" s="63"/>
      <c r="AR73" s="63"/>
      <c r="AS73" s="63"/>
      <c r="AT73" s="63"/>
      <c r="AU73" s="63"/>
      <c r="AV73" s="63"/>
      <c r="AW73" s="481"/>
      <c r="AX73" s="481"/>
      <c r="AY73" s="475"/>
      <c r="AZ73" s="64"/>
    </row>
    <row r="74" spans="1:52" s="2" customFormat="1" ht="25.5">
      <c r="A74" s="533"/>
      <c r="B74" s="490"/>
      <c r="C74" s="533"/>
      <c r="D74" s="533"/>
      <c r="E74" s="523"/>
      <c r="F74" s="523"/>
      <c r="G74" s="523"/>
      <c r="H74" s="516"/>
      <c r="I74" s="516"/>
      <c r="J74" s="516"/>
      <c r="K74" s="12"/>
      <c r="L74" s="12"/>
      <c r="M74" s="12"/>
      <c r="N74" s="12"/>
      <c r="O74" s="523"/>
      <c r="P74" s="523"/>
      <c r="Q74" s="478"/>
      <c r="R74" s="478"/>
      <c r="S74" s="499"/>
      <c r="T74" s="94" t="s">
        <v>133</v>
      </c>
      <c r="U74" s="478"/>
      <c r="V74" s="499"/>
      <c r="W74" s="478"/>
      <c r="X74" s="499"/>
      <c r="Y74" s="497"/>
      <c r="Z74" s="60"/>
      <c r="AA74" s="60"/>
      <c r="AB74" s="60"/>
      <c r="AC74" s="497"/>
      <c r="AD74" s="497"/>
      <c r="AE74" s="497"/>
      <c r="AF74" s="497"/>
      <c r="AG74" s="61"/>
      <c r="AH74" s="62"/>
      <c r="AI74" s="16"/>
      <c r="AJ74" s="16"/>
      <c r="AK74" s="16"/>
      <c r="AL74" s="16"/>
      <c r="AM74" s="16"/>
      <c r="AN74" s="484"/>
      <c r="AO74" s="63"/>
      <c r="AP74" s="63"/>
      <c r="AQ74" s="63"/>
      <c r="AR74" s="63"/>
      <c r="AS74" s="63"/>
      <c r="AT74" s="63"/>
      <c r="AU74" s="63"/>
      <c r="AV74" s="63"/>
      <c r="AW74" s="481"/>
      <c r="AX74" s="481"/>
      <c r="AY74" s="475"/>
      <c r="AZ74" s="64"/>
    </row>
    <row r="75" spans="1:52" s="2" customFormat="1" ht="25.5">
      <c r="A75" s="533"/>
      <c r="B75" s="490"/>
      <c r="C75" s="533"/>
      <c r="D75" s="533"/>
      <c r="E75" s="523"/>
      <c r="F75" s="523"/>
      <c r="G75" s="523"/>
      <c r="H75" s="516"/>
      <c r="I75" s="516"/>
      <c r="J75" s="516"/>
      <c r="K75" s="12"/>
      <c r="L75" s="12"/>
      <c r="M75" s="12"/>
      <c r="N75" s="12"/>
      <c r="O75" s="523"/>
      <c r="P75" s="523"/>
      <c r="Q75" s="478"/>
      <c r="R75" s="478"/>
      <c r="S75" s="499"/>
      <c r="T75" s="94" t="s">
        <v>134</v>
      </c>
      <c r="U75" s="478"/>
      <c r="V75" s="499"/>
      <c r="W75" s="478"/>
      <c r="X75" s="499"/>
      <c r="Y75" s="497"/>
      <c r="Z75" s="60"/>
      <c r="AA75" s="60"/>
      <c r="AB75" s="60"/>
      <c r="AC75" s="497"/>
      <c r="AD75" s="497"/>
      <c r="AE75" s="497"/>
      <c r="AF75" s="497"/>
      <c r="AG75" s="61"/>
      <c r="AH75" s="62"/>
      <c r="AI75" s="16"/>
      <c r="AJ75" s="16"/>
      <c r="AK75" s="16"/>
      <c r="AL75" s="16"/>
      <c r="AM75" s="16"/>
      <c r="AN75" s="484"/>
      <c r="AO75" s="63"/>
      <c r="AP75" s="63"/>
      <c r="AQ75" s="63"/>
      <c r="AR75" s="63"/>
      <c r="AS75" s="63"/>
      <c r="AT75" s="63"/>
      <c r="AU75" s="63"/>
      <c r="AV75" s="63"/>
      <c r="AW75" s="481"/>
      <c r="AX75" s="481"/>
      <c r="AY75" s="475"/>
      <c r="AZ75" s="64"/>
    </row>
    <row r="76" spans="1:52" s="2" customFormat="1" ht="25.5">
      <c r="A76" s="533"/>
      <c r="B76" s="490"/>
      <c r="C76" s="533"/>
      <c r="D76" s="533"/>
      <c r="E76" s="523"/>
      <c r="F76" s="523"/>
      <c r="G76" s="523"/>
      <c r="H76" s="516"/>
      <c r="I76" s="516"/>
      <c r="J76" s="516"/>
      <c r="K76" s="12"/>
      <c r="L76" s="12"/>
      <c r="M76" s="12"/>
      <c r="N76" s="12"/>
      <c r="O76" s="523"/>
      <c r="P76" s="523"/>
      <c r="Q76" s="478"/>
      <c r="R76" s="478"/>
      <c r="S76" s="499"/>
      <c r="T76" s="94" t="s">
        <v>135</v>
      </c>
      <c r="U76" s="478"/>
      <c r="V76" s="499"/>
      <c r="W76" s="478"/>
      <c r="X76" s="499"/>
      <c r="Y76" s="497"/>
      <c r="Z76" s="60"/>
      <c r="AA76" s="60"/>
      <c r="AB76" s="60"/>
      <c r="AC76" s="497"/>
      <c r="AD76" s="497"/>
      <c r="AE76" s="497"/>
      <c r="AF76" s="497"/>
      <c r="AG76" s="61"/>
      <c r="AH76" s="62"/>
      <c r="AI76" s="16"/>
      <c r="AJ76" s="16"/>
      <c r="AK76" s="16"/>
      <c r="AL76" s="16"/>
      <c r="AM76" s="16"/>
      <c r="AN76" s="484"/>
      <c r="AO76" s="63"/>
      <c r="AP76" s="63"/>
      <c r="AQ76" s="63"/>
      <c r="AR76" s="63"/>
      <c r="AS76" s="63"/>
      <c r="AT76" s="63"/>
      <c r="AU76" s="63"/>
      <c r="AV76" s="63"/>
      <c r="AW76" s="481"/>
      <c r="AX76" s="481"/>
      <c r="AY76" s="475"/>
      <c r="AZ76" s="64"/>
    </row>
    <row r="77" spans="1:52" s="2" customFormat="1" ht="30">
      <c r="A77" s="533"/>
      <c r="B77" s="490"/>
      <c r="C77" s="533"/>
      <c r="D77" s="533"/>
      <c r="E77" s="523"/>
      <c r="F77" s="523"/>
      <c r="G77" s="523"/>
      <c r="H77" s="516"/>
      <c r="I77" s="516"/>
      <c r="J77" s="516"/>
      <c r="K77" s="12"/>
      <c r="L77" s="12"/>
      <c r="M77" s="12"/>
      <c r="N77" s="12"/>
      <c r="O77" s="523"/>
      <c r="P77" s="523"/>
      <c r="Q77" s="479"/>
      <c r="R77" s="479"/>
      <c r="S77" s="495"/>
      <c r="T77" s="93" t="s">
        <v>136</v>
      </c>
      <c r="U77" s="479"/>
      <c r="V77" s="495"/>
      <c r="W77" s="479"/>
      <c r="X77" s="495"/>
      <c r="Y77" s="498"/>
      <c r="Z77" s="60"/>
      <c r="AA77" s="60"/>
      <c r="AB77" s="60"/>
      <c r="AC77" s="498"/>
      <c r="AD77" s="498"/>
      <c r="AE77" s="498"/>
      <c r="AF77" s="498"/>
      <c r="AG77" s="61"/>
      <c r="AH77" s="62"/>
      <c r="AI77" s="16"/>
      <c r="AJ77" s="16"/>
      <c r="AK77" s="16"/>
      <c r="AL77" s="16"/>
      <c r="AM77" s="16"/>
      <c r="AN77" s="485"/>
      <c r="AO77" s="63"/>
      <c r="AP77" s="63"/>
      <c r="AQ77" s="63"/>
      <c r="AR77" s="63"/>
      <c r="AS77" s="63"/>
      <c r="AT77" s="63"/>
      <c r="AU77" s="63"/>
      <c r="AV77" s="63"/>
      <c r="AW77" s="482"/>
      <c r="AX77" s="482"/>
      <c r="AY77" s="476"/>
      <c r="AZ77" s="64"/>
    </row>
    <row r="78" spans="1:52" s="2" customFormat="1" ht="152.25" customHeight="1">
      <c r="A78" s="533"/>
      <c r="B78" s="490"/>
      <c r="C78" s="533"/>
      <c r="D78" s="533"/>
      <c r="E78" s="523"/>
      <c r="F78" s="523"/>
      <c r="G78" s="523"/>
      <c r="H78" s="516"/>
      <c r="I78" s="516"/>
      <c r="J78" s="516"/>
      <c r="K78" s="12"/>
      <c r="L78" s="12"/>
      <c r="M78" s="12"/>
      <c r="N78" s="12"/>
      <c r="O78" s="524"/>
      <c r="P78" s="524"/>
      <c r="Q78" s="90" t="s">
        <v>137</v>
      </c>
      <c r="R78" s="90" t="s">
        <v>181</v>
      </c>
      <c r="S78" s="86">
        <v>0.08</v>
      </c>
      <c r="T78" s="86" t="s">
        <v>138</v>
      </c>
      <c r="U78" s="90" t="s">
        <v>139</v>
      </c>
      <c r="V78" s="87">
        <v>5</v>
      </c>
      <c r="W78" s="87" t="s">
        <v>115</v>
      </c>
      <c r="X78" s="87">
        <v>5</v>
      </c>
      <c r="Y78" s="60">
        <v>1.25</v>
      </c>
      <c r="Z78" s="60">
        <v>1.25</v>
      </c>
      <c r="AA78" s="60">
        <v>1.25</v>
      </c>
      <c r="AB78" s="60">
        <v>1.25</v>
      </c>
      <c r="AC78" s="60">
        <f>+Y78/4</f>
        <v>0.3125</v>
      </c>
      <c r="AD78" s="60">
        <f>+Z78/4</f>
        <v>0.3125</v>
      </c>
      <c r="AE78" s="60">
        <f>+AA78/4</f>
        <v>0.3125</v>
      </c>
      <c r="AF78" s="60">
        <f>+AB78/4</f>
        <v>0.3125</v>
      </c>
      <c r="AG78" s="61">
        <f t="shared" si="1"/>
        <v>100</v>
      </c>
      <c r="AH78" s="62">
        <f t="shared" si="2"/>
        <v>25</v>
      </c>
      <c r="AI78" s="16">
        <f>+AV78</f>
        <v>363975549</v>
      </c>
      <c r="AJ78" s="16">
        <v>0</v>
      </c>
      <c r="AK78" s="16">
        <v>0</v>
      </c>
      <c r="AL78" s="16">
        <v>0</v>
      </c>
      <c r="AM78" s="16">
        <v>0</v>
      </c>
      <c r="AN78" s="16">
        <v>87000000</v>
      </c>
      <c r="AO78" s="63">
        <v>89610000</v>
      </c>
      <c r="AP78" s="63">
        <v>92298300</v>
      </c>
      <c r="AQ78" s="63">
        <v>95067249</v>
      </c>
      <c r="AR78" s="63"/>
      <c r="AS78" s="63"/>
      <c r="AT78" s="63"/>
      <c r="AU78" s="63"/>
      <c r="AV78" s="63">
        <f t="shared" si="0"/>
        <v>363975549</v>
      </c>
      <c r="AW78" s="88" t="s">
        <v>44</v>
      </c>
      <c r="AX78" s="90" t="s">
        <v>140</v>
      </c>
      <c r="AY78" s="89">
        <v>176563270783</v>
      </c>
      <c r="AZ78" s="64"/>
    </row>
    <row r="79" spans="1:52" s="2" customFormat="1" ht="73.5" customHeight="1">
      <c r="A79" s="533"/>
      <c r="B79" s="490"/>
      <c r="C79" s="533"/>
      <c r="D79" s="533"/>
      <c r="E79" s="523"/>
      <c r="F79" s="523"/>
      <c r="G79" s="523"/>
      <c r="H79" s="516"/>
      <c r="I79" s="516"/>
      <c r="J79" s="516"/>
      <c r="K79" s="12"/>
      <c r="L79" s="12"/>
      <c r="M79" s="12"/>
      <c r="N79" s="12"/>
      <c r="O79" s="25" t="s">
        <v>141</v>
      </c>
      <c r="P79" s="23">
        <v>0.2</v>
      </c>
      <c r="Q79" s="90" t="s">
        <v>142</v>
      </c>
      <c r="R79" s="90" t="s">
        <v>182</v>
      </c>
      <c r="S79" s="86">
        <v>1</v>
      </c>
      <c r="T79" s="86" t="s">
        <v>143</v>
      </c>
      <c r="U79" s="90" t="s">
        <v>144</v>
      </c>
      <c r="V79" s="86">
        <v>1</v>
      </c>
      <c r="W79" s="87" t="s">
        <v>115</v>
      </c>
      <c r="X79" s="86">
        <v>1</v>
      </c>
      <c r="Y79" s="95">
        <v>0.25</v>
      </c>
      <c r="Z79" s="60" t="s">
        <v>127</v>
      </c>
      <c r="AA79" s="60" t="s">
        <v>127</v>
      </c>
      <c r="AB79" s="60" t="s">
        <v>127</v>
      </c>
      <c r="AC79" s="95">
        <v>0.05</v>
      </c>
      <c r="AD79" s="95">
        <v>0.05</v>
      </c>
      <c r="AE79" s="95">
        <v>0.1</v>
      </c>
      <c r="AF79" s="95">
        <v>0.05</v>
      </c>
      <c r="AG79" s="61">
        <f t="shared" si="1"/>
        <v>100</v>
      </c>
      <c r="AH79" s="62">
        <f t="shared" si="2"/>
        <v>25</v>
      </c>
      <c r="AI79" s="16">
        <v>36738097322</v>
      </c>
      <c r="AJ79" s="16">
        <v>0</v>
      </c>
      <c r="AK79" s="16">
        <v>0</v>
      </c>
      <c r="AL79" s="16">
        <v>40614650916</v>
      </c>
      <c r="AM79" s="16">
        <v>0</v>
      </c>
      <c r="AN79" s="63">
        <v>18489398849</v>
      </c>
      <c r="AO79" s="63">
        <v>19044080814</v>
      </c>
      <c r="AP79" s="63">
        <v>19615403239</v>
      </c>
      <c r="AQ79" s="63">
        <v>20203865336</v>
      </c>
      <c r="AR79" s="63"/>
      <c r="AS79" s="63"/>
      <c r="AT79" s="63"/>
      <c r="AU79" s="63"/>
      <c r="AV79" s="63">
        <f t="shared" si="0"/>
        <v>77352748238</v>
      </c>
      <c r="AW79" s="88" t="s">
        <v>44</v>
      </c>
      <c r="AX79" s="88"/>
      <c r="AY79" s="89"/>
      <c r="AZ79" s="64"/>
    </row>
    <row r="80" spans="1:52" s="2" customFormat="1" ht="63.75" customHeight="1">
      <c r="A80" s="533"/>
      <c r="B80" s="490"/>
      <c r="C80" s="533"/>
      <c r="D80" s="533"/>
      <c r="E80" s="523"/>
      <c r="F80" s="523"/>
      <c r="G80" s="523"/>
      <c r="H80" s="516"/>
      <c r="I80" s="516"/>
      <c r="J80" s="516"/>
      <c r="K80" s="12"/>
      <c r="L80" s="12"/>
      <c r="M80" s="12"/>
      <c r="N80" s="12"/>
      <c r="O80" s="25" t="s">
        <v>145</v>
      </c>
      <c r="P80" s="23">
        <v>0.2</v>
      </c>
      <c r="Q80" s="90" t="s">
        <v>146</v>
      </c>
      <c r="R80" s="90" t="s">
        <v>183</v>
      </c>
      <c r="S80" s="86">
        <v>1</v>
      </c>
      <c r="T80" s="86" t="s">
        <v>147</v>
      </c>
      <c r="U80" s="90" t="s">
        <v>148</v>
      </c>
      <c r="V80" s="86">
        <v>0.01</v>
      </c>
      <c r="W80" s="87" t="s">
        <v>115</v>
      </c>
      <c r="X80" s="86">
        <v>0.01</v>
      </c>
      <c r="Y80" s="60">
        <v>1</v>
      </c>
      <c r="Z80" s="60">
        <v>1</v>
      </c>
      <c r="AA80" s="60">
        <v>1</v>
      </c>
      <c r="AB80" s="60">
        <v>1</v>
      </c>
      <c r="AC80" s="60">
        <f>+Y80/4</f>
        <v>0.25</v>
      </c>
      <c r="AD80" s="60">
        <f t="shared" ref="AD80:AF80" si="3">+Z80/4</f>
        <v>0.25</v>
      </c>
      <c r="AE80" s="60">
        <f t="shared" si="3"/>
        <v>0.25</v>
      </c>
      <c r="AF80" s="60">
        <f t="shared" si="3"/>
        <v>0.25</v>
      </c>
      <c r="AG80" s="61">
        <f t="shared" si="1"/>
        <v>100</v>
      </c>
      <c r="AH80" s="62">
        <f t="shared" si="2"/>
        <v>10000</v>
      </c>
      <c r="AI80" s="16">
        <f>+AV80</f>
        <v>1088056353</v>
      </c>
      <c r="AJ80" s="16">
        <v>0</v>
      </c>
      <c r="AK80" s="16">
        <v>0</v>
      </c>
      <c r="AL80" s="16">
        <v>0</v>
      </c>
      <c r="AM80" s="16">
        <v>0</v>
      </c>
      <c r="AN80" s="16">
        <v>260074895</v>
      </c>
      <c r="AO80" s="63">
        <v>267877142</v>
      </c>
      <c r="AP80" s="63">
        <v>275913456</v>
      </c>
      <c r="AQ80" s="63">
        <v>284190860</v>
      </c>
      <c r="AR80" s="63"/>
      <c r="AS80" s="63"/>
      <c r="AT80" s="63"/>
      <c r="AU80" s="63"/>
      <c r="AV80" s="63">
        <f t="shared" si="0"/>
        <v>1088056353</v>
      </c>
      <c r="AW80" s="88" t="s">
        <v>44</v>
      </c>
      <c r="AX80" s="88"/>
      <c r="AY80" s="89"/>
      <c r="AZ80" s="64"/>
    </row>
    <row r="81" spans="1:52" s="2" customFormat="1" ht="42.75" customHeight="1">
      <c r="A81" s="533"/>
      <c r="B81" s="490"/>
      <c r="C81" s="533"/>
      <c r="D81" s="533"/>
      <c r="E81" s="523"/>
      <c r="F81" s="523"/>
      <c r="G81" s="523"/>
      <c r="H81" s="516"/>
      <c r="I81" s="516"/>
      <c r="J81" s="516"/>
      <c r="K81" s="26"/>
      <c r="L81" s="26"/>
      <c r="M81" s="26"/>
      <c r="N81" s="26"/>
      <c r="O81" s="486" t="s">
        <v>149</v>
      </c>
      <c r="P81" s="489">
        <v>0.2</v>
      </c>
      <c r="Q81" s="96" t="s">
        <v>150</v>
      </c>
      <c r="R81" s="96" t="s">
        <v>184</v>
      </c>
      <c r="S81" s="492">
        <v>0.5</v>
      </c>
      <c r="T81" s="87" t="s">
        <v>151</v>
      </c>
      <c r="U81" s="90" t="s">
        <v>152</v>
      </c>
      <c r="V81" s="87">
        <v>2</v>
      </c>
      <c r="W81" s="87" t="s">
        <v>115</v>
      </c>
      <c r="X81" s="87">
        <v>2</v>
      </c>
      <c r="Y81" s="60">
        <v>2</v>
      </c>
      <c r="Z81" s="60">
        <v>2</v>
      </c>
      <c r="AA81" s="60">
        <v>2</v>
      </c>
      <c r="AB81" s="60">
        <v>2</v>
      </c>
      <c r="AC81" s="60"/>
      <c r="AD81" s="60"/>
      <c r="AE81" s="60">
        <v>1</v>
      </c>
      <c r="AF81" s="60">
        <v>1</v>
      </c>
      <c r="AG81" s="61">
        <f t="shared" si="1"/>
        <v>100</v>
      </c>
      <c r="AH81" s="62">
        <f t="shared" si="2"/>
        <v>100</v>
      </c>
      <c r="AI81" s="16">
        <v>0</v>
      </c>
      <c r="AJ81" s="16">
        <v>0</v>
      </c>
      <c r="AK81" s="16">
        <v>0</v>
      </c>
      <c r="AL81" s="16">
        <v>0</v>
      </c>
      <c r="AM81" s="27">
        <v>200000000</v>
      </c>
      <c r="AN81" s="27">
        <v>50000000</v>
      </c>
      <c r="AO81" s="27">
        <v>50000000</v>
      </c>
      <c r="AP81" s="27">
        <v>50000000</v>
      </c>
      <c r="AQ81" s="27">
        <v>50000000</v>
      </c>
      <c r="AR81" s="27"/>
      <c r="AS81" s="27"/>
      <c r="AT81" s="27"/>
      <c r="AU81" s="27"/>
      <c r="AV81" s="97">
        <f t="shared" si="0"/>
        <v>200000000</v>
      </c>
      <c r="AW81" s="88" t="s">
        <v>44</v>
      </c>
      <c r="AX81" s="90"/>
      <c r="AY81" s="89"/>
      <c r="AZ81" s="64"/>
    </row>
    <row r="82" spans="1:52" s="2" customFormat="1" ht="72" customHeight="1">
      <c r="A82" s="533"/>
      <c r="B82" s="490"/>
      <c r="C82" s="533"/>
      <c r="D82" s="533"/>
      <c r="E82" s="523"/>
      <c r="F82" s="523"/>
      <c r="G82" s="523"/>
      <c r="H82" s="516"/>
      <c r="I82" s="516"/>
      <c r="J82" s="516"/>
      <c r="K82" s="28"/>
      <c r="L82" s="28"/>
      <c r="M82" s="28"/>
      <c r="N82" s="28"/>
      <c r="O82" s="487"/>
      <c r="P82" s="490"/>
      <c r="Q82" s="90" t="s">
        <v>153</v>
      </c>
      <c r="R82" s="96" t="s">
        <v>185</v>
      </c>
      <c r="S82" s="493"/>
      <c r="T82" s="86" t="s">
        <v>154</v>
      </c>
      <c r="U82" s="90" t="s">
        <v>152</v>
      </c>
      <c r="V82" s="87">
        <v>4</v>
      </c>
      <c r="W82" s="87" t="s">
        <v>43</v>
      </c>
      <c r="X82" s="87">
        <v>2</v>
      </c>
      <c r="Y82" s="60">
        <v>1</v>
      </c>
      <c r="Z82" s="60">
        <v>1</v>
      </c>
      <c r="AA82" s="60">
        <v>1</v>
      </c>
      <c r="AB82" s="60">
        <v>1</v>
      </c>
      <c r="AC82" s="60"/>
      <c r="AD82" s="60"/>
      <c r="AE82" s="60">
        <v>1</v>
      </c>
      <c r="AF82" s="60"/>
      <c r="AG82" s="61">
        <f t="shared" si="1"/>
        <v>100</v>
      </c>
      <c r="AH82" s="62">
        <f t="shared" si="2"/>
        <v>25</v>
      </c>
      <c r="AI82" s="16">
        <v>0</v>
      </c>
      <c r="AJ82" s="16">
        <v>0</v>
      </c>
      <c r="AK82" s="16">
        <v>0</v>
      </c>
      <c r="AL82" s="16">
        <v>0</v>
      </c>
      <c r="AM82" s="27">
        <f>+AN82+AO82+AP82+AQ82</f>
        <v>800000000</v>
      </c>
      <c r="AN82" s="27">
        <v>200000000</v>
      </c>
      <c r="AO82" s="27">
        <v>200000000</v>
      </c>
      <c r="AP82" s="27">
        <v>200000000</v>
      </c>
      <c r="AQ82" s="27">
        <v>200000000</v>
      </c>
      <c r="AR82" s="27"/>
      <c r="AS82" s="27"/>
      <c r="AT82" s="27"/>
      <c r="AU82" s="27"/>
      <c r="AV82" s="97">
        <f t="shared" si="0"/>
        <v>800000000</v>
      </c>
      <c r="AW82" s="88" t="s">
        <v>44</v>
      </c>
      <c r="AX82" s="90" t="s">
        <v>155</v>
      </c>
      <c r="AY82" s="89">
        <v>176563270742</v>
      </c>
      <c r="AZ82" s="64"/>
    </row>
    <row r="83" spans="1:52" s="2" customFormat="1" ht="96.75" customHeight="1">
      <c r="A83" s="533"/>
      <c r="B83" s="490"/>
      <c r="C83" s="533"/>
      <c r="D83" s="533"/>
      <c r="E83" s="523"/>
      <c r="F83" s="523"/>
      <c r="G83" s="523"/>
      <c r="H83" s="516"/>
      <c r="I83" s="516"/>
      <c r="J83" s="516"/>
      <c r="K83" s="28"/>
      <c r="L83" s="28"/>
      <c r="M83" s="28"/>
      <c r="N83" s="28"/>
      <c r="O83" s="487"/>
      <c r="P83" s="490"/>
      <c r="Q83" s="90" t="s">
        <v>156</v>
      </c>
      <c r="R83" s="90" t="s">
        <v>186</v>
      </c>
      <c r="S83" s="86">
        <v>0.5</v>
      </c>
      <c r="T83" s="86" t="s">
        <v>157</v>
      </c>
      <c r="U83" s="90" t="s">
        <v>158</v>
      </c>
      <c r="V83" s="87">
        <v>14</v>
      </c>
      <c r="W83" s="87" t="s">
        <v>115</v>
      </c>
      <c r="X83" s="87">
        <v>14</v>
      </c>
      <c r="Y83" s="60">
        <v>3.5</v>
      </c>
      <c r="Z83" s="60">
        <v>3.5</v>
      </c>
      <c r="AA83" s="60">
        <v>3.5</v>
      </c>
      <c r="AB83" s="60">
        <v>3.5</v>
      </c>
      <c r="AC83" s="60"/>
      <c r="AD83" s="60">
        <v>1</v>
      </c>
      <c r="AE83" s="60">
        <v>1</v>
      </c>
      <c r="AF83" s="60">
        <v>1.5</v>
      </c>
      <c r="AG83" s="61">
        <f t="shared" si="1"/>
        <v>100</v>
      </c>
      <c r="AH83" s="62">
        <f t="shared" si="2"/>
        <v>25</v>
      </c>
      <c r="AI83" s="16">
        <v>0</v>
      </c>
      <c r="AJ83" s="16">
        <v>0</v>
      </c>
      <c r="AK83" s="16">
        <v>0</v>
      </c>
      <c r="AL83" s="63">
        <f>+AV83</f>
        <v>108774302</v>
      </c>
      <c r="AM83" s="16">
        <v>0</v>
      </c>
      <c r="AN83" s="16">
        <v>26000000</v>
      </c>
      <c r="AO83" s="63">
        <v>26780000</v>
      </c>
      <c r="AP83" s="63">
        <v>27583400</v>
      </c>
      <c r="AQ83" s="63">
        <v>28410902</v>
      </c>
      <c r="AR83" s="63"/>
      <c r="AS83" s="63"/>
      <c r="AT83" s="63"/>
      <c r="AU83" s="63"/>
      <c r="AV83" s="63">
        <f t="shared" si="0"/>
        <v>108774302</v>
      </c>
      <c r="AW83" s="88" t="s">
        <v>44</v>
      </c>
      <c r="AX83" s="90" t="s">
        <v>159</v>
      </c>
      <c r="AY83" s="89">
        <v>176563270781</v>
      </c>
      <c r="AZ83" s="64"/>
    </row>
    <row r="84" spans="1:52" s="2" customFormat="1" ht="57.75" customHeight="1">
      <c r="A84" s="533"/>
      <c r="B84" s="490"/>
      <c r="C84" s="533"/>
      <c r="D84" s="533"/>
      <c r="E84" s="523"/>
      <c r="F84" s="523"/>
      <c r="G84" s="523"/>
      <c r="H84" s="516"/>
      <c r="I84" s="516"/>
      <c r="J84" s="516"/>
      <c r="K84" s="28"/>
      <c r="L84" s="28"/>
      <c r="M84" s="28"/>
      <c r="N84" s="28"/>
      <c r="O84" s="487"/>
      <c r="P84" s="490"/>
      <c r="Q84" s="477" t="s">
        <v>160</v>
      </c>
      <c r="R84" s="477" t="s">
        <v>187</v>
      </c>
      <c r="S84" s="494">
        <v>0.08</v>
      </c>
      <c r="T84" s="64" t="s">
        <v>161</v>
      </c>
      <c r="U84" s="477" t="s">
        <v>162</v>
      </c>
      <c r="V84" s="477">
        <v>5</v>
      </c>
      <c r="W84" s="477" t="s">
        <v>115</v>
      </c>
      <c r="X84" s="477">
        <v>5</v>
      </c>
      <c r="Y84" s="480">
        <v>1.25</v>
      </c>
      <c r="Z84" s="60">
        <v>1.25</v>
      </c>
      <c r="AA84" s="60">
        <v>1.25</v>
      </c>
      <c r="AB84" s="60">
        <v>1.25</v>
      </c>
      <c r="AC84" s="480"/>
      <c r="AD84" s="480"/>
      <c r="AE84" s="480">
        <v>1.25</v>
      </c>
      <c r="AF84" s="480"/>
      <c r="AG84" s="61">
        <f t="shared" si="1"/>
        <v>100</v>
      </c>
      <c r="AH84" s="62">
        <f t="shared" si="2"/>
        <v>25</v>
      </c>
      <c r="AI84" s="16">
        <v>0</v>
      </c>
      <c r="AJ84" s="16">
        <v>0</v>
      </c>
      <c r="AK84" s="16">
        <v>0</v>
      </c>
      <c r="AL84" s="16">
        <f>+AV84</f>
        <v>271935755</v>
      </c>
      <c r="AM84" s="16">
        <v>0</v>
      </c>
      <c r="AN84" s="483">
        <v>65000000</v>
      </c>
      <c r="AO84" s="63">
        <v>66950000</v>
      </c>
      <c r="AP84" s="63">
        <v>68958500</v>
      </c>
      <c r="AQ84" s="63">
        <v>71027255</v>
      </c>
      <c r="AR84" s="63"/>
      <c r="AS84" s="63"/>
      <c r="AT84" s="63"/>
      <c r="AU84" s="63"/>
      <c r="AV84" s="63">
        <f t="shared" si="0"/>
        <v>271935755</v>
      </c>
      <c r="AW84" s="480" t="s">
        <v>44</v>
      </c>
      <c r="AX84" s="88"/>
      <c r="AY84" s="89"/>
      <c r="AZ84" s="64"/>
    </row>
    <row r="85" spans="1:52" s="2" customFormat="1" ht="57.75" customHeight="1">
      <c r="A85" s="533"/>
      <c r="B85" s="490"/>
      <c r="C85" s="533"/>
      <c r="D85" s="533"/>
      <c r="E85" s="523"/>
      <c r="F85" s="523"/>
      <c r="G85" s="523"/>
      <c r="H85" s="516"/>
      <c r="I85" s="516"/>
      <c r="J85" s="516"/>
      <c r="K85" s="28"/>
      <c r="L85" s="28"/>
      <c r="M85" s="28"/>
      <c r="N85" s="28"/>
      <c r="O85" s="487"/>
      <c r="P85" s="490"/>
      <c r="Q85" s="479"/>
      <c r="R85" s="479"/>
      <c r="S85" s="495"/>
      <c r="T85" s="64" t="s">
        <v>163</v>
      </c>
      <c r="U85" s="479"/>
      <c r="V85" s="479"/>
      <c r="W85" s="479"/>
      <c r="X85" s="479"/>
      <c r="Y85" s="482"/>
      <c r="Z85" s="60"/>
      <c r="AA85" s="60"/>
      <c r="AB85" s="60"/>
      <c r="AC85" s="482"/>
      <c r="AD85" s="482"/>
      <c r="AE85" s="482"/>
      <c r="AF85" s="482"/>
      <c r="AG85" s="61"/>
      <c r="AH85" s="62"/>
      <c r="AI85" s="16"/>
      <c r="AJ85" s="16"/>
      <c r="AK85" s="16"/>
      <c r="AL85" s="16"/>
      <c r="AM85" s="16"/>
      <c r="AN85" s="485"/>
      <c r="AO85" s="63"/>
      <c r="AP85" s="63"/>
      <c r="AQ85" s="63"/>
      <c r="AR85" s="63"/>
      <c r="AS85" s="63"/>
      <c r="AT85" s="63"/>
      <c r="AU85" s="63"/>
      <c r="AV85" s="63"/>
      <c r="AW85" s="482"/>
      <c r="AX85" s="98"/>
      <c r="AY85" s="99"/>
      <c r="AZ85" s="64"/>
    </row>
    <row r="86" spans="1:52" s="2" customFormat="1" ht="57.75" customHeight="1">
      <c r="A86" s="533"/>
      <c r="B86" s="490"/>
      <c r="C86" s="533"/>
      <c r="D86" s="533"/>
      <c r="E86" s="523"/>
      <c r="F86" s="523"/>
      <c r="G86" s="523"/>
      <c r="H86" s="516"/>
      <c r="I86" s="516"/>
      <c r="J86" s="516"/>
      <c r="K86" s="28"/>
      <c r="L86" s="28"/>
      <c r="M86" s="28"/>
      <c r="N86" s="28"/>
      <c r="O86" s="487"/>
      <c r="P86" s="490"/>
      <c r="Q86" s="477" t="s">
        <v>164</v>
      </c>
      <c r="R86" s="477" t="s">
        <v>188</v>
      </c>
      <c r="S86" s="494">
        <v>1</v>
      </c>
      <c r="T86" s="51" t="s">
        <v>165</v>
      </c>
      <c r="U86" s="477" t="s">
        <v>81</v>
      </c>
      <c r="V86" s="477">
        <v>2000</v>
      </c>
      <c r="W86" s="477" t="s">
        <v>43</v>
      </c>
      <c r="X86" s="477">
        <v>1145</v>
      </c>
      <c r="Y86" s="480">
        <v>500</v>
      </c>
      <c r="Z86" s="60"/>
      <c r="AA86" s="60"/>
      <c r="AB86" s="60"/>
      <c r="AC86" s="480"/>
      <c r="AD86" s="480">
        <v>100</v>
      </c>
      <c r="AE86" s="480">
        <v>200</v>
      </c>
      <c r="AF86" s="480">
        <v>200</v>
      </c>
      <c r="AG86" s="61"/>
      <c r="AH86" s="62"/>
      <c r="AI86" s="16"/>
      <c r="AJ86" s="16"/>
      <c r="AK86" s="16"/>
      <c r="AL86" s="16"/>
      <c r="AM86" s="16"/>
      <c r="AN86" s="483">
        <v>185000000</v>
      </c>
      <c r="AO86" s="63"/>
      <c r="AP86" s="63"/>
      <c r="AQ86" s="63"/>
      <c r="AR86" s="63"/>
      <c r="AS86" s="63"/>
      <c r="AT86" s="63"/>
      <c r="AU86" s="63"/>
      <c r="AV86" s="63"/>
      <c r="AW86" s="480" t="s">
        <v>44</v>
      </c>
      <c r="AX86" s="480"/>
      <c r="AY86" s="474"/>
      <c r="AZ86" s="64"/>
    </row>
    <row r="87" spans="1:52" s="2" customFormat="1" ht="57.75" customHeight="1">
      <c r="A87" s="533"/>
      <c r="B87" s="490"/>
      <c r="C87" s="533"/>
      <c r="D87" s="533"/>
      <c r="E87" s="523"/>
      <c r="F87" s="523"/>
      <c r="G87" s="523"/>
      <c r="H87" s="516"/>
      <c r="I87" s="516"/>
      <c r="J87" s="516"/>
      <c r="K87" s="28"/>
      <c r="L87" s="28"/>
      <c r="M87" s="28"/>
      <c r="N87" s="28"/>
      <c r="O87" s="487"/>
      <c r="P87" s="490"/>
      <c r="Q87" s="478"/>
      <c r="R87" s="478"/>
      <c r="S87" s="499"/>
      <c r="T87" s="51" t="s">
        <v>166</v>
      </c>
      <c r="U87" s="478"/>
      <c r="V87" s="478"/>
      <c r="W87" s="478"/>
      <c r="X87" s="478"/>
      <c r="Y87" s="481"/>
      <c r="Z87" s="60"/>
      <c r="AA87" s="60"/>
      <c r="AB87" s="60"/>
      <c r="AC87" s="481"/>
      <c r="AD87" s="481"/>
      <c r="AE87" s="481"/>
      <c r="AF87" s="481"/>
      <c r="AG87" s="61"/>
      <c r="AH87" s="62"/>
      <c r="AI87" s="16"/>
      <c r="AJ87" s="16"/>
      <c r="AK87" s="16"/>
      <c r="AL87" s="16"/>
      <c r="AM87" s="16"/>
      <c r="AN87" s="484"/>
      <c r="AO87" s="63"/>
      <c r="AP87" s="63"/>
      <c r="AQ87" s="63"/>
      <c r="AR87" s="63"/>
      <c r="AS87" s="63"/>
      <c r="AT87" s="63"/>
      <c r="AU87" s="63"/>
      <c r="AV87" s="63"/>
      <c r="AW87" s="481"/>
      <c r="AX87" s="481"/>
      <c r="AY87" s="475"/>
      <c r="AZ87" s="64"/>
    </row>
    <row r="88" spans="1:52" s="2" customFormat="1" ht="57.75" customHeight="1">
      <c r="A88" s="533"/>
      <c r="B88" s="490"/>
      <c r="C88" s="533"/>
      <c r="D88" s="533"/>
      <c r="E88" s="523"/>
      <c r="F88" s="523"/>
      <c r="G88" s="523"/>
      <c r="H88" s="516"/>
      <c r="I88" s="516"/>
      <c r="J88" s="516"/>
      <c r="K88" s="28"/>
      <c r="L88" s="28"/>
      <c r="M88" s="28"/>
      <c r="N88" s="28"/>
      <c r="O88" s="487"/>
      <c r="P88" s="490"/>
      <c r="Q88" s="478"/>
      <c r="R88" s="478"/>
      <c r="S88" s="499"/>
      <c r="T88" s="51" t="s">
        <v>167</v>
      </c>
      <c r="U88" s="478"/>
      <c r="V88" s="478"/>
      <c r="W88" s="478"/>
      <c r="X88" s="478"/>
      <c r="Y88" s="481"/>
      <c r="Z88" s="60"/>
      <c r="AA88" s="60"/>
      <c r="AB88" s="60"/>
      <c r="AC88" s="481"/>
      <c r="AD88" s="481"/>
      <c r="AE88" s="481"/>
      <c r="AF88" s="481"/>
      <c r="AG88" s="61"/>
      <c r="AH88" s="62"/>
      <c r="AI88" s="16"/>
      <c r="AJ88" s="16"/>
      <c r="AK88" s="16"/>
      <c r="AL88" s="16"/>
      <c r="AM88" s="16"/>
      <c r="AN88" s="484"/>
      <c r="AO88" s="63"/>
      <c r="AP88" s="63"/>
      <c r="AQ88" s="63"/>
      <c r="AR88" s="63"/>
      <c r="AS88" s="63"/>
      <c r="AT88" s="63"/>
      <c r="AU88" s="63"/>
      <c r="AV88" s="63"/>
      <c r="AW88" s="481"/>
      <c r="AX88" s="481"/>
      <c r="AY88" s="475"/>
      <c r="AZ88" s="64"/>
    </row>
    <row r="89" spans="1:52" s="2" customFormat="1" ht="57.75" customHeight="1">
      <c r="A89" s="533"/>
      <c r="B89" s="490"/>
      <c r="C89" s="533"/>
      <c r="D89" s="533"/>
      <c r="E89" s="523"/>
      <c r="F89" s="523"/>
      <c r="G89" s="523"/>
      <c r="H89" s="516"/>
      <c r="I89" s="516"/>
      <c r="J89" s="516"/>
      <c r="K89" s="28"/>
      <c r="L89" s="28"/>
      <c r="M89" s="28"/>
      <c r="N89" s="28"/>
      <c r="O89" s="487"/>
      <c r="P89" s="490"/>
      <c r="Q89" s="478"/>
      <c r="R89" s="478"/>
      <c r="S89" s="499"/>
      <c r="T89" s="100" t="s">
        <v>168</v>
      </c>
      <c r="U89" s="478"/>
      <c r="V89" s="478"/>
      <c r="W89" s="478"/>
      <c r="X89" s="478"/>
      <c r="Y89" s="481"/>
      <c r="Z89" s="60"/>
      <c r="AA89" s="60"/>
      <c r="AB89" s="60"/>
      <c r="AC89" s="481"/>
      <c r="AD89" s="481"/>
      <c r="AE89" s="481"/>
      <c r="AF89" s="481"/>
      <c r="AG89" s="61"/>
      <c r="AH89" s="62"/>
      <c r="AI89" s="16"/>
      <c r="AJ89" s="16"/>
      <c r="AK89" s="16"/>
      <c r="AL89" s="16"/>
      <c r="AM89" s="16"/>
      <c r="AN89" s="484"/>
      <c r="AO89" s="63"/>
      <c r="AP89" s="63"/>
      <c r="AQ89" s="63"/>
      <c r="AR89" s="63"/>
      <c r="AS89" s="63"/>
      <c r="AT89" s="63"/>
      <c r="AU89" s="63"/>
      <c r="AV89" s="63"/>
      <c r="AW89" s="481"/>
      <c r="AX89" s="481"/>
      <c r="AY89" s="475"/>
      <c r="AZ89" s="64"/>
    </row>
    <row r="90" spans="1:52" s="2" customFormat="1" ht="57.75" customHeight="1">
      <c r="A90" s="533"/>
      <c r="B90" s="490"/>
      <c r="C90" s="533"/>
      <c r="D90" s="533"/>
      <c r="E90" s="523"/>
      <c r="F90" s="523"/>
      <c r="G90" s="523"/>
      <c r="H90" s="516"/>
      <c r="I90" s="516"/>
      <c r="J90" s="516"/>
      <c r="K90" s="28"/>
      <c r="L90" s="28"/>
      <c r="M90" s="28"/>
      <c r="N90" s="28"/>
      <c r="O90" s="487"/>
      <c r="P90" s="490"/>
      <c r="Q90" s="478"/>
      <c r="R90" s="478"/>
      <c r="S90" s="499"/>
      <c r="T90" s="51" t="s">
        <v>169</v>
      </c>
      <c r="U90" s="478"/>
      <c r="V90" s="478"/>
      <c r="W90" s="478"/>
      <c r="X90" s="478"/>
      <c r="Y90" s="481"/>
      <c r="Z90" s="60"/>
      <c r="AA90" s="60"/>
      <c r="AB90" s="60"/>
      <c r="AC90" s="481"/>
      <c r="AD90" s="481"/>
      <c r="AE90" s="481"/>
      <c r="AF90" s="481"/>
      <c r="AG90" s="61"/>
      <c r="AH90" s="62"/>
      <c r="AI90" s="16"/>
      <c r="AJ90" s="16"/>
      <c r="AK90" s="16"/>
      <c r="AL90" s="16"/>
      <c r="AM90" s="16"/>
      <c r="AN90" s="484"/>
      <c r="AO90" s="63"/>
      <c r="AP90" s="63"/>
      <c r="AQ90" s="63"/>
      <c r="AR90" s="63"/>
      <c r="AS90" s="63"/>
      <c r="AT90" s="63"/>
      <c r="AU90" s="63"/>
      <c r="AV90" s="63"/>
      <c r="AW90" s="481"/>
      <c r="AX90" s="481"/>
      <c r="AY90" s="475"/>
      <c r="AZ90" s="64"/>
    </row>
    <row r="91" spans="1:52" s="2" customFormat="1" ht="50.25" customHeight="1">
      <c r="A91" s="534"/>
      <c r="B91" s="491"/>
      <c r="C91" s="534"/>
      <c r="D91" s="534"/>
      <c r="E91" s="524"/>
      <c r="F91" s="524"/>
      <c r="G91" s="524"/>
      <c r="H91" s="516"/>
      <c r="I91" s="516"/>
      <c r="J91" s="516"/>
      <c r="K91" s="30"/>
      <c r="L91" s="30"/>
      <c r="M91" s="30"/>
      <c r="N91" s="30"/>
      <c r="O91" s="488"/>
      <c r="P91" s="491"/>
      <c r="Q91" s="479"/>
      <c r="R91" s="479"/>
      <c r="S91" s="495"/>
      <c r="T91" s="51" t="s">
        <v>170</v>
      </c>
      <c r="U91" s="479"/>
      <c r="V91" s="479"/>
      <c r="W91" s="479"/>
      <c r="X91" s="479"/>
      <c r="Y91" s="482"/>
      <c r="Z91" s="60">
        <v>500</v>
      </c>
      <c r="AA91" s="60">
        <v>500</v>
      </c>
      <c r="AB91" s="60">
        <v>500</v>
      </c>
      <c r="AC91" s="482"/>
      <c r="AD91" s="482"/>
      <c r="AE91" s="482"/>
      <c r="AF91" s="482"/>
      <c r="AG91" s="61">
        <f>+((AC91+AD86+AE86+AF86)/Y86)*100</f>
        <v>100</v>
      </c>
      <c r="AH91" s="62">
        <f>+((AC91+AD86+AE86+AF86)/V86)*100</f>
        <v>25</v>
      </c>
      <c r="AI91" s="16">
        <v>41836270</v>
      </c>
      <c r="AJ91" s="16">
        <v>0</v>
      </c>
      <c r="AK91" s="16">
        <v>0</v>
      </c>
      <c r="AL91" s="63">
        <f>+AV91</f>
        <v>588970995</v>
      </c>
      <c r="AM91" s="16">
        <v>0</v>
      </c>
      <c r="AN91" s="485"/>
      <c r="AO91" s="63">
        <v>190550000</v>
      </c>
      <c r="AP91" s="63">
        <v>196266500</v>
      </c>
      <c r="AQ91" s="63">
        <v>202154495</v>
      </c>
      <c r="AR91" s="63"/>
      <c r="AS91" s="63"/>
      <c r="AT91" s="63"/>
      <c r="AU91" s="63"/>
      <c r="AV91" s="63">
        <f t="shared" si="0"/>
        <v>588970995</v>
      </c>
      <c r="AW91" s="482"/>
      <c r="AX91" s="482"/>
      <c r="AY91" s="476"/>
      <c r="AZ91" s="64"/>
    </row>
    <row r="92" spans="1:52">
      <c r="Y92"/>
    </row>
    <row r="93" spans="1:52">
      <c r="Y93"/>
    </row>
    <row r="94" spans="1:52">
      <c r="Y94"/>
    </row>
    <row r="95" spans="1:52">
      <c r="Y95"/>
    </row>
    <row r="96" spans="1:52">
      <c r="Y96"/>
    </row>
    <row r="97" spans="25:25">
      <c r="Y97"/>
    </row>
    <row r="98" spans="25:25">
      <c r="Y98"/>
    </row>
    <row r="99" spans="25:25">
      <c r="Y99"/>
    </row>
    <row r="100" spans="25:25">
      <c r="Y100"/>
    </row>
    <row r="101" spans="25:25">
      <c r="Y101"/>
    </row>
    <row r="102" spans="25:25">
      <c r="Y102"/>
    </row>
    <row r="103" spans="25:25">
      <c r="Y103"/>
    </row>
    <row r="104" spans="25:25">
      <c r="Y104"/>
    </row>
    <row r="105" spans="25:25">
      <c r="Y105"/>
    </row>
    <row r="106" spans="25:25">
      <c r="Y106"/>
    </row>
    <row r="107" spans="25:25">
      <c r="Y107"/>
    </row>
    <row r="108" spans="25:25">
      <c r="Y108"/>
    </row>
    <row r="109" spans="25:25">
      <c r="Y109"/>
    </row>
    <row r="110" spans="25:25">
      <c r="Y110"/>
    </row>
    <row r="111" spans="25:25">
      <c r="Y111"/>
    </row>
    <row r="112" spans="25:25">
      <c r="Y112"/>
    </row>
    <row r="113" spans="25:25">
      <c r="Y113"/>
    </row>
    <row r="114" spans="25:25">
      <c r="Y114"/>
    </row>
    <row r="115" spans="25:25">
      <c r="Y115"/>
    </row>
    <row r="116" spans="25:25">
      <c r="Y116"/>
    </row>
    <row r="117" spans="25:25">
      <c r="Y117"/>
    </row>
    <row r="118" spans="25:25">
      <c r="Y118"/>
    </row>
    <row r="119" spans="25:25">
      <c r="Y119"/>
    </row>
    <row r="120" spans="25:25">
      <c r="Y120"/>
    </row>
    <row r="121" spans="25:25">
      <c r="Y121"/>
    </row>
    <row r="122" spans="25:25">
      <c r="Y122"/>
    </row>
    <row r="123" spans="25:25">
      <c r="Y123"/>
    </row>
    <row r="124" spans="25:25">
      <c r="Y124"/>
    </row>
    <row r="125" spans="25:25">
      <c r="Y125"/>
    </row>
    <row r="126" spans="25:25">
      <c r="Y126"/>
    </row>
    <row r="127" spans="25:25">
      <c r="Y127"/>
    </row>
    <row r="128" spans="25:25">
      <c r="Y128"/>
    </row>
    <row r="129" spans="25:25">
      <c r="Y129"/>
    </row>
    <row r="130" spans="25:25">
      <c r="Y130"/>
    </row>
    <row r="131" spans="25:25">
      <c r="Y131"/>
    </row>
    <row r="132" spans="25:25">
      <c r="Y132"/>
    </row>
    <row r="133" spans="25:25">
      <c r="Y133"/>
    </row>
    <row r="134" spans="25:25">
      <c r="Y134"/>
    </row>
    <row r="135" spans="25:25">
      <c r="Y135"/>
    </row>
    <row r="136" spans="25:25">
      <c r="Y136"/>
    </row>
    <row r="137" spans="25:25">
      <c r="Y137"/>
    </row>
    <row r="138" spans="25:25">
      <c r="Y138"/>
    </row>
    <row r="139" spans="25:25">
      <c r="Y139"/>
    </row>
    <row r="140" spans="25:25">
      <c r="Y140"/>
    </row>
    <row r="141" spans="25:25">
      <c r="Y141"/>
    </row>
    <row r="142" spans="25:25">
      <c r="Y142"/>
    </row>
    <row r="143" spans="25:25">
      <c r="Y143"/>
    </row>
    <row r="144" spans="25:25">
      <c r="Y144"/>
    </row>
    <row r="145" spans="25:25">
      <c r="Y145"/>
    </row>
    <row r="146" spans="25:25">
      <c r="Y146"/>
    </row>
    <row r="147" spans="25:25">
      <c r="Y147"/>
    </row>
    <row r="148" spans="25:25">
      <c r="Y148"/>
    </row>
    <row r="149" spans="25:25">
      <c r="Y149"/>
    </row>
    <row r="150" spans="25:25">
      <c r="Y150"/>
    </row>
    <row r="151" spans="25:25">
      <c r="Y151"/>
    </row>
    <row r="152" spans="25:25">
      <c r="Y152"/>
    </row>
    <row r="153" spans="25:25">
      <c r="Y153"/>
    </row>
    <row r="154" spans="25:25">
      <c r="Y154"/>
    </row>
    <row r="155" spans="25:25">
      <c r="Y155"/>
    </row>
    <row r="156" spans="25:25">
      <c r="Y156"/>
    </row>
    <row r="157" spans="25:25">
      <c r="Y157"/>
    </row>
    <row r="158" spans="25:25">
      <c r="Y158"/>
    </row>
    <row r="159" spans="25:25">
      <c r="Y159"/>
    </row>
    <row r="160" spans="25:25">
      <c r="Y160"/>
    </row>
    <row r="161" spans="25:25">
      <c r="Y161"/>
    </row>
    <row r="162" spans="25:25">
      <c r="Y162"/>
    </row>
    <row r="163" spans="25:25">
      <c r="Y163"/>
    </row>
    <row r="164" spans="25:25">
      <c r="Y164"/>
    </row>
    <row r="165" spans="25:25">
      <c r="Y165"/>
    </row>
    <row r="166" spans="25:25">
      <c r="Y166"/>
    </row>
    <row r="167" spans="25:25">
      <c r="Y167"/>
    </row>
    <row r="168" spans="25:25">
      <c r="Y168"/>
    </row>
    <row r="169" spans="25:25">
      <c r="Y169"/>
    </row>
    <row r="170" spans="25:25">
      <c r="Y170"/>
    </row>
    <row r="171" spans="25:25">
      <c r="Y171"/>
    </row>
    <row r="172" spans="25:25">
      <c r="Y172"/>
    </row>
    <row r="173" spans="25:25">
      <c r="Y173"/>
    </row>
    <row r="174" spans="25:25">
      <c r="Y174"/>
    </row>
    <row r="175" spans="25:25">
      <c r="Y175"/>
    </row>
    <row r="176" spans="25:25">
      <c r="Y176"/>
    </row>
    <row r="177" spans="25:25">
      <c r="Y177"/>
    </row>
    <row r="178" spans="25:25">
      <c r="Y178"/>
    </row>
    <row r="179" spans="25:25">
      <c r="Y179"/>
    </row>
    <row r="180" spans="25:25">
      <c r="Y180"/>
    </row>
    <row r="181" spans="25:25">
      <c r="Y181"/>
    </row>
    <row r="182" spans="25:25">
      <c r="Y182"/>
    </row>
    <row r="183" spans="25:25">
      <c r="Y183"/>
    </row>
    <row r="184" spans="25:25">
      <c r="Y184"/>
    </row>
    <row r="185" spans="25:25">
      <c r="Y185"/>
    </row>
    <row r="186" spans="25:25">
      <c r="Y186"/>
    </row>
    <row r="187" spans="25:25">
      <c r="Y187"/>
    </row>
    <row r="188" spans="25:25">
      <c r="Y188"/>
    </row>
    <row r="189" spans="25:25">
      <c r="Y189"/>
    </row>
    <row r="190" spans="25:25">
      <c r="Y190"/>
    </row>
    <row r="191" spans="25:25">
      <c r="Y191"/>
    </row>
    <row r="192" spans="25:25">
      <c r="Y192"/>
    </row>
    <row r="193" spans="25:25">
      <c r="Y193"/>
    </row>
    <row r="194" spans="25:25">
      <c r="Y194"/>
    </row>
    <row r="195" spans="25:25">
      <c r="Y195"/>
    </row>
    <row r="196" spans="25:25">
      <c r="Y196"/>
    </row>
    <row r="197" spans="25:25">
      <c r="Y197"/>
    </row>
    <row r="198" spans="25:25">
      <c r="Y198"/>
    </row>
    <row r="199" spans="25:25">
      <c r="Y199"/>
    </row>
    <row r="200" spans="25:25">
      <c r="Y200"/>
    </row>
    <row r="201" spans="25:25">
      <c r="Y201"/>
    </row>
    <row r="202" spans="25:25">
      <c r="Y202"/>
    </row>
    <row r="203" spans="25:25">
      <c r="Y203"/>
    </row>
    <row r="204" spans="25:25">
      <c r="Y204"/>
    </row>
    <row r="205" spans="25:25">
      <c r="Y205"/>
    </row>
    <row r="206" spans="25:25">
      <c r="Y206"/>
    </row>
    <row r="207" spans="25:25">
      <c r="Y207"/>
    </row>
    <row r="208" spans="25:25">
      <c r="Y208"/>
    </row>
    <row r="209" spans="25:25">
      <c r="Y209"/>
    </row>
    <row r="210" spans="25:25">
      <c r="Y210"/>
    </row>
    <row r="211" spans="25:25">
      <c r="Y211"/>
    </row>
    <row r="212" spans="25:25">
      <c r="Y212"/>
    </row>
    <row r="213" spans="25:25">
      <c r="Y213"/>
    </row>
    <row r="214" spans="25:25">
      <c r="Y214"/>
    </row>
    <row r="215" spans="25:25">
      <c r="Y215"/>
    </row>
    <row r="216" spans="25:25">
      <c r="Y216"/>
    </row>
    <row r="217" spans="25:25">
      <c r="Y217"/>
    </row>
    <row r="218" spans="25:25">
      <c r="Y218"/>
    </row>
    <row r="219" spans="25:25">
      <c r="Y219"/>
    </row>
    <row r="220" spans="25:25">
      <c r="Y220"/>
    </row>
    <row r="221" spans="25:25">
      <c r="Y221"/>
    </row>
    <row r="222" spans="25:25">
      <c r="Y222"/>
    </row>
    <row r="223" spans="25:25">
      <c r="Y223"/>
    </row>
    <row r="224" spans="25:25">
      <c r="Y224"/>
    </row>
    <row r="225" spans="25:25">
      <c r="Y225"/>
    </row>
    <row r="226" spans="25:25">
      <c r="Y226"/>
    </row>
    <row r="227" spans="25:25">
      <c r="Y227"/>
    </row>
    <row r="228" spans="25:25">
      <c r="Y228"/>
    </row>
    <row r="229" spans="25:25">
      <c r="Y229"/>
    </row>
    <row r="230" spans="25:25">
      <c r="Y230"/>
    </row>
    <row r="231" spans="25:25">
      <c r="Y231"/>
    </row>
    <row r="232" spans="25:25">
      <c r="Y232"/>
    </row>
    <row r="233" spans="25:25">
      <c r="Y233"/>
    </row>
    <row r="234" spans="25:25">
      <c r="Y234"/>
    </row>
    <row r="235" spans="25:25">
      <c r="Y235"/>
    </row>
    <row r="236" spans="25:25">
      <c r="Y236"/>
    </row>
    <row r="237" spans="25:25">
      <c r="Y237"/>
    </row>
    <row r="238" spans="25:25">
      <c r="Y238"/>
    </row>
    <row r="239" spans="25:25">
      <c r="Y239"/>
    </row>
    <row r="240" spans="25:25">
      <c r="Y240"/>
    </row>
    <row r="241" spans="25:25">
      <c r="Y241"/>
    </row>
    <row r="242" spans="25:25">
      <c r="Y242"/>
    </row>
    <row r="243" spans="25:25">
      <c r="Y243"/>
    </row>
    <row r="244" spans="25:25">
      <c r="Y244"/>
    </row>
    <row r="245" spans="25:25">
      <c r="Y245"/>
    </row>
    <row r="246" spans="25:25">
      <c r="Y246"/>
    </row>
    <row r="247" spans="25:25">
      <c r="Y247"/>
    </row>
    <row r="248" spans="25:25">
      <c r="Y248"/>
    </row>
    <row r="249" spans="25:25">
      <c r="Y249"/>
    </row>
    <row r="250" spans="25:25">
      <c r="Y250"/>
    </row>
    <row r="251" spans="25:25">
      <c r="Y251"/>
    </row>
    <row r="252" spans="25:25">
      <c r="Y252"/>
    </row>
    <row r="253" spans="25:25">
      <c r="Y253"/>
    </row>
    <row r="254" spans="25:25">
      <c r="Y254"/>
    </row>
    <row r="255" spans="25:25">
      <c r="Y255"/>
    </row>
    <row r="256" spans="25:25">
      <c r="Y256"/>
    </row>
    <row r="257" spans="25:25">
      <c r="Y257"/>
    </row>
    <row r="258" spans="25:25">
      <c r="Y258"/>
    </row>
    <row r="259" spans="25:25">
      <c r="Y259"/>
    </row>
    <row r="260" spans="25:25">
      <c r="Y260"/>
    </row>
    <row r="261" spans="25:25">
      <c r="Y261"/>
    </row>
    <row r="262" spans="25:25">
      <c r="Y262"/>
    </row>
    <row r="263" spans="25:25">
      <c r="Y263"/>
    </row>
    <row r="264" spans="25:25">
      <c r="Y264"/>
    </row>
    <row r="265" spans="25:25">
      <c r="Y265"/>
    </row>
    <row r="266" spans="25:25">
      <c r="Y266"/>
    </row>
    <row r="267" spans="25:25">
      <c r="Y267"/>
    </row>
    <row r="268" spans="25:25">
      <c r="Y268"/>
    </row>
    <row r="269" spans="25:25">
      <c r="Y269"/>
    </row>
    <row r="270" spans="25:25">
      <c r="Y270"/>
    </row>
    <row r="271" spans="25:25">
      <c r="Y271"/>
    </row>
    <row r="272" spans="25:25">
      <c r="Y272"/>
    </row>
    <row r="273" spans="25:25">
      <c r="Y273"/>
    </row>
    <row r="274" spans="25:25">
      <c r="Y274"/>
    </row>
    <row r="275" spans="25:25">
      <c r="Y275"/>
    </row>
    <row r="276" spans="25:25">
      <c r="Y276"/>
    </row>
    <row r="277" spans="25:25">
      <c r="Y277"/>
    </row>
    <row r="278" spans="25:25">
      <c r="Y278"/>
    </row>
    <row r="279" spans="25:25">
      <c r="Y279"/>
    </row>
    <row r="280" spans="25:25">
      <c r="Y280"/>
    </row>
    <row r="281" spans="25:25">
      <c r="Y281"/>
    </row>
    <row r="282" spans="25:25">
      <c r="Y282"/>
    </row>
    <row r="283" spans="25:25">
      <c r="Y283"/>
    </row>
    <row r="284" spans="25:25">
      <c r="Y284"/>
    </row>
    <row r="285" spans="25:25">
      <c r="Y285"/>
    </row>
    <row r="286" spans="25:25">
      <c r="Y286"/>
    </row>
    <row r="287" spans="25:25">
      <c r="Y287"/>
    </row>
    <row r="288" spans="25:25">
      <c r="Y288"/>
    </row>
    <row r="289" spans="25:25">
      <c r="Y289"/>
    </row>
    <row r="290" spans="25:25">
      <c r="Y290"/>
    </row>
    <row r="291" spans="25:25">
      <c r="Y291"/>
    </row>
    <row r="292" spans="25:25">
      <c r="Y292"/>
    </row>
    <row r="293" spans="25:25">
      <c r="Y293"/>
    </row>
    <row r="294" spans="25:25">
      <c r="Y294"/>
    </row>
    <row r="295" spans="25:25">
      <c r="Y295"/>
    </row>
    <row r="296" spans="25:25">
      <c r="Y296"/>
    </row>
    <row r="297" spans="25:25">
      <c r="Y297"/>
    </row>
    <row r="298" spans="25:25">
      <c r="Y298"/>
    </row>
    <row r="299" spans="25:25">
      <c r="Y299"/>
    </row>
    <row r="300" spans="25:25">
      <c r="Y300"/>
    </row>
    <row r="301" spans="25:25">
      <c r="Y301"/>
    </row>
    <row r="302" spans="25:25">
      <c r="Y302"/>
    </row>
    <row r="303" spans="25:25">
      <c r="Y303"/>
    </row>
    <row r="304" spans="25:25">
      <c r="Y304"/>
    </row>
    <row r="305" spans="25:25">
      <c r="Y305"/>
    </row>
    <row r="306" spans="25:25">
      <c r="Y306"/>
    </row>
    <row r="307" spans="25:25">
      <c r="Y307"/>
    </row>
    <row r="308" spans="25:25">
      <c r="Y308"/>
    </row>
    <row r="309" spans="25:25">
      <c r="Y309"/>
    </row>
    <row r="310" spans="25:25">
      <c r="Y310"/>
    </row>
    <row r="311" spans="25:25">
      <c r="Y311"/>
    </row>
    <row r="312" spans="25:25">
      <c r="Y312"/>
    </row>
    <row r="313" spans="25:25">
      <c r="Y313"/>
    </row>
    <row r="314" spans="25:25">
      <c r="Y314"/>
    </row>
    <row r="315" spans="25:25">
      <c r="Y315"/>
    </row>
    <row r="316" spans="25:25">
      <c r="Y316"/>
    </row>
    <row r="317" spans="25:25">
      <c r="Y317"/>
    </row>
    <row r="318" spans="25:25">
      <c r="Y318"/>
    </row>
    <row r="319" spans="25:25">
      <c r="Y319"/>
    </row>
    <row r="320" spans="25:25">
      <c r="Y320"/>
    </row>
    <row r="321" spans="25:25">
      <c r="Y321"/>
    </row>
    <row r="322" spans="25:25">
      <c r="Y322"/>
    </row>
    <row r="323" spans="25:25">
      <c r="Y323"/>
    </row>
    <row r="324" spans="25:25">
      <c r="Y324"/>
    </row>
    <row r="325" spans="25:25">
      <c r="Y325"/>
    </row>
    <row r="326" spans="25:25">
      <c r="Y326"/>
    </row>
    <row r="327" spans="25:25">
      <c r="Y327"/>
    </row>
    <row r="328" spans="25:25">
      <c r="Y328"/>
    </row>
    <row r="329" spans="25:25">
      <c r="Y329"/>
    </row>
    <row r="330" spans="25:25">
      <c r="Y330"/>
    </row>
    <row r="331" spans="25:25">
      <c r="Y331"/>
    </row>
    <row r="332" spans="25:25">
      <c r="Y332"/>
    </row>
    <row r="333" spans="25:25">
      <c r="Y333"/>
    </row>
    <row r="334" spans="25:25">
      <c r="Y334"/>
    </row>
    <row r="335" spans="25:25">
      <c r="Y335"/>
    </row>
    <row r="336" spans="25:25">
      <c r="Y336"/>
    </row>
    <row r="337" spans="25:25">
      <c r="Y337"/>
    </row>
    <row r="338" spans="25:25">
      <c r="Y338"/>
    </row>
    <row r="339" spans="25:25">
      <c r="Y339"/>
    </row>
    <row r="340" spans="25:25">
      <c r="Y340"/>
    </row>
    <row r="341" spans="25:25">
      <c r="Y341"/>
    </row>
    <row r="342" spans="25:25">
      <c r="Y342"/>
    </row>
    <row r="343" spans="25:25">
      <c r="Y343"/>
    </row>
    <row r="344" spans="25:25">
      <c r="Y344"/>
    </row>
    <row r="345" spans="25:25">
      <c r="Y345"/>
    </row>
    <row r="346" spans="25:25">
      <c r="Y346"/>
    </row>
    <row r="347" spans="25:25">
      <c r="Y347"/>
    </row>
    <row r="348" spans="25:25">
      <c r="Y348"/>
    </row>
    <row r="349" spans="25:25">
      <c r="Y349"/>
    </row>
    <row r="350" spans="25:25">
      <c r="Y350"/>
    </row>
    <row r="351" spans="25:25">
      <c r="Y351"/>
    </row>
    <row r="352" spans="25:25">
      <c r="Y352"/>
    </row>
    <row r="353" spans="25:25">
      <c r="Y353"/>
    </row>
    <row r="354" spans="25:25">
      <c r="Y354"/>
    </row>
    <row r="355" spans="25:25">
      <c r="Y355"/>
    </row>
    <row r="356" spans="25:25">
      <c r="Y356"/>
    </row>
    <row r="357" spans="25:25">
      <c r="Y357"/>
    </row>
    <row r="358" spans="25:25">
      <c r="Y358"/>
    </row>
    <row r="359" spans="25:25">
      <c r="Y359"/>
    </row>
    <row r="360" spans="25:25">
      <c r="Y360"/>
    </row>
    <row r="361" spans="25:25">
      <c r="Y361"/>
    </row>
    <row r="362" spans="25:25">
      <c r="Y362"/>
    </row>
    <row r="363" spans="25:25">
      <c r="Y363"/>
    </row>
    <row r="364" spans="25:25">
      <c r="Y364"/>
    </row>
    <row r="365" spans="25:25">
      <c r="Y365"/>
    </row>
    <row r="366" spans="25:25">
      <c r="Y366"/>
    </row>
    <row r="367" spans="25:25">
      <c r="Y367"/>
    </row>
    <row r="368" spans="25:25">
      <c r="Y368"/>
    </row>
    <row r="369" spans="25:25">
      <c r="Y369"/>
    </row>
    <row r="370" spans="25:25">
      <c r="Y370"/>
    </row>
    <row r="371" spans="25:25">
      <c r="Y371"/>
    </row>
    <row r="372" spans="25:25">
      <c r="Y372"/>
    </row>
    <row r="373" spans="25:25">
      <c r="Y373"/>
    </row>
    <row r="374" spans="25:25">
      <c r="Y374"/>
    </row>
    <row r="375" spans="25:25">
      <c r="Y375"/>
    </row>
    <row r="376" spans="25:25">
      <c r="Y376"/>
    </row>
    <row r="377" spans="25:25">
      <c r="Y377"/>
    </row>
    <row r="378" spans="25:25">
      <c r="Y378"/>
    </row>
    <row r="379" spans="25:25">
      <c r="Y379"/>
    </row>
    <row r="380" spans="25:25">
      <c r="Y380"/>
    </row>
    <row r="381" spans="25:25">
      <c r="Y381"/>
    </row>
    <row r="382" spans="25:25">
      <c r="Y382"/>
    </row>
    <row r="383" spans="25:25">
      <c r="Y383"/>
    </row>
    <row r="384" spans="25:25">
      <c r="Y384"/>
    </row>
    <row r="385" spans="25:25">
      <c r="Y385"/>
    </row>
    <row r="386" spans="25:25">
      <c r="Y386"/>
    </row>
    <row r="387" spans="25:25">
      <c r="Y387"/>
    </row>
    <row r="388" spans="25:25">
      <c r="Y388"/>
    </row>
    <row r="389" spans="25:25">
      <c r="Y389"/>
    </row>
    <row r="390" spans="25:25">
      <c r="Y390"/>
    </row>
    <row r="391" spans="25:25">
      <c r="Y391"/>
    </row>
    <row r="392" spans="25:25">
      <c r="Y392"/>
    </row>
    <row r="393" spans="25:25">
      <c r="Y393"/>
    </row>
    <row r="394" spans="25:25">
      <c r="Y394"/>
    </row>
    <row r="395" spans="25:25">
      <c r="Y395"/>
    </row>
    <row r="396" spans="25:25">
      <c r="Y396"/>
    </row>
    <row r="397" spans="25:25">
      <c r="Y397"/>
    </row>
    <row r="398" spans="25:25">
      <c r="Y398"/>
    </row>
    <row r="399" spans="25:25">
      <c r="Y399"/>
    </row>
    <row r="400" spans="25:25">
      <c r="Y400"/>
    </row>
    <row r="401" spans="25:25">
      <c r="Y401"/>
    </row>
    <row r="402" spans="25:25">
      <c r="Y402"/>
    </row>
    <row r="403" spans="25:25">
      <c r="Y403"/>
    </row>
    <row r="404" spans="25:25">
      <c r="Y404"/>
    </row>
    <row r="405" spans="25:25">
      <c r="Y405"/>
    </row>
    <row r="406" spans="25:25">
      <c r="Y406"/>
    </row>
    <row r="407" spans="25:25">
      <c r="Y407"/>
    </row>
    <row r="408" spans="25:25">
      <c r="Y408"/>
    </row>
    <row r="409" spans="25:25">
      <c r="Y409"/>
    </row>
    <row r="410" spans="25:25">
      <c r="Y410"/>
    </row>
    <row r="411" spans="25:25">
      <c r="Y411"/>
    </row>
    <row r="412" spans="25:25">
      <c r="Y412"/>
    </row>
    <row r="413" spans="25:25">
      <c r="Y413"/>
    </row>
    <row r="414" spans="25:25">
      <c r="Y414"/>
    </row>
    <row r="415" spans="25:25">
      <c r="Y415"/>
    </row>
    <row r="416" spans="25:25">
      <c r="Y416"/>
    </row>
    <row r="417" spans="25:25">
      <c r="Y417"/>
    </row>
    <row r="418" spans="25:25">
      <c r="Y418"/>
    </row>
    <row r="419" spans="25:25">
      <c r="Y419"/>
    </row>
    <row r="420" spans="25:25">
      <c r="Y420"/>
    </row>
    <row r="421" spans="25:25">
      <c r="Y421"/>
    </row>
    <row r="422" spans="25:25">
      <c r="Y422"/>
    </row>
    <row r="423" spans="25:25">
      <c r="Y423"/>
    </row>
    <row r="424" spans="25:25">
      <c r="Y424"/>
    </row>
    <row r="425" spans="25:25">
      <c r="Y425"/>
    </row>
    <row r="426" spans="25:25">
      <c r="Y426"/>
    </row>
    <row r="427" spans="25:25">
      <c r="Y427"/>
    </row>
    <row r="428" spans="25:25">
      <c r="Y428"/>
    </row>
    <row r="429" spans="25:25">
      <c r="Y429"/>
    </row>
    <row r="430" spans="25:25">
      <c r="Y430"/>
    </row>
    <row r="431" spans="25:25">
      <c r="Y431"/>
    </row>
    <row r="432" spans="25:25">
      <c r="Y432"/>
    </row>
    <row r="433" spans="25:25">
      <c r="Y433"/>
    </row>
    <row r="434" spans="25:25">
      <c r="Y434"/>
    </row>
    <row r="435" spans="25:25">
      <c r="Y435"/>
    </row>
    <row r="436" spans="25:25">
      <c r="Y436"/>
    </row>
    <row r="437" spans="25:25">
      <c r="Y437"/>
    </row>
    <row r="438" spans="25:25">
      <c r="Y438"/>
    </row>
    <row r="439" spans="25:25">
      <c r="Y439"/>
    </row>
    <row r="440" spans="25:25">
      <c r="Y440"/>
    </row>
    <row r="441" spans="25:25">
      <c r="Y441"/>
    </row>
    <row r="442" spans="25:25">
      <c r="Y442"/>
    </row>
    <row r="443" spans="25:25">
      <c r="Y443"/>
    </row>
    <row r="444" spans="25:25">
      <c r="Y444"/>
    </row>
    <row r="445" spans="25:25">
      <c r="Y445"/>
    </row>
    <row r="446" spans="25:25">
      <c r="Y446"/>
    </row>
    <row r="447" spans="25:25">
      <c r="Y447"/>
    </row>
    <row r="448" spans="25:25">
      <c r="Y448"/>
    </row>
    <row r="449" spans="25:25">
      <c r="Y449"/>
    </row>
    <row r="450" spans="25:25">
      <c r="Y450"/>
    </row>
    <row r="451" spans="25:25">
      <c r="Y451"/>
    </row>
    <row r="452" spans="25:25">
      <c r="Y452"/>
    </row>
    <row r="453" spans="25:25">
      <c r="Y453"/>
    </row>
    <row r="454" spans="25:25">
      <c r="Y454"/>
    </row>
    <row r="455" spans="25:25">
      <c r="Y455"/>
    </row>
    <row r="456" spans="25:25">
      <c r="Y456"/>
    </row>
    <row r="457" spans="25:25">
      <c r="Y457"/>
    </row>
    <row r="458" spans="25:25">
      <c r="Y458"/>
    </row>
    <row r="459" spans="25:25">
      <c r="Y459"/>
    </row>
    <row r="460" spans="25:25">
      <c r="Y460"/>
    </row>
    <row r="461" spans="25:25">
      <c r="Y461"/>
    </row>
    <row r="462" spans="25:25">
      <c r="Y462"/>
    </row>
    <row r="463" spans="25:25">
      <c r="Y463"/>
    </row>
    <row r="464" spans="25:25">
      <c r="Y464"/>
    </row>
    <row r="465" spans="25:25">
      <c r="Y465"/>
    </row>
    <row r="466" spans="25:25">
      <c r="Y466"/>
    </row>
    <row r="467" spans="25:25">
      <c r="Y467"/>
    </row>
    <row r="468" spans="25:25">
      <c r="Y468"/>
    </row>
    <row r="469" spans="25:25">
      <c r="Y469"/>
    </row>
    <row r="470" spans="25:25">
      <c r="Y470"/>
    </row>
    <row r="471" spans="25:25">
      <c r="Y471"/>
    </row>
    <row r="472" spans="25:25">
      <c r="Y472"/>
    </row>
    <row r="473" spans="25:25">
      <c r="Y473"/>
    </row>
    <row r="474" spans="25:25">
      <c r="Y474"/>
    </row>
    <row r="475" spans="25:25">
      <c r="Y475"/>
    </row>
    <row r="476" spans="25:25">
      <c r="Y476"/>
    </row>
    <row r="477" spans="25:25">
      <c r="Y477"/>
    </row>
    <row r="478" spans="25:25">
      <c r="Y478"/>
    </row>
    <row r="479" spans="25:25">
      <c r="Y479"/>
    </row>
    <row r="480" spans="25:25">
      <c r="Y480"/>
    </row>
    <row r="481" spans="25:25">
      <c r="Y481"/>
    </row>
    <row r="482" spans="25:25">
      <c r="Y482"/>
    </row>
    <row r="483" spans="25:25">
      <c r="Y483"/>
    </row>
    <row r="484" spans="25:25">
      <c r="Y484"/>
    </row>
    <row r="485" spans="25:25">
      <c r="Y485"/>
    </row>
    <row r="486" spans="25:25">
      <c r="Y486"/>
    </row>
    <row r="487" spans="25:25">
      <c r="Y487"/>
    </row>
    <row r="488" spans="25:25">
      <c r="Y488"/>
    </row>
    <row r="489" spans="25:25">
      <c r="Y489"/>
    </row>
    <row r="490" spans="25:25">
      <c r="Y490"/>
    </row>
    <row r="491" spans="25:25">
      <c r="Y491"/>
    </row>
    <row r="492" spans="25:25">
      <c r="Y492"/>
    </row>
    <row r="493" spans="25:25">
      <c r="Y493"/>
    </row>
    <row r="494" spans="25:25">
      <c r="Y494"/>
    </row>
    <row r="495" spans="25:25">
      <c r="Y495"/>
    </row>
    <row r="496" spans="25:25">
      <c r="Y496"/>
    </row>
    <row r="497" spans="25:25">
      <c r="Y497"/>
    </row>
    <row r="498" spans="25:25">
      <c r="Y498"/>
    </row>
    <row r="499" spans="25:25">
      <c r="Y499"/>
    </row>
    <row r="500" spans="25:25">
      <c r="Y500"/>
    </row>
    <row r="501" spans="25:25">
      <c r="Y501"/>
    </row>
    <row r="502" spans="25:25">
      <c r="Y502"/>
    </row>
    <row r="503" spans="25:25">
      <c r="Y503"/>
    </row>
    <row r="504" spans="25:25">
      <c r="Y504"/>
    </row>
    <row r="505" spans="25:25">
      <c r="Y505"/>
    </row>
    <row r="506" spans="25:25">
      <c r="Y506"/>
    </row>
    <row r="507" spans="25:25">
      <c r="Y507"/>
    </row>
    <row r="508" spans="25:25">
      <c r="Y508"/>
    </row>
    <row r="509" spans="25:25">
      <c r="Y509"/>
    </row>
    <row r="510" spans="25:25">
      <c r="Y510"/>
    </row>
    <row r="511" spans="25:25">
      <c r="Y511"/>
    </row>
    <row r="512" spans="25:25">
      <c r="Y512"/>
    </row>
    <row r="513" spans="25:25">
      <c r="Y513"/>
    </row>
    <row r="514" spans="25:25">
      <c r="Y514"/>
    </row>
    <row r="515" spans="25:25">
      <c r="Y515"/>
    </row>
    <row r="516" spans="25:25">
      <c r="Y516"/>
    </row>
    <row r="517" spans="25:25">
      <c r="Y517"/>
    </row>
    <row r="518" spans="25:25">
      <c r="Y518"/>
    </row>
    <row r="519" spans="25:25">
      <c r="Y519"/>
    </row>
    <row r="520" spans="25:25">
      <c r="Y520"/>
    </row>
    <row r="521" spans="25:25">
      <c r="Y521"/>
    </row>
    <row r="522" spans="25:25">
      <c r="Y522"/>
    </row>
    <row r="523" spans="25:25">
      <c r="Y523"/>
    </row>
    <row r="524" spans="25:25">
      <c r="Y524"/>
    </row>
    <row r="525" spans="25:25">
      <c r="Y525"/>
    </row>
    <row r="526" spans="25:25">
      <c r="Y526"/>
    </row>
    <row r="527" spans="25:25">
      <c r="Y527"/>
    </row>
    <row r="528" spans="25:25">
      <c r="Y528"/>
    </row>
    <row r="529" spans="25:25">
      <c r="Y529"/>
    </row>
    <row r="530" spans="25:25">
      <c r="Y530"/>
    </row>
    <row r="531" spans="25:25">
      <c r="Y531"/>
    </row>
    <row r="532" spans="25:25">
      <c r="Y532"/>
    </row>
    <row r="533" spans="25:25">
      <c r="Y533"/>
    </row>
    <row r="534" spans="25:25">
      <c r="Y534"/>
    </row>
    <row r="535" spans="25:25">
      <c r="Y535"/>
    </row>
    <row r="536" spans="25:25">
      <c r="Y536"/>
    </row>
    <row r="537" spans="25:25">
      <c r="Y537"/>
    </row>
    <row r="538" spans="25:25">
      <c r="Y538"/>
    </row>
    <row r="539" spans="25:25">
      <c r="Y539"/>
    </row>
    <row r="540" spans="25:25">
      <c r="Y540"/>
    </row>
    <row r="541" spans="25:25">
      <c r="Y541"/>
    </row>
    <row r="542" spans="25:25">
      <c r="Y542"/>
    </row>
    <row r="543" spans="25:25">
      <c r="Y543"/>
    </row>
    <row r="544" spans="25:25">
      <c r="Y544"/>
    </row>
    <row r="545" spans="25:25">
      <c r="Y545"/>
    </row>
    <row r="546" spans="25:25">
      <c r="Y546"/>
    </row>
    <row r="547" spans="25:25">
      <c r="Y547"/>
    </row>
    <row r="548" spans="25:25">
      <c r="Y548"/>
    </row>
    <row r="549" spans="25:25">
      <c r="Y549"/>
    </row>
    <row r="550" spans="25:25">
      <c r="Y550"/>
    </row>
    <row r="551" spans="25:25">
      <c r="Y551"/>
    </row>
    <row r="552" spans="25:25">
      <c r="Y552"/>
    </row>
    <row r="553" spans="25:25">
      <c r="Y553"/>
    </row>
    <row r="554" spans="25:25">
      <c r="Y554"/>
    </row>
    <row r="555" spans="25:25">
      <c r="Y555"/>
    </row>
    <row r="556" spans="25:25">
      <c r="Y556"/>
    </row>
    <row r="557" spans="25:25">
      <c r="Y557"/>
    </row>
    <row r="558" spans="25:25">
      <c r="Y558"/>
    </row>
    <row r="559" spans="25:25">
      <c r="Y559"/>
    </row>
    <row r="560" spans="25:25">
      <c r="Y560"/>
    </row>
    <row r="561" spans="25:25">
      <c r="Y561"/>
    </row>
    <row r="562" spans="25:25">
      <c r="Y562"/>
    </row>
    <row r="563" spans="25:25">
      <c r="Y563"/>
    </row>
    <row r="564" spans="25:25">
      <c r="Y564"/>
    </row>
    <row r="565" spans="25:25">
      <c r="Y565"/>
    </row>
    <row r="566" spans="25:25">
      <c r="Y566"/>
    </row>
    <row r="567" spans="25:25">
      <c r="Y567"/>
    </row>
    <row r="568" spans="25:25">
      <c r="Y568"/>
    </row>
    <row r="569" spans="25:25">
      <c r="Y569"/>
    </row>
    <row r="570" spans="25:25">
      <c r="Y570"/>
    </row>
    <row r="571" spans="25:25">
      <c r="Y571"/>
    </row>
    <row r="572" spans="25:25">
      <c r="Y572"/>
    </row>
    <row r="573" spans="25:25">
      <c r="Y573"/>
    </row>
    <row r="574" spans="25:25">
      <c r="Y574"/>
    </row>
    <row r="575" spans="25:25">
      <c r="Y575"/>
    </row>
    <row r="576" spans="25:25">
      <c r="Y576"/>
    </row>
    <row r="577" spans="25:25">
      <c r="Y577"/>
    </row>
    <row r="578" spans="25:25">
      <c r="Y578"/>
    </row>
    <row r="579" spans="25:25">
      <c r="Y579"/>
    </row>
    <row r="580" spans="25:25">
      <c r="Y580"/>
    </row>
    <row r="581" spans="25:25">
      <c r="Y581"/>
    </row>
    <row r="582" spans="25:25">
      <c r="Y582"/>
    </row>
    <row r="583" spans="25:25">
      <c r="Y583"/>
    </row>
    <row r="584" spans="25:25">
      <c r="Y584"/>
    </row>
    <row r="585" spans="25:25">
      <c r="Y585"/>
    </row>
    <row r="586" spans="25:25">
      <c r="Y586"/>
    </row>
    <row r="587" spans="25:25">
      <c r="Y587"/>
    </row>
    <row r="588" spans="25:25">
      <c r="Y588"/>
    </row>
    <row r="589" spans="25:25">
      <c r="Y589"/>
    </row>
    <row r="590" spans="25:25">
      <c r="Y590"/>
    </row>
    <row r="591" spans="25:25">
      <c r="Y591"/>
    </row>
    <row r="592" spans="25:25">
      <c r="Y592"/>
    </row>
    <row r="593" spans="25:25">
      <c r="Y593"/>
    </row>
    <row r="594" spans="25:25">
      <c r="Y594"/>
    </row>
    <row r="595" spans="25:25">
      <c r="Y595"/>
    </row>
    <row r="596" spans="25:25">
      <c r="Y596"/>
    </row>
    <row r="597" spans="25:25">
      <c r="Y597"/>
    </row>
    <row r="598" spans="25:25">
      <c r="Y598"/>
    </row>
    <row r="599" spans="25:25">
      <c r="Y599"/>
    </row>
    <row r="600" spans="25:25">
      <c r="Y600"/>
    </row>
    <row r="601" spans="25:25">
      <c r="Y601"/>
    </row>
    <row r="602" spans="25:25">
      <c r="Y602"/>
    </row>
    <row r="603" spans="25:25">
      <c r="Y603"/>
    </row>
    <row r="604" spans="25:25">
      <c r="Y604"/>
    </row>
  </sheetData>
  <protectedRanges>
    <protectedRange sqref="T3:T4 T7" name="Rango1_17_2_1_2"/>
    <protectedRange sqref="T12:T13 T19:T20" name="Rango1_17_3_1_1_2"/>
    <protectedRange sqref="T10" name="Rango1_17_3_1_3"/>
    <protectedRange sqref="T11" name="Rango1_17_3_1_3_1"/>
    <protectedRange sqref="T18" name="Rango1_17_5_4_1"/>
    <protectedRange sqref="T21" name="Rango1_17_5_4_1_1"/>
    <protectedRange sqref="T22" name="Rango1_17_5_4_1_2"/>
    <protectedRange sqref="T23 T27:T30" name="Rango1_17_3_1_1_1_1"/>
    <protectedRange sqref="T26" name="Rango1_17_15_1"/>
    <protectedRange sqref="T33" name="Rango1_17_11_1_1"/>
    <protectedRange sqref="T35" name="Rango1_17_11_1_1_1"/>
    <protectedRange sqref="T36" name="Rango1_17_11_1_1_2"/>
    <protectedRange sqref="T37" name="Rango1_17_11_1_1_3"/>
    <protectedRange sqref="T38" name="Rango1_17_11_1_1_4"/>
    <protectedRange sqref="T39" name="Rango1_17_11_1_1_5"/>
    <protectedRange sqref="T41" name="Rango1_17_18_1_3"/>
    <protectedRange sqref="T42" name="Rango1_17_18_1_3_1"/>
    <protectedRange sqref="T43" name="Rango1_17_18_1_3_2"/>
    <protectedRange sqref="T44" name="Rango1_17_18_1_3_3"/>
    <protectedRange sqref="T45" name="Rango1_17_18_1_3_4"/>
    <protectedRange sqref="T46" name="Rango1_17_18_1_3_6"/>
    <protectedRange sqref="T47" name="Rango1_17_18_1_3_7"/>
    <protectedRange sqref="T48" name="Rango1_17_11_3_1"/>
    <protectedRange sqref="T49" name="Rango1_17_15_1_3_3"/>
    <protectedRange sqref="T50:T51" name="Rango1_17_2_3"/>
    <protectedRange sqref="T52" name="Rango1_17_2_3_1"/>
    <protectedRange sqref="T53" name="Rango1_17_2_3_2"/>
    <protectedRange sqref="T54" name="Rango1_17_2_3_3"/>
    <protectedRange sqref="T55" name="Rango1_17_2_3_5"/>
    <protectedRange sqref="T56" name="Rango1_17_15_1_3_3_1"/>
    <protectedRange sqref="T86" name="Rango1_17_4_1_1_1_1"/>
    <protectedRange sqref="T87" name="Rango1_17_13_1_1"/>
    <protectedRange sqref="T88" name="Rango1_17_13_1_1_2"/>
    <protectedRange sqref="T90" name="Rango1_17_13_1_1_3"/>
    <protectedRange sqref="T91" name="Rango1_17_13_1_1_4"/>
    <protectedRange sqref="T70" name="Rango1_17_17_2"/>
    <protectedRange sqref="T68:T69" name="Rango1_17_17_1"/>
    <protectedRange sqref="T77 T71:T73" name="Rango1_17_17_3"/>
    <protectedRange sqref="T74:T76" name="Rango1_17_17_2_1"/>
    <protectedRange sqref="T65" name="Rango1_1_1_1_1"/>
  </protectedRanges>
  <mergeCells count="207">
    <mergeCell ref="AV1:AV2"/>
    <mergeCell ref="AW1:AW2"/>
    <mergeCell ref="AX1:AX2"/>
    <mergeCell ref="AY1:AY2"/>
    <mergeCell ref="A3:A91"/>
    <mergeCell ref="B3:B91"/>
    <mergeCell ref="C3:C91"/>
    <mergeCell ref="D3:D91"/>
    <mergeCell ref="E3:E91"/>
    <mergeCell ref="F3:F91"/>
    <mergeCell ref="Q1:Q2"/>
    <mergeCell ref="R1:R2"/>
    <mergeCell ref="S1:S2"/>
    <mergeCell ref="U1:AB1"/>
    <mergeCell ref="AI1:AM1"/>
    <mergeCell ref="AN1:AQ1"/>
    <mergeCell ref="A1:A2"/>
    <mergeCell ref="B1:B2"/>
    <mergeCell ref="C1:C2"/>
    <mergeCell ref="D1:J1"/>
    <mergeCell ref="O1:O2"/>
    <mergeCell ref="P1:P2"/>
    <mergeCell ref="G3:G91"/>
    <mergeCell ref="O3:O78"/>
    <mergeCell ref="P3:P78"/>
    <mergeCell ref="Q3:Q14"/>
    <mergeCell ref="R3:R14"/>
    <mergeCell ref="S3:S14"/>
    <mergeCell ref="Q58:Q60"/>
    <mergeCell ref="R58:R60"/>
    <mergeCell ref="S58:S60"/>
    <mergeCell ref="Q65:Q67"/>
    <mergeCell ref="AY3:AY14"/>
    <mergeCell ref="T13:T14"/>
    <mergeCell ref="AE3:AE14"/>
    <mergeCell ref="AF3:AF14"/>
    <mergeCell ref="AN3:AN14"/>
    <mergeCell ref="AW3:AW14"/>
    <mergeCell ref="AX3:AX14"/>
    <mergeCell ref="AW15:AW25"/>
    <mergeCell ref="AX15:AX20"/>
    <mergeCell ref="AY18:AY20"/>
    <mergeCell ref="AW26:AW32"/>
    <mergeCell ref="AX26:AX32"/>
    <mergeCell ref="AY26:AY32"/>
    <mergeCell ref="Q33:Q40"/>
    <mergeCell ref="R33:R40"/>
    <mergeCell ref="S33:S40"/>
    <mergeCell ref="H14:H91"/>
    <mergeCell ref="I14:I91"/>
    <mergeCell ref="J14:J91"/>
    <mergeCell ref="Q15:Q25"/>
    <mergeCell ref="R15:R25"/>
    <mergeCell ref="S15:S23"/>
    <mergeCell ref="U15:U25"/>
    <mergeCell ref="V15:V25"/>
    <mergeCell ref="AD3:AD14"/>
    <mergeCell ref="U3:U14"/>
    <mergeCell ref="V3:V14"/>
    <mergeCell ref="W3:W14"/>
    <mergeCell ref="X3:X14"/>
    <mergeCell ref="Y3:Y14"/>
    <mergeCell ref="AC3:AC14"/>
    <mergeCell ref="Q26:Q32"/>
    <mergeCell ref="R26:R32"/>
    <mergeCell ref="S26:S32"/>
    <mergeCell ref="U26:U32"/>
    <mergeCell ref="V26:V32"/>
    <mergeCell ref="W26:W32"/>
    <mergeCell ref="X26:X32"/>
    <mergeCell ref="T23:T25"/>
    <mergeCell ref="T31:T32"/>
    <mergeCell ref="AZ18:AZ22"/>
    <mergeCell ref="AX21:AX23"/>
    <mergeCell ref="AY21:AY23"/>
    <mergeCell ref="AI24:AI25"/>
    <mergeCell ref="AO24:AO25"/>
    <mergeCell ref="W15:W25"/>
    <mergeCell ref="X15:X25"/>
    <mergeCell ref="Y15:Y25"/>
    <mergeCell ref="AC15:AC25"/>
    <mergeCell ref="AD15:AD25"/>
    <mergeCell ref="AE15:AE25"/>
    <mergeCell ref="AP24:AP25"/>
    <mergeCell ref="AQ24:AQ25"/>
    <mergeCell ref="AV24:AV25"/>
    <mergeCell ref="Z24:Z25"/>
    <mergeCell ref="AA24:AA25"/>
    <mergeCell ref="AB24:AB25"/>
    <mergeCell ref="AG24:AG25"/>
    <mergeCell ref="AH24:AH25"/>
    <mergeCell ref="AF15:AF25"/>
    <mergeCell ref="AN15:AN23"/>
    <mergeCell ref="U33:U40"/>
    <mergeCell ref="V33:V40"/>
    <mergeCell ref="W33:W40"/>
    <mergeCell ref="Y26:Y32"/>
    <mergeCell ref="AC26:AC32"/>
    <mergeCell ref="AD26:AD32"/>
    <mergeCell ref="AE26:AE32"/>
    <mergeCell ref="AF26:AF32"/>
    <mergeCell ref="AN26:AN32"/>
    <mergeCell ref="AN33:AN40"/>
    <mergeCell ref="AW33:AW40"/>
    <mergeCell ref="AX33:AX40"/>
    <mergeCell ref="AY33:AY40"/>
    <mergeCell ref="T39:T40"/>
    <mergeCell ref="Q41:Q57"/>
    <mergeCell ref="R41:R57"/>
    <mergeCell ref="S41:S57"/>
    <mergeCell ref="U41:U57"/>
    <mergeCell ref="V41:V57"/>
    <mergeCell ref="X33:X40"/>
    <mergeCell ref="Y33:Y40"/>
    <mergeCell ref="AC33:AC40"/>
    <mergeCell ref="AD33:AD40"/>
    <mergeCell ref="AE33:AE40"/>
    <mergeCell ref="AF33:AF40"/>
    <mergeCell ref="AF41:AF57"/>
    <mergeCell ref="AN41:AN57"/>
    <mergeCell ref="AW41:AW57"/>
    <mergeCell ref="AX41:AX57"/>
    <mergeCell ref="AY41:AY57"/>
    <mergeCell ref="T56:T57"/>
    <mergeCell ref="W41:W57"/>
    <mergeCell ref="X41:X57"/>
    <mergeCell ref="Y41:Y57"/>
    <mergeCell ref="AC41:AC57"/>
    <mergeCell ref="AD41:AD57"/>
    <mergeCell ref="AE41:AE57"/>
    <mergeCell ref="AE58:AE60"/>
    <mergeCell ref="AF58:AF60"/>
    <mergeCell ref="AN58:AN60"/>
    <mergeCell ref="AW58:AW60"/>
    <mergeCell ref="Q62:Q64"/>
    <mergeCell ref="R62:R64"/>
    <mergeCell ref="S62:S64"/>
    <mergeCell ref="U58:U60"/>
    <mergeCell ref="W58:W60"/>
    <mergeCell ref="X58:X60"/>
    <mergeCell ref="Y58:Y60"/>
    <mergeCell ref="AC58:AC60"/>
    <mergeCell ref="AD58:AD60"/>
    <mergeCell ref="AW65:AW67"/>
    <mergeCell ref="AX65:AX67"/>
    <mergeCell ref="AY65:AY67"/>
    <mergeCell ref="Q68:Q77"/>
    <mergeCell ref="R68:R77"/>
    <mergeCell ref="S68:S77"/>
    <mergeCell ref="U68:U77"/>
    <mergeCell ref="V68:V77"/>
    <mergeCell ref="W68:W77"/>
    <mergeCell ref="X68:X77"/>
    <mergeCell ref="Y65:Y67"/>
    <mergeCell ref="AC65:AC67"/>
    <mergeCell ref="AD65:AD67"/>
    <mergeCell ref="AE65:AE67"/>
    <mergeCell ref="AF65:AF67"/>
    <mergeCell ref="AN65:AN67"/>
    <mergeCell ref="R65:R67"/>
    <mergeCell ref="S65:S67"/>
    <mergeCell ref="U65:U67"/>
    <mergeCell ref="V65:V67"/>
    <mergeCell ref="W65:W67"/>
    <mergeCell ref="X65:X67"/>
    <mergeCell ref="AW68:AW77"/>
    <mergeCell ref="AX68:AX77"/>
    <mergeCell ref="AY68:AY77"/>
    <mergeCell ref="O81:O91"/>
    <mergeCell ref="P81:P91"/>
    <mergeCell ref="S81:S82"/>
    <mergeCell ref="Q84:Q85"/>
    <mergeCell ref="R84:R85"/>
    <mergeCell ref="S84:S85"/>
    <mergeCell ref="U84:U85"/>
    <mergeCell ref="Y68:Y77"/>
    <mergeCell ref="AC68:AC77"/>
    <mergeCell ref="AD68:AD77"/>
    <mergeCell ref="AE68:AE77"/>
    <mergeCell ref="AF68:AF77"/>
    <mergeCell ref="AN68:AN77"/>
    <mergeCell ref="AE84:AE85"/>
    <mergeCell ref="AF84:AF85"/>
    <mergeCell ref="AN84:AN85"/>
    <mergeCell ref="AW84:AW85"/>
    <mergeCell ref="Q86:Q91"/>
    <mergeCell ref="R86:R91"/>
    <mergeCell ref="S86:S91"/>
    <mergeCell ref="U86:U91"/>
    <mergeCell ref="V86:V91"/>
    <mergeCell ref="W86:W91"/>
    <mergeCell ref="AY86:AY91"/>
    <mergeCell ref="X86:X91"/>
    <mergeCell ref="Y86:Y91"/>
    <mergeCell ref="AC86:AC91"/>
    <mergeCell ref="AD86:AD91"/>
    <mergeCell ref="AE86:AE91"/>
    <mergeCell ref="AF86:AF91"/>
    <mergeCell ref="V84:V85"/>
    <mergeCell ref="W84:W85"/>
    <mergeCell ref="X84:X85"/>
    <mergeCell ref="Y84:Y85"/>
    <mergeCell ref="AC84:AC85"/>
    <mergeCell ref="AD84:AD85"/>
    <mergeCell ref="AN86:AN91"/>
    <mergeCell ref="AW86:AW91"/>
    <mergeCell ref="AX86:AX91"/>
  </mergeCells>
  <dataValidations count="1">
    <dataValidation operator="greaterThanOrEqual" allowBlank="1" showInputMessage="1" showErrorMessage="1" sqref="T10:T12 T68:T73 T77 T65" xr:uid="{90728465-0EEF-4AF9-845D-99735D02C967}"/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D3FB-FDBD-42D9-8A3D-B91C671F3E55}">
  <sheetPr>
    <tabColor theme="7"/>
  </sheetPr>
  <dimension ref="A1:AP32"/>
  <sheetViews>
    <sheetView topLeftCell="P7" zoomScaleNormal="100" workbookViewId="0">
      <selection activeCell="AI15" sqref="AI15"/>
    </sheetView>
  </sheetViews>
  <sheetFormatPr baseColWidth="10" defaultColWidth="11.42578125" defaultRowHeight="12.75"/>
  <cols>
    <col min="1" max="1" width="28.7109375" style="44" customWidth="1"/>
    <col min="2" max="2" width="18.7109375" style="44" customWidth="1"/>
    <col min="3" max="4" width="20.7109375" style="44" customWidth="1"/>
    <col min="5" max="5" width="8.7109375" style="44" customWidth="1"/>
    <col min="6" max="6" width="15.7109375" style="44" customWidth="1"/>
    <col min="7" max="10" width="8.7109375" style="44" customWidth="1"/>
    <col min="11" max="11" width="20.7109375" style="44" customWidth="1"/>
    <col min="12" max="12" width="18.7109375" style="44" customWidth="1"/>
    <col min="13" max="15" width="35.7109375" style="44" customWidth="1"/>
    <col min="16" max="16" width="18.7109375" style="32" customWidth="1"/>
    <col min="17" max="17" width="18.7109375" style="44" customWidth="1"/>
    <col min="18" max="18" width="15.7109375" style="44" customWidth="1"/>
    <col min="19" max="21" width="8.7109375" style="44" customWidth="1"/>
    <col min="22" max="23" width="8.7109375" style="44" hidden="1" customWidth="1"/>
    <col min="24" max="24" width="5.7109375" style="44" hidden="1" customWidth="1"/>
    <col min="25" max="28" width="8.7109375" style="44" customWidth="1"/>
    <col min="29" max="34" width="18.7109375" style="44" hidden="1" customWidth="1"/>
    <col min="35" max="35" width="18.7109375" style="44" customWidth="1"/>
    <col min="36" max="39" width="18.7109375" style="44" hidden="1" customWidth="1"/>
    <col min="40" max="40" width="18.7109375" style="44" customWidth="1"/>
    <col min="41" max="41" width="36.7109375" style="44" customWidth="1"/>
    <col min="42" max="42" width="18.7109375" style="240" customWidth="1"/>
    <col min="43" max="16384" width="11.42578125" style="44"/>
  </cols>
  <sheetData>
    <row r="1" spans="1:42">
      <c r="A1" s="773" t="s">
        <v>547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</row>
    <row r="2" spans="1:42">
      <c r="A2" s="773" t="s">
        <v>548</v>
      </c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</row>
    <row r="3" spans="1:42">
      <c r="A3" s="773" t="s">
        <v>549</v>
      </c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</row>
    <row r="4" spans="1:42">
      <c r="A4" s="773"/>
      <c r="B4" s="773"/>
      <c r="C4" s="773"/>
      <c r="D4" s="773"/>
      <c r="E4" s="773"/>
      <c r="F4" s="773"/>
      <c r="G4" s="773"/>
      <c r="H4" s="773"/>
      <c r="I4" s="773"/>
      <c r="J4" s="773"/>
      <c r="K4" s="773"/>
      <c r="L4" s="773"/>
      <c r="M4" s="773"/>
    </row>
    <row r="5" spans="1:42">
      <c r="A5" s="773" t="s">
        <v>550</v>
      </c>
      <c r="B5" s="773"/>
      <c r="C5" s="773"/>
      <c r="D5" s="773"/>
      <c r="E5" s="773"/>
      <c r="F5" s="773"/>
      <c r="G5" s="773"/>
      <c r="H5" s="773"/>
      <c r="I5" s="773"/>
      <c r="J5" s="773"/>
      <c r="K5" s="773"/>
      <c r="L5" s="773"/>
      <c r="M5" s="773"/>
    </row>
    <row r="7" spans="1:42" ht="15" customHeight="1">
      <c r="A7" s="241" t="s">
        <v>551</v>
      </c>
      <c r="B7" s="242" t="s">
        <v>552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AO7" s="242"/>
    </row>
    <row r="8" spans="1:42">
      <c r="A8" s="241" t="s">
        <v>553</v>
      </c>
      <c r="B8" s="242" t="s">
        <v>554</v>
      </c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AO8" s="242"/>
    </row>
    <row r="9" spans="1:42">
      <c r="A9" s="243"/>
      <c r="B9" s="243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AO9" s="242"/>
    </row>
    <row r="10" spans="1:42" ht="15" customHeight="1">
      <c r="A10" s="774" t="s">
        <v>0</v>
      </c>
      <c r="B10" s="774" t="s">
        <v>1</v>
      </c>
      <c r="C10" s="774" t="s">
        <v>2</v>
      </c>
      <c r="D10" s="770" t="s">
        <v>285</v>
      </c>
      <c r="E10" s="771"/>
      <c r="F10" s="771"/>
      <c r="G10" s="771"/>
      <c r="H10" s="771"/>
      <c r="I10" s="771"/>
      <c r="J10" s="772"/>
      <c r="K10" s="774" t="s">
        <v>4</v>
      </c>
      <c r="L10" s="774" t="s">
        <v>1</v>
      </c>
      <c r="M10" s="774" t="s">
        <v>5</v>
      </c>
      <c r="N10" s="774" t="s">
        <v>6</v>
      </c>
      <c r="O10" s="774" t="s">
        <v>21</v>
      </c>
      <c r="P10" s="774" t="s">
        <v>1</v>
      </c>
      <c r="Q10" s="770" t="s">
        <v>7</v>
      </c>
      <c r="R10" s="771"/>
      <c r="S10" s="771"/>
      <c r="T10" s="771"/>
      <c r="U10" s="771"/>
      <c r="V10" s="771"/>
      <c r="W10" s="771"/>
      <c r="X10" s="772"/>
      <c r="Y10" s="244"/>
      <c r="Z10" s="244"/>
      <c r="AA10" s="244"/>
      <c r="AB10" s="244"/>
      <c r="AC10" s="770" t="s">
        <v>8</v>
      </c>
      <c r="AD10" s="771"/>
      <c r="AE10" s="771"/>
      <c r="AF10" s="771"/>
      <c r="AG10" s="772"/>
      <c r="AH10" s="774" t="s">
        <v>555</v>
      </c>
      <c r="AI10" s="770" t="s">
        <v>9</v>
      </c>
      <c r="AJ10" s="771"/>
      <c r="AK10" s="771"/>
      <c r="AL10" s="772"/>
      <c r="AM10" s="774" t="s">
        <v>10</v>
      </c>
      <c r="AN10" s="774" t="s">
        <v>11</v>
      </c>
      <c r="AO10" s="774" t="s">
        <v>12</v>
      </c>
      <c r="AP10" s="776" t="s">
        <v>13</v>
      </c>
    </row>
    <row r="11" spans="1:42" s="32" customFormat="1" ht="40.5" customHeight="1">
      <c r="A11" s="775"/>
      <c r="B11" s="775"/>
      <c r="C11" s="775"/>
      <c r="D11" s="245" t="s">
        <v>14</v>
      </c>
      <c r="E11" s="245" t="s">
        <v>15</v>
      </c>
      <c r="F11" s="245" t="s">
        <v>556</v>
      </c>
      <c r="G11" s="245" t="s">
        <v>17</v>
      </c>
      <c r="H11" s="245" t="s">
        <v>18</v>
      </c>
      <c r="I11" s="245" t="s">
        <v>19</v>
      </c>
      <c r="J11" s="245" t="s">
        <v>20</v>
      </c>
      <c r="K11" s="775"/>
      <c r="L11" s="775"/>
      <c r="M11" s="775"/>
      <c r="N11" s="775"/>
      <c r="O11" s="775"/>
      <c r="P11" s="775"/>
      <c r="Q11" s="245" t="s">
        <v>22</v>
      </c>
      <c r="R11" s="245" t="s">
        <v>286</v>
      </c>
      <c r="S11" s="245" t="s">
        <v>24</v>
      </c>
      <c r="T11" s="245" t="s">
        <v>15</v>
      </c>
      <c r="U11" s="245" t="s">
        <v>17</v>
      </c>
      <c r="V11" s="245" t="s">
        <v>18</v>
      </c>
      <c r="W11" s="245" t="s">
        <v>19</v>
      </c>
      <c r="X11" s="245" t="s">
        <v>20</v>
      </c>
      <c r="Y11" s="246" t="s">
        <v>333</v>
      </c>
      <c r="Z11" s="246" t="s">
        <v>334</v>
      </c>
      <c r="AA11" s="246" t="s">
        <v>335</v>
      </c>
      <c r="AB11" s="246" t="s">
        <v>336</v>
      </c>
      <c r="AC11" s="245" t="s">
        <v>31</v>
      </c>
      <c r="AD11" s="245" t="s">
        <v>32</v>
      </c>
      <c r="AE11" s="245" t="s">
        <v>33</v>
      </c>
      <c r="AF11" s="245" t="s">
        <v>34</v>
      </c>
      <c r="AG11" s="245" t="s">
        <v>557</v>
      </c>
      <c r="AH11" s="775"/>
      <c r="AI11" s="245">
        <v>2020</v>
      </c>
      <c r="AJ11" s="245">
        <v>2021</v>
      </c>
      <c r="AK11" s="245">
        <v>2022</v>
      </c>
      <c r="AL11" s="245">
        <v>2023</v>
      </c>
      <c r="AM11" s="775"/>
      <c r="AN11" s="775"/>
      <c r="AO11" s="775"/>
      <c r="AP11" s="777"/>
    </row>
    <row r="12" spans="1:42" ht="76.5">
      <c r="A12" s="586" t="s">
        <v>558</v>
      </c>
      <c r="B12" s="489">
        <v>1</v>
      </c>
      <c r="C12" s="581" t="s">
        <v>559</v>
      </c>
      <c r="D12" s="586" t="s">
        <v>560</v>
      </c>
      <c r="E12" s="588">
        <v>3954</v>
      </c>
      <c r="F12" s="778">
        <v>0.1</v>
      </c>
      <c r="G12" s="516">
        <v>2.5000000000000001E-2</v>
      </c>
      <c r="H12" s="516">
        <v>2.5000000000000001E-2</v>
      </c>
      <c r="I12" s="516">
        <v>2.5000000000000001E-2</v>
      </c>
      <c r="J12" s="516">
        <v>2.5000000000000001E-2</v>
      </c>
      <c r="K12" s="586" t="s">
        <v>561</v>
      </c>
      <c r="L12" s="779" t="s">
        <v>562</v>
      </c>
      <c r="M12" s="532" t="s">
        <v>563</v>
      </c>
      <c r="N12" s="780" t="s">
        <v>596</v>
      </c>
      <c r="O12" s="140" t="s">
        <v>564</v>
      </c>
      <c r="P12" s="791">
        <v>0.5</v>
      </c>
      <c r="Q12" s="795" t="s">
        <v>439</v>
      </c>
      <c r="R12" s="784">
        <v>4</v>
      </c>
      <c r="S12" s="784" t="s">
        <v>43</v>
      </c>
      <c r="T12" s="45">
        <v>0</v>
      </c>
      <c r="U12" s="247">
        <v>1</v>
      </c>
      <c r="V12" s="247">
        <v>1</v>
      </c>
      <c r="W12" s="247">
        <v>1</v>
      </c>
      <c r="X12" s="247">
        <v>1</v>
      </c>
      <c r="Y12" s="247">
        <v>1</v>
      </c>
      <c r="Z12" s="247">
        <v>1</v>
      </c>
      <c r="AA12" s="247">
        <v>1</v>
      </c>
      <c r="AB12" s="247">
        <v>1</v>
      </c>
      <c r="AC12" s="153">
        <v>0</v>
      </c>
      <c r="AD12" s="248">
        <f>+AM12</f>
        <v>384893684</v>
      </c>
      <c r="AE12" s="153">
        <v>0</v>
      </c>
      <c r="AF12" s="153">
        <v>0</v>
      </c>
      <c r="AG12" s="153">
        <v>0</v>
      </c>
      <c r="AH12" s="153">
        <v>26000000</v>
      </c>
      <c r="AI12" s="786">
        <v>92000000</v>
      </c>
      <c r="AJ12" s="153">
        <v>94760000</v>
      </c>
      <c r="AK12" s="153">
        <v>97602800</v>
      </c>
      <c r="AL12" s="153">
        <v>100530884</v>
      </c>
      <c r="AM12" s="153">
        <f>SUM(AI12:AL12)</f>
        <v>384893684</v>
      </c>
      <c r="AN12" s="37" t="s">
        <v>565</v>
      </c>
      <c r="AO12" s="37" t="s">
        <v>566</v>
      </c>
      <c r="AP12" s="43">
        <v>176563270679</v>
      </c>
    </row>
    <row r="13" spans="1:42" ht="105.75" customHeight="1">
      <c r="A13" s="586"/>
      <c r="B13" s="490"/>
      <c r="C13" s="581"/>
      <c r="D13" s="586"/>
      <c r="E13" s="588"/>
      <c r="F13" s="778"/>
      <c r="G13" s="516"/>
      <c r="H13" s="516"/>
      <c r="I13" s="516"/>
      <c r="J13" s="516"/>
      <c r="K13" s="586"/>
      <c r="L13" s="779"/>
      <c r="M13" s="533"/>
      <c r="N13" s="781"/>
      <c r="O13" s="140" t="s">
        <v>567</v>
      </c>
      <c r="P13" s="792"/>
      <c r="Q13" s="796"/>
      <c r="R13" s="785"/>
      <c r="S13" s="785"/>
      <c r="T13" s="45"/>
      <c r="U13" s="247">
        <v>1</v>
      </c>
      <c r="V13" s="247"/>
      <c r="W13" s="247"/>
      <c r="X13" s="247"/>
      <c r="Y13" s="247">
        <v>1</v>
      </c>
      <c r="Z13" s="247">
        <v>1</v>
      </c>
      <c r="AA13" s="247">
        <v>1</v>
      </c>
      <c r="AB13" s="247">
        <v>1</v>
      </c>
      <c r="AC13" s="153"/>
      <c r="AD13" s="248"/>
      <c r="AE13" s="153"/>
      <c r="AF13" s="153"/>
      <c r="AG13" s="153"/>
      <c r="AH13" s="153">
        <v>66000000</v>
      </c>
      <c r="AI13" s="787"/>
      <c r="AJ13" s="153"/>
      <c r="AK13" s="153"/>
      <c r="AL13" s="153"/>
      <c r="AM13" s="153"/>
      <c r="AN13" s="37"/>
      <c r="AO13" s="37"/>
      <c r="AP13" s="43"/>
    </row>
    <row r="14" spans="1:42" ht="63.75">
      <c r="A14" s="586"/>
      <c r="B14" s="533"/>
      <c r="C14" s="581"/>
      <c r="D14" s="586"/>
      <c r="E14" s="588"/>
      <c r="F14" s="778"/>
      <c r="G14" s="588"/>
      <c r="H14" s="588"/>
      <c r="I14" s="588"/>
      <c r="J14" s="588"/>
      <c r="K14" s="586"/>
      <c r="L14" s="779"/>
      <c r="M14" s="533"/>
      <c r="N14" s="780" t="s">
        <v>597</v>
      </c>
      <c r="O14" s="249" t="s">
        <v>568</v>
      </c>
      <c r="P14" s="250">
        <v>0.5</v>
      </c>
      <c r="Q14" s="140" t="s">
        <v>569</v>
      </c>
      <c r="R14" s="38">
        <v>80</v>
      </c>
      <c r="S14" s="45" t="s">
        <v>43</v>
      </c>
      <c r="T14" s="45">
        <v>0</v>
      </c>
      <c r="U14" s="45">
        <v>0</v>
      </c>
      <c r="V14" s="45">
        <v>20</v>
      </c>
      <c r="W14" s="45">
        <v>30</v>
      </c>
      <c r="X14" s="45">
        <v>30</v>
      </c>
      <c r="Y14" s="45">
        <v>0</v>
      </c>
      <c r="Z14" s="45">
        <v>0</v>
      </c>
      <c r="AA14" s="45">
        <v>1</v>
      </c>
      <c r="AB14" s="45">
        <v>1</v>
      </c>
      <c r="AC14" s="153">
        <v>0</v>
      </c>
      <c r="AD14" s="248">
        <f>+AM14</f>
        <v>46363500</v>
      </c>
      <c r="AE14" s="153">
        <v>0</v>
      </c>
      <c r="AF14" s="153">
        <v>0</v>
      </c>
      <c r="AG14" s="153">
        <v>0</v>
      </c>
      <c r="AH14" s="153"/>
      <c r="AI14" s="153">
        <v>0</v>
      </c>
      <c r="AJ14" s="153">
        <v>15000000</v>
      </c>
      <c r="AK14" s="153">
        <f t="shared" ref="AK14:AL14" si="0">+AJ14*1.03</f>
        <v>15450000</v>
      </c>
      <c r="AL14" s="153">
        <f t="shared" si="0"/>
        <v>15913500</v>
      </c>
      <c r="AM14" s="153">
        <f>SUM(AJ14:AL14)</f>
        <v>46363500</v>
      </c>
      <c r="AN14" s="37" t="s">
        <v>565</v>
      </c>
      <c r="AO14" s="37" t="s">
        <v>570</v>
      </c>
      <c r="AP14" s="43">
        <v>176563270719</v>
      </c>
    </row>
    <row r="15" spans="1:42" ht="51">
      <c r="A15" s="586"/>
      <c r="B15" s="533"/>
      <c r="C15" s="581"/>
      <c r="D15" s="586"/>
      <c r="E15" s="588"/>
      <c r="F15" s="778"/>
      <c r="G15" s="588"/>
      <c r="H15" s="588"/>
      <c r="I15" s="588"/>
      <c r="J15" s="588"/>
      <c r="K15" s="111"/>
      <c r="L15" s="251"/>
      <c r="M15" s="534"/>
      <c r="N15" s="781"/>
      <c r="O15" s="249" t="s">
        <v>571</v>
      </c>
      <c r="P15" s="252"/>
      <c r="Q15" s="140"/>
      <c r="R15" s="253"/>
      <c r="S15" s="247"/>
      <c r="T15" s="45"/>
      <c r="U15" s="247"/>
      <c r="V15" s="247"/>
      <c r="W15" s="247"/>
      <c r="X15" s="247"/>
      <c r="Y15" s="247">
        <v>1</v>
      </c>
      <c r="Z15" s="247">
        <v>1</v>
      </c>
      <c r="AA15" s="247">
        <v>1</v>
      </c>
      <c r="AB15" s="247">
        <v>1</v>
      </c>
      <c r="AC15" s="153"/>
      <c r="AD15" s="248"/>
      <c r="AE15" s="153"/>
      <c r="AF15" s="153"/>
      <c r="AG15" s="153"/>
      <c r="AH15" s="153"/>
      <c r="AI15" s="153"/>
      <c r="AJ15" s="153"/>
      <c r="AK15" s="153"/>
      <c r="AL15" s="153"/>
      <c r="AM15" s="153"/>
      <c r="AN15" s="37"/>
      <c r="AO15" s="37"/>
      <c r="AP15" s="43"/>
    </row>
    <row r="16" spans="1:42" ht="51">
      <c r="A16" s="586"/>
      <c r="B16" s="533"/>
      <c r="C16" s="581"/>
      <c r="D16" s="586"/>
      <c r="E16" s="588"/>
      <c r="F16" s="778"/>
      <c r="G16" s="588"/>
      <c r="H16" s="588"/>
      <c r="I16" s="588"/>
      <c r="J16" s="588"/>
      <c r="K16" s="586" t="s">
        <v>572</v>
      </c>
      <c r="L16" s="788" t="s">
        <v>573</v>
      </c>
      <c r="M16" s="586" t="s">
        <v>574</v>
      </c>
      <c r="N16" s="782" t="s">
        <v>598</v>
      </c>
      <c r="O16" s="254" t="s">
        <v>575</v>
      </c>
      <c r="P16" s="255">
        <v>0.125</v>
      </c>
      <c r="Q16" s="140" t="s">
        <v>439</v>
      </c>
      <c r="R16" s="253">
        <v>3</v>
      </c>
      <c r="S16" s="247" t="s">
        <v>43</v>
      </c>
      <c r="T16" s="45">
        <v>0</v>
      </c>
      <c r="U16" s="45">
        <v>1</v>
      </c>
      <c r="V16" s="45">
        <v>1</v>
      </c>
      <c r="W16" s="45">
        <v>1</v>
      </c>
      <c r="X16" s="45">
        <v>1</v>
      </c>
      <c r="Y16" s="45">
        <v>1</v>
      </c>
      <c r="Z16" s="45">
        <v>1</v>
      </c>
      <c r="AA16" s="45">
        <v>1</v>
      </c>
      <c r="AB16" s="45">
        <v>1</v>
      </c>
      <c r="AC16" s="153">
        <v>0</v>
      </c>
      <c r="AD16" s="248">
        <v>0</v>
      </c>
      <c r="AE16" s="153">
        <v>0</v>
      </c>
      <c r="AF16" s="153">
        <v>0</v>
      </c>
      <c r="AG16" s="153">
        <f>+AL16+AK16+AJ16+AI16</f>
        <v>150000000</v>
      </c>
      <c r="AH16" s="153"/>
      <c r="AI16" s="153">
        <v>50000000</v>
      </c>
      <c r="AJ16" s="153">
        <v>50000000</v>
      </c>
      <c r="AK16" s="153">
        <v>50000000</v>
      </c>
      <c r="AL16" s="153"/>
      <c r="AM16" s="153">
        <f t="shared" ref="AM16:AM21" si="1">SUM(AI16:AL16)</f>
        <v>150000000</v>
      </c>
      <c r="AN16" s="37" t="s">
        <v>565</v>
      </c>
      <c r="AO16" s="37" t="s">
        <v>576</v>
      </c>
      <c r="AP16" s="43">
        <v>176563270912</v>
      </c>
    </row>
    <row r="17" spans="1:42" ht="51">
      <c r="A17" s="586"/>
      <c r="B17" s="533"/>
      <c r="C17" s="581"/>
      <c r="D17" s="586"/>
      <c r="E17" s="588"/>
      <c r="F17" s="778"/>
      <c r="G17" s="588"/>
      <c r="H17" s="588"/>
      <c r="I17" s="588"/>
      <c r="J17" s="588"/>
      <c r="K17" s="586"/>
      <c r="L17" s="789"/>
      <c r="M17" s="586"/>
      <c r="N17" s="783"/>
      <c r="O17" s="254" t="s">
        <v>577</v>
      </c>
      <c r="P17" s="255"/>
      <c r="Q17" s="140"/>
      <c r="R17" s="253"/>
      <c r="S17" s="247"/>
      <c r="T17" s="45"/>
      <c r="U17" s="45"/>
      <c r="V17" s="45"/>
      <c r="W17" s="45"/>
      <c r="X17" s="45"/>
      <c r="Y17" s="45">
        <v>0</v>
      </c>
      <c r="Z17" s="45">
        <v>0</v>
      </c>
      <c r="AA17" s="45">
        <v>0</v>
      </c>
      <c r="AB17" s="45">
        <v>1</v>
      </c>
      <c r="AC17" s="153"/>
      <c r="AD17" s="248"/>
      <c r="AE17" s="153"/>
      <c r="AF17" s="153"/>
      <c r="AG17" s="153"/>
      <c r="AH17" s="153"/>
      <c r="AI17" s="153"/>
      <c r="AJ17" s="153"/>
      <c r="AK17" s="153"/>
      <c r="AL17" s="153"/>
      <c r="AM17" s="153"/>
      <c r="AN17" s="37"/>
      <c r="AO17" s="37"/>
      <c r="AP17" s="43"/>
    </row>
    <row r="18" spans="1:42" ht="51">
      <c r="A18" s="586"/>
      <c r="B18" s="533"/>
      <c r="C18" s="581"/>
      <c r="D18" s="586"/>
      <c r="E18" s="588"/>
      <c r="F18" s="778"/>
      <c r="G18" s="588"/>
      <c r="H18" s="588"/>
      <c r="I18" s="588"/>
      <c r="J18" s="588"/>
      <c r="K18" s="586"/>
      <c r="L18" s="789"/>
      <c r="M18" s="586"/>
      <c r="N18" s="782" t="s">
        <v>599</v>
      </c>
      <c r="O18" s="249" t="s">
        <v>578</v>
      </c>
      <c r="P18" s="255">
        <v>0.125</v>
      </c>
      <c r="Q18" s="140" t="s">
        <v>439</v>
      </c>
      <c r="R18" s="253">
        <v>2</v>
      </c>
      <c r="S18" s="247" t="s">
        <v>43</v>
      </c>
      <c r="T18" s="45">
        <v>0</v>
      </c>
      <c r="U18" s="247">
        <v>0</v>
      </c>
      <c r="V18" s="247">
        <v>0</v>
      </c>
      <c r="W18" s="247">
        <v>1</v>
      </c>
      <c r="X18" s="247">
        <v>1</v>
      </c>
      <c r="Y18" s="247">
        <v>0</v>
      </c>
      <c r="Z18" s="247">
        <v>0</v>
      </c>
      <c r="AA18" s="247">
        <v>0</v>
      </c>
      <c r="AB18" s="247">
        <v>0</v>
      </c>
      <c r="AC18" s="153">
        <v>0</v>
      </c>
      <c r="AD18" s="248">
        <v>51250000</v>
      </c>
      <c r="AE18" s="153">
        <v>0</v>
      </c>
      <c r="AF18" s="153">
        <v>0</v>
      </c>
      <c r="AG18" s="153">
        <v>0</v>
      </c>
      <c r="AH18" s="153"/>
      <c r="AI18" s="153">
        <v>0</v>
      </c>
      <c r="AJ18" s="153">
        <v>0</v>
      </c>
      <c r="AK18" s="153">
        <v>25000000</v>
      </c>
      <c r="AL18" s="153">
        <v>26250000</v>
      </c>
      <c r="AM18" s="153">
        <f t="shared" si="1"/>
        <v>51250000</v>
      </c>
      <c r="AN18" s="37" t="s">
        <v>565</v>
      </c>
      <c r="AO18" s="37"/>
      <c r="AP18" s="43"/>
    </row>
    <row r="19" spans="1:42" ht="38.25">
      <c r="A19" s="586"/>
      <c r="B19" s="533"/>
      <c r="C19" s="581"/>
      <c r="D19" s="586"/>
      <c r="E19" s="588"/>
      <c r="F19" s="778"/>
      <c r="G19" s="588"/>
      <c r="H19" s="588"/>
      <c r="I19" s="588"/>
      <c r="J19" s="588"/>
      <c r="K19" s="586"/>
      <c r="L19" s="789"/>
      <c r="M19" s="586"/>
      <c r="N19" s="783"/>
      <c r="O19" s="249" t="s">
        <v>579</v>
      </c>
      <c r="P19" s="255"/>
      <c r="Q19" s="140"/>
      <c r="R19" s="253"/>
      <c r="S19" s="247"/>
      <c r="T19" s="45"/>
      <c r="U19" s="247"/>
      <c r="V19" s="247"/>
      <c r="W19" s="247"/>
      <c r="X19" s="247"/>
      <c r="Y19" s="247">
        <v>0</v>
      </c>
      <c r="Z19" s="247">
        <v>0</v>
      </c>
      <c r="AA19" s="247">
        <v>0</v>
      </c>
      <c r="AB19" s="247">
        <v>0</v>
      </c>
      <c r="AC19" s="153"/>
      <c r="AD19" s="248"/>
      <c r="AE19" s="153"/>
      <c r="AF19" s="153"/>
      <c r="AG19" s="153"/>
      <c r="AH19" s="153"/>
      <c r="AI19" s="153"/>
      <c r="AJ19" s="153"/>
      <c r="AK19" s="153"/>
      <c r="AL19" s="153"/>
      <c r="AM19" s="153"/>
      <c r="AN19" s="37"/>
      <c r="AO19" s="37"/>
      <c r="AP19" s="43"/>
    </row>
    <row r="20" spans="1:42" ht="93.75" customHeight="1">
      <c r="A20" s="586"/>
      <c r="B20" s="533"/>
      <c r="C20" s="581"/>
      <c r="D20" s="586"/>
      <c r="E20" s="588"/>
      <c r="F20" s="778"/>
      <c r="G20" s="588"/>
      <c r="H20" s="588"/>
      <c r="I20" s="588"/>
      <c r="J20" s="588"/>
      <c r="K20" s="586"/>
      <c r="L20" s="789"/>
      <c r="M20" s="586"/>
      <c r="N20" s="261" t="s">
        <v>600</v>
      </c>
      <c r="O20" s="256" t="s">
        <v>580</v>
      </c>
      <c r="P20" s="255">
        <v>0.125</v>
      </c>
      <c r="Q20" s="160" t="s">
        <v>439</v>
      </c>
      <c r="R20" s="253">
        <v>2</v>
      </c>
      <c r="S20" s="247" t="s">
        <v>43</v>
      </c>
      <c r="T20" s="45">
        <v>0</v>
      </c>
      <c r="U20" s="247">
        <v>0</v>
      </c>
      <c r="V20" s="247">
        <v>0</v>
      </c>
      <c r="W20" s="247">
        <v>1</v>
      </c>
      <c r="X20" s="247">
        <v>1</v>
      </c>
      <c r="Y20" s="247">
        <v>1</v>
      </c>
      <c r="Z20" s="247">
        <v>1</v>
      </c>
      <c r="AA20" s="247">
        <v>1</v>
      </c>
      <c r="AB20" s="247">
        <v>1</v>
      </c>
      <c r="AC20" s="153">
        <v>0</v>
      </c>
      <c r="AD20" s="153">
        <v>0</v>
      </c>
      <c r="AE20" s="153">
        <f>+AM20</f>
        <v>44660000</v>
      </c>
      <c r="AF20" s="153">
        <v>0</v>
      </c>
      <c r="AG20" s="153">
        <v>0</v>
      </c>
      <c r="AH20" s="153"/>
      <c r="AI20" s="153">
        <v>0</v>
      </c>
      <c r="AJ20" s="153">
        <v>0</v>
      </c>
      <c r="AK20" s="153">
        <v>22000000</v>
      </c>
      <c r="AL20" s="153">
        <f>+AK20*1.03</f>
        <v>22660000</v>
      </c>
      <c r="AM20" s="153">
        <f t="shared" si="1"/>
        <v>44660000</v>
      </c>
      <c r="AN20" s="37" t="s">
        <v>565</v>
      </c>
      <c r="AO20" s="37"/>
      <c r="AP20" s="43"/>
    </row>
    <row r="21" spans="1:42" ht="117.75" customHeight="1">
      <c r="A21" s="586"/>
      <c r="B21" s="533"/>
      <c r="C21" s="581"/>
      <c r="D21" s="586"/>
      <c r="E21" s="588"/>
      <c r="F21" s="778"/>
      <c r="G21" s="588"/>
      <c r="H21" s="588"/>
      <c r="I21" s="588"/>
      <c r="J21" s="588"/>
      <c r="K21" s="586"/>
      <c r="L21" s="789"/>
      <c r="M21" s="586"/>
      <c r="N21" s="782" t="s">
        <v>601</v>
      </c>
      <c r="O21" s="254" t="s">
        <v>581</v>
      </c>
      <c r="P21" s="793">
        <v>0.125</v>
      </c>
      <c r="Q21" s="254" t="s">
        <v>582</v>
      </c>
      <c r="R21" s="253">
        <v>1</v>
      </c>
      <c r="S21" s="247" t="s">
        <v>115</v>
      </c>
      <c r="T21" s="247">
        <v>1</v>
      </c>
      <c r="U21" s="247">
        <v>0</v>
      </c>
      <c r="V21" s="247">
        <v>0</v>
      </c>
      <c r="W21" s="247">
        <v>0</v>
      </c>
      <c r="X21" s="247">
        <v>0</v>
      </c>
      <c r="Y21" s="247"/>
      <c r="Z21" s="247"/>
      <c r="AA21" s="247"/>
      <c r="AB21" s="247">
        <v>0</v>
      </c>
      <c r="AC21" s="153">
        <v>0</v>
      </c>
      <c r="AD21" s="153">
        <v>0</v>
      </c>
      <c r="AE21" s="153">
        <f>+AM21</f>
        <v>100000000</v>
      </c>
      <c r="AF21" s="153">
        <v>0</v>
      </c>
      <c r="AG21" s="153">
        <v>0</v>
      </c>
      <c r="AH21" s="153"/>
      <c r="AI21" s="153">
        <v>0</v>
      </c>
      <c r="AJ21" s="153">
        <v>0</v>
      </c>
      <c r="AK21" s="257">
        <v>100000000</v>
      </c>
      <c r="AL21" s="257">
        <v>0</v>
      </c>
      <c r="AM21" s="153">
        <f t="shared" si="1"/>
        <v>100000000</v>
      </c>
      <c r="AN21" s="37" t="s">
        <v>565</v>
      </c>
      <c r="AO21" s="37"/>
      <c r="AP21" s="43"/>
    </row>
    <row r="22" spans="1:42" ht="117.75" customHeight="1">
      <c r="A22" s="586"/>
      <c r="B22" s="533"/>
      <c r="C22" s="581"/>
      <c r="D22" s="586"/>
      <c r="E22" s="588"/>
      <c r="F22" s="778"/>
      <c r="G22" s="588"/>
      <c r="H22" s="588"/>
      <c r="I22" s="588"/>
      <c r="J22" s="588"/>
      <c r="K22" s="586"/>
      <c r="L22" s="789"/>
      <c r="M22" s="586"/>
      <c r="N22" s="783"/>
      <c r="O22" s="254" t="s">
        <v>583</v>
      </c>
      <c r="P22" s="794"/>
      <c r="Q22" s="254"/>
      <c r="R22" s="253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37"/>
      <c r="AO22" s="37"/>
      <c r="AP22" s="43"/>
    </row>
    <row r="23" spans="1:42" ht="51">
      <c r="A23" s="586"/>
      <c r="B23" s="533"/>
      <c r="C23" s="581"/>
      <c r="D23" s="586"/>
      <c r="E23" s="588"/>
      <c r="F23" s="778"/>
      <c r="G23" s="588"/>
      <c r="H23" s="588"/>
      <c r="I23" s="588"/>
      <c r="J23" s="588"/>
      <c r="K23" s="586"/>
      <c r="L23" s="789"/>
      <c r="M23" s="586"/>
      <c r="N23" s="782" t="s">
        <v>602</v>
      </c>
      <c r="O23" s="249" t="s">
        <v>584</v>
      </c>
      <c r="P23" s="255">
        <v>0.125</v>
      </c>
      <c r="Q23" s="140" t="s">
        <v>439</v>
      </c>
      <c r="R23" s="253">
        <v>3</v>
      </c>
      <c r="S23" s="247" t="s">
        <v>43</v>
      </c>
      <c r="T23" s="45">
        <v>0</v>
      </c>
      <c r="U23" s="247">
        <v>0</v>
      </c>
      <c r="V23" s="247">
        <v>1</v>
      </c>
      <c r="W23" s="247">
        <v>1</v>
      </c>
      <c r="X23" s="247">
        <v>1</v>
      </c>
      <c r="Y23" s="247"/>
      <c r="Z23" s="247"/>
      <c r="AA23" s="247"/>
      <c r="AB23" s="247"/>
      <c r="AC23" s="153">
        <v>0</v>
      </c>
      <c r="AD23" s="248">
        <f>AM23-AG23</f>
        <v>61818000</v>
      </c>
      <c r="AE23" s="153">
        <v>0</v>
      </c>
      <c r="AF23" s="153">
        <v>0</v>
      </c>
      <c r="AG23" s="153">
        <v>0</v>
      </c>
      <c r="AH23" s="153"/>
      <c r="AI23" s="153">
        <v>0</v>
      </c>
      <c r="AJ23" s="153">
        <v>20000000</v>
      </c>
      <c r="AK23" s="153">
        <v>20600000</v>
      </c>
      <c r="AL23" s="153">
        <v>21218000</v>
      </c>
      <c r="AM23" s="153">
        <f>SUM(AJ23:AL23)</f>
        <v>61818000</v>
      </c>
      <c r="AN23" s="37" t="s">
        <v>565</v>
      </c>
      <c r="AO23" s="37"/>
      <c r="AP23" s="43"/>
    </row>
    <row r="24" spans="1:42" ht="38.25">
      <c r="A24" s="586"/>
      <c r="B24" s="533"/>
      <c r="C24" s="581"/>
      <c r="D24" s="586"/>
      <c r="E24" s="588"/>
      <c r="F24" s="778"/>
      <c r="G24" s="588"/>
      <c r="H24" s="588"/>
      <c r="I24" s="588"/>
      <c r="J24" s="588"/>
      <c r="K24" s="586"/>
      <c r="L24" s="789"/>
      <c r="M24" s="586"/>
      <c r="N24" s="783"/>
      <c r="O24" s="249" t="s">
        <v>585</v>
      </c>
      <c r="P24" s="255"/>
      <c r="Q24" s="140"/>
      <c r="R24" s="253"/>
      <c r="S24" s="247"/>
      <c r="T24" s="45"/>
      <c r="U24" s="247"/>
      <c r="V24" s="247"/>
      <c r="W24" s="247"/>
      <c r="X24" s="247"/>
      <c r="Y24" s="247"/>
      <c r="Z24" s="247"/>
      <c r="AA24" s="247"/>
      <c r="AB24" s="247"/>
      <c r="AC24" s="153"/>
      <c r="AD24" s="248"/>
      <c r="AE24" s="153"/>
      <c r="AF24" s="153"/>
      <c r="AG24" s="153"/>
      <c r="AH24" s="153"/>
      <c r="AI24" s="153"/>
      <c r="AJ24" s="153"/>
      <c r="AK24" s="153"/>
      <c r="AL24" s="153"/>
      <c r="AM24" s="153"/>
      <c r="AN24" s="37"/>
      <c r="AO24" s="37"/>
      <c r="AP24" s="43"/>
    </row>
    <row r="25" spans="1:42" ht="51">
      <c r="A25" s="586"/>
      <c r="B25" s="533"/>
      <c r="C25" s="581"/>
      <c r="D25" s="586"/>
      <c r="E25" s="588"/>
      <c r="F25" s="778"/>
      <c r="G25" s="588"/>
      <c r="H25" s="588"/>
      <c r="I25" s="588"/>
      <c r="J25" s="588"/>
      <c r="K25" s="586"/>
      <c r="L25" s="789"/>
      <c r="M25" s="586"/>
      <c r="N25" s="258" t="s">
        <v>603</v>
      </c>
      <c r="O25" s="259" t="s">
        <v>586</v>
      </c>
      <c r="P25" s="255">
        <v>0.125</v>
      </c>
      <c r="Q25" s="140" t="s">
        <v>439</v>
      </c>
      <c r="R25" s="253">
        <v>4</v>
      </c>
      <c r="S25" s="247" t="s">
        <v>43</v>
      </c>
      <c r="T25" s="45">
        <v>3</v>
      </c>
      <c r="U25" s="247">
        <v>1</v>
      </c>
      <c r="V25" s="247">
        <v>1</v>
      </c>
      <c r="W25" s="247">
        <v>1</v>
      </c>
      <c r="X25" s="247">
        <v>1</v>
      </c>
      <c r="Y25" s="247"/>
      <c r="Z25" s="247"/>
      <c r="AA25" s="247"/>
      <c r="AB25" s="247">
        <v>1</v>
      </c>
      <c r="AC25" s="153">
        <v>0</v>
      </c>
      <c r="AD25" s="248">
        <v>0</v>
      </c>
      <c r="AE25" s="153">
        <f>+AM25</f>
        <v>46018000</v>
      </c>
      <c r="AF25" s="153">
        <v>0</v>
      </c>
      <c r="AG25" s="153">
        <v>0</v>
      </c>
      <c r="AH25" s="153"/>
      <c r="AI25" s="153">
        <v>11000000</v>
      </c>
      <c r="AJ25" s="153">
        <f>+AI25*1.03</f>
        <v>11330000</v>
      </c>
      <c r="AK25" s="153">
        <v>11669000</v>
      </c>
      <c r="AL25" s="153">
        <v>12019000</v>
      </c>
      <c r="AM25" s="153">
        <f>SUM(AI25:AL25)</f>
        <v>46018000</v>
      </c>
      <c r="AN25" s="37" t="s">
        <v>565</v>
      </c>
      <c r="AO25" s="37"/>
      <c r="AP25" s="43"/>
    </row>
    <row r="26" spans="1:42" ht="57" customHeight="1">
      <c r="A26" s="586"/>
      <c r="B26" s="533"/>
      <c r="C26" s="581"/>
      <c r="D26" s="586"/>
      <c r="E26" s="588"/>
      <c r="F26" s="778"/>
      <c r="G26" s="588"/>
      <c r="H26" s="588"/>
      <c r="I26" s="588"/>
      <c r="J26" s="588"/>
      <c r="K26" s="586"/>
      <c r="L26" s="789"/>
      <c r="M26" s="586"/>
      <c r="N26" s="258" t="s">
        <v>604</v>
      </c>
      <c r="O26" s="249" t="s">
        <v>587</v>
      </c>
      <c r="P26" s="255">
        <v>0.125</v>
      </c>
      <c r="Q26" s="140" t="s">
        <v>439</v>
      </c>
      <c r="R26" s="253">
        <v>3</v>
      </c>
      <c r="S26" s="247" t="s">
        <v>43</v>
      </c>
      <c r="T26" s="45">
        <v>0</v>
      </c>
      <c r="U26" s="247">
        <v>0</v>
      </c>
      <c r="V26" s="247">
        <v>1</v>
      </c>
      <c r="W26" s="247">
        <v>1</v>
      </c>
      <c r="X26" s="247">
        <v>1</v>
      </c>
      <c r="Y26" s="247"/>
      <c r="Z26" s="247"/>
      <c r="AA26" s="247"/>
      <c r="AB26" s="247"/>
      <c r="AC26" s="153">
        <v>0</v>
      </c>
      <c r="AD26" s="153">
        <f>+AM26-AF26</f>
        <v>61818000</v>
      </c>
      <c r="AE26" s="153">
        <v>0</v>
      </c>
      <c r="AF26" s="153">
        <v>0</v>
      </c>
      <c r="AG26" s="153">
        <v>0</v>
      </c>
      <c r="AH26" s="153"/>
      <c r="AI26" s="153">
        <v>0</v>
      </c>
      <c r="AJ26" s="153">
        <v>20000000</v>
      </c>
      <c r="AK26" s="153">
        <v>20600000</v>
      </c>
      <c r="AL26" s="153">
        <v>21218000</v>
      </c>
      <c r="AM26" s="153">
        <f>SUM(AJ26:AL26)</f>
        <v>61818000</v>
      </c>
      <c r="AN26" s="37" t="s">
        <v>565</v>
      </c>
      <c r="AO26" s="37"/>
      <c r="AP26" s="43"/>
    </row>
    <row r="27" spans="1:42" ht="38.25">
      <c r="A27" s="586"/>
      <c r="B27" s="533"/>
      <c r="C27" s="581"/>
      <c r="D27" s="586"/>
      <c r="E27" s="588"/>
      <c r="F27" s="778"/>
      <c r="G27" s="588"/>
      <c r="H27" s="588"/>
      <c r="I27" s="588"/>
      <c r="J27" s="588"/>
      <c r="K27" s="586"/>
      <c r="L27" s="790"/>
      <c r="M27" s="586"/>
      <c r="N27" s="258" t="s">
        <v>605</v>
      </c>
      <c r="O27" s="249" t="s">
        <v>588</v>
      </c>
      <c r="P27" s="255">
        <v>0.125</v>
      </c>
      <c r="Q27" s="140" t="s">
        <v>439</v>
      </c>
      <c r="R27" s="253">
        <v>3</v>
      </c>
      <c r="S27" s="247" t="s">
        <v>43</v>
      </c>
      <c r="T27" s="45">
        <v>0</v>
      </c>
      <c r="U27" s="247">
        <v>0</v>
      </c>
      <c r="V27" s="247">
        <v>1</v>
      </c>
      <c r="W27" s="247">
        <v>1</v>
      </c>
      <c r="X27" s="247">
        <v>1</v>
      </c>
      <c r="Y27" s="247"/>
      <c r="Z27" s="247"/>
      <c r="AA27" s="247"/>
      <c r="AB27" s="247"/>
      <c r="AC27" s="153">
        <v>0</v>
      </c>
      <c r="AD27" s="248">
        <f>+AM27</f>
        <v>30909000</v>
      </c>
      <c r="AE27" s="153">
        <v>0</v>
      </c>
      <c r="AF27" s="153">
        <v>0</v>
      </c>
      <c r="AG27" s="153">
        <v>0</v>
      </c>
      <c r="AH27" s="153"/>
      <c r="AI27" s="153">
        <v>0</v>
      </c>
      <c r="AJ27" s="153">
        <v>10000000</v>
      </c>
      <c r="AK27" s="153">
        <f>+AJ27*1.03</f>
        <v>10300000</v>
      </c>
      <c r="AL27" s="153">
        <f>+AK27*1.03</f>
        <v>10609000</v>
      </c>
      <c r="AM27" s="153">
        <f>SUM(AI27:AL27)</f>
        <v>30909000</v>
      </c>
      <c r="AN27" s="37" t="s">
        <v>565</v>
      </c>
      <c r="AO27" s="37"/>
      <c r="AP27" s="43"/>
    </row>
    <row r="28" spans="1:42" ht="25.5">
      <c r="A28" s="586"/>
      <c r="B28" s="533"/>
      <c r="C28" s="581"/>
      <c r="D28" s="586"/>
      <c r="E28" s="588"/>
      <c r="F28" s="778"/>
      <c r="G28" s="588"/>
      <c r="H28" s="588"/>
      <c r="I28" s="588"/>
      <c r="J28" s="588"/>
      <c r="K28" s="586" t="s">
        <v>589</v>
      </c>
      <c r="L28" s="779" t="s">
        <v>562</v>
      </c>
      <c r="M28" s="586" t="s">
        <v>590</v>
      </c>
      <c r="N28" s="258" t="s">
        <v>606</v>
      </c>
      <c r="O28" s="249" t="s">
        <v>591</v>
      </c>
      <c r="P28" s="255">
        <v>0.34</v>
      </c>
      <c r="Q28" s="140" t="s">
        <v>439</v>
      </c>
      <c r="R28" s="253">
        <v>1</v>
      </c>
      <c r="S28" s="247" t="s">
        <v>115</v>
      </c>
      <c r="T28" s="45">
        <v>1</v>
      </c>
      <c r="U28" s="247">
        <v>0</v>
      </c>
      <c r="V28" s="247">
        <v>1</v>
      </c>
      <c r="W28" s="247"/>
      <c r="X28" s="247"/>
      <c r="Y28" s="247"/>
      <c r="Z28" s="247"/>
      <c r="AA28" s="247"/>
      <c r="AB28" s="247"/>
      <c r="AC28" s="153">
        <v>0</v>
      </c>
      <c r="AD28" s="248">
        <f>+AM28</f>
        <v>22000000</v>
      </c>
      <c r="AE28" s="153">
        <v>0</v>
      </c>
      <c r="AF28" s="153">
        <v>0</v>
      </c>
      <c r="AG28" s="153">
        <v>0</v>
      </c>
      <c r="AH28" s="153"/>
      <c r="AI28" s="153">
        <v>0</v>
      </c>
      <c r="AJ28" s="153">
        <v>22000000</v>
      </c>
      <c r="AK28" s="41"/>
      <c r="AL28" s="41"/>
      <c r="AM28" s="153">
        <f>+AJ28</f>
        <v>22000000</v>
      </c>
      <c r="AN28" s="37" t="s">
        <v>565</v>
      </c>
      <c r="AO28" s="49"/>
      <c r="AP28" s="43"/>
    </row>
    <row r="29" spans="1:42" ht="38.25">
      <c r="A29" s="586"/>
      <c r="B29" s="533"/>
      <c r="C29" s="581"/>
      <c r="D29" s="586"/>
      <c r="E29" s="588"/>
      <c r="F29" s="778"/>
      <c r="G29" s="588"/>
      <c r="H29" s="588"/>
      <c r="I29" s="588"/>
      <c r="J29" s="588"/>
      <c r="K29" s="586"/>
      <c r="L29" s="779"/>
      <c r="M29" s="586"/>
      <c r="N29" s="782" t="s">
        <v>607</v>
      </c>
      <c r="O29" s="249" t="s">
        <v>592</v>
      </c>
      <c r="P29" s="255">
        <v>0.33</v>
      </c>
      <c r="Q29" s="140" t="s">
        <v>593</v>
      </c>
      <c r="R29" s="253">
        <v>2</v>
      </c>
      <c r="S29" s="247" t="s">
        <v>43</v>
      </c>
      <c r="T29" s="45">
        <v>0</v>
      </c>
      <c r="U29" s="247">
        <v>0</v>
      </c>
      <c r="V29" s="247">
        <v>0</v>
      </c>
      <c r="W29" s="247">
        <v>0</v>
      </c>
      <c r="X29" s="247">
        <v>0</v>
      </c>
      <c r="Y29" s="247"/>
      <c r="Z29" s="247"/>
      <c r="AA29" s="247"/>
      <c r="AB29" s="247"/>
      <c r="AC29" s="153">
        <v>0</v>
      </c>
      <c r="AD29" s="153">
        <v>0</v>
      </c>
      <c r="AE29" s="153">
        <v>45000000</v>
      </c>
      <c r="AF29" s="153">
        <v>0</v>
      </c>
      <c r="AG29" s="153">
        <v>0</v>
      </c>
      <c r="AH29" s="153"/>
      <c r="AI29" s="153">
        <v>0</v>
      </c>
      <c r="AJ29" s="153">
        <v>0</v>
      </c>
      <c r="AK29" s="153">
        <v>30000000</v>
      </c>
      <c r="AL29" s="153">
        <v>15000000</v>
      </c>
      <c r="AM29" s="153">
        <f>SUM(AK29:AL29)</f>
        <v>45000000</v>
      </c>
      <c r="AN29" s="37" t="s">
        <v>565</v>
      </c>
      <c r="AO29" s="49"/>
      <c r="AP29" s="43"/>
    </row>
    <row r="30" spans="1:42" ht="25.5">
      <c r="A30" s="586"/>
      <c r="B30" s="533"/>
      <c r="C30" s="581"/>
      <c r="D30" s="586"/>
      <c r="E30" s="588"/>
      <c r="F30" s="778"/>
      <c r="G30" s="588"/>
      <c r="H30" s="588"/>
      <c r="I30" s="588"/>
      <c r="J30" s="588"/>
      <c r="K30" s="586"/>
      <c r="L30" s="779"/>
      <c r="M30" s="586"/>
      <c r="N30" s="783"/>
      <c r="O30" s="249" t="s">
        <v>594</v>
      </c>
      <c r="P30" s="255"/>
      <c r="Q30" s="140"/>
      <c r="R30" s="253"/>
      <c r="S30" s="247"/>
      <c r="T30" s="45"/>
      <c r="U30" s="247"/>
      <c r="V30" s="247"/>
      <c r="W30" s="247"/>
      <c r="X30" s="247"/>
      <c r="Y30" s="247"/>
      <c r="Z30" s="247"/>
      <c r="AA30" s="247"/>
      <c r="AB30" s="247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37"/>
      <c r="AO30" s="49"/>
      <c r="AP30" s="43"/>
    </row>
    <row r="31" spans="1:42" ht="51">
      <c r="A31" s="586"/>
      <c r="B31" s="534"/>
      <c r="C31" s="581"/>
      <c r="D31" s="586"/>
      <c r="E31" s="588"/>
      <c r="F31" s="778"/>
      <c r="G31" s="588"/>
      <c r="H31" s="588"/>
      <c r="I31" s="588"/>
      <c r="J31" s="588"/>
      <c r="K31" s="586"/>
      <c r="L31" s="779"/>
      <c r="M31" s="586"/>
      <c r="N31" s="258" t="s">
        <v>608</v>
      </c>
      <c r="O31" s="259" t="s">
        <v>595</v>
      </c>
      <c r="P31" s="255">
        <v>0.33</v>
      </c>
      <c r="Q31" s="140" t="s">
        <v>439</v>
      </c>
      <c r="R31" s="253">
        <v>4</v>
      </c>
      <c r="S31" s="247" t="s">
        <v>43</v>
      </c>
      <c r="T31" s="45">
        <v>3</v>
      </c>
      <c r="U31" s="247">
        <v>1</v>
      </c>
      <c r="V31" s="247">
        <v>1</v>
      </c>
      <c r="W31" s="247">
        <v>1</v>
      </c>
      <c r="X31" s="247">
        <v>1</v>
      </c>
      <c r="Y31" s="247"/>
      <c r="Z31" s="247"/>
      <c r="AA31" s="247"/>
      <c r="AB31" s="247">
        <v>1</v>
      </c>
      <c r="AC31" s="153">
        <v>0</v>
      </c>
      <c r="AD31" s="153">
        <f>+AM31</f>
        <v>147345080</v>
      </c>
      <c r="AE31" s="153">
        <v>0</v>
      </c>
      <c r="AF31" s="153">
        <v>0</v>
      </c>
      <c r="AG31" s="153">
        <v>0</v>
      </c>
      <c r="AH31" s="153"/>
      <c r="AI31" s="153">
        <v>20000000</v>
      </c>
      <c r="AJ31" s="153">
        <v>41200000</v>
      </c>
      <c r="AK31" s="153">
        <v>42436000</v>
      </c>
      <c r="AL31" s="153">
        <v>43709080</v>
      </c>
      <c r="AM31" s="153">
        <f>SUM(AI31:AL31)</f>
        <v>147345080</v>
      </c>
      <c r="AN31" s="37" t="s">
        <v>565</v>
      </c>
      <c r="AO31" s="49"/>
      <c r="AP31" s="43"/>
    </row>
    <row r="32" spans="1:42">
      <c r="AC32" s="260"/>
      <c r="AD32" s="260">
        <f>SUM(AD12:AD31)</f>
        <v>806397264</v>
      </c>
      <c r="AE32" s="260">
        <f t="shared" ref="AE32:AM32" si="2">SUM(AE12:AE31)</f>
        <v>235678000</v>
      </c>
      <c r="AF32" s="260">
        <f t="shared" si="2"/>
        <v>0</v>
      </c>
      <c r="AG32" s="260">
        <f t="shared" si="2"/>
        <v>150000000</v>
      </c>
      <c r="AH32" s="260"/>
      <c r="AI32" s="260">
        <f t="shared" si="2"/>
        <v>173000000</v>
      </c>
      <c r="AJ32" s="260">
        <f t="shared" si="2"/>
        <v>284290000</v>
      </c>
      <c r="AK32" s="260">
        <f t="shared" si="2"/>
        <v>445657800</v>
      </c>
      <c r="AL32" s="260">
        <f t="shared" si="2"/>
        <v>289127464</v>
      </c>
      <c r="AM32" s="260">
        <f t="shared" si="2"/>
        <v>1192075264</v>
      </c>
    </row>
  </sheetData>
  <sheetProtection formatCells="0" formatColumns="0" formatRows="0" insertColumns="0" insertRows="0" insertHyperlinks="0" deleteColumns="0" deleteRows="0" sort="0" autoFilter="0" pivotTables="0"/>
  <mergeCells count="55">
    <mergeCell ref="S12:S13"/>
    <mergeCell ref="AI12:AI13"/>
    <mergeCell ref="N14:N15"/>
    <mergeCell ref="K16:K27"/>
    <mergeCell ref="L16:L27"/>
    <mergeCell ref="M16:M27"/>
    <mergeCell ref="N16:N17"/>
    <mergeCell ref="N18:N19"/>
    <mergeCell ref="P12:P13"/>
    <mergeCell ref="P21:P22"/>
    <mergeCell ref="Q12:Q13"/>
    <mergeCell ref="R12:R13"/>
    <mergeCell ref="J12:J31"/>
    <mergeCell ref="K12:K14"/>
    <mergeCell ref="L12:L14"/>
    <mergeCell ref="M12:M15"/>
    <mergeCell ref="N12:N13"/>
    <mergeCell ref="N21:N22"/>
    <mergeCell ref="N23:N24"/>
    <mergeCell ref="K28:K31"/>
    <mergeCell ref="L28:L31"/>
    <mergeCell ref="M28:M31"/>
    <mergeCell ref="N29:N30"/>
    <mergeCell ref="AP10:AP11"/>
    <mergeCell ref="A12:A31"/>
    <mergeCell ref="B12:B31"/>
    <mergeCell ref="C12:C31"/>
    <mergeCell ref="D12:D31"/>
    <mergeCell ref="E12:E31"/>
    <mergeCell ref="F12:F31"/>
    <mergeCell ref="G12:G31"/>
    <mergeCell ref="H12:H31"/>
    <mergeCell ref="I12:I31"/>
    <mergeCell ref="AC10:AG10"/>
    <mergeCell ref="AH10:AH11"/>
    <mergeCell ref="AI10:AL10"/>
    <mergeCell ref="AM10:AM11"/>
    <mergeCell ref="AN10:AN11"/>
    <mergeCell ref="AO10:AO11"/>
    <mergeCell ref="Q10:X10"/>
    <mergeCell ref="A1:M1"/>
    <mergeCell ref="A2:M2"/>
    <mergeCell ref="A3:M3"/>
    <mergeCell ref="A4:M4"/>
    <mergeCell ref="A5:M5"/>
    <mergeCell ref="A10:A11"/>
    <mergeCell ref="B10:B11"/>
    <mergeCell ref="C10:C11"/>
    <mergeCell ref="D10:J10"/>
    <mergeCell ref="K10:K11"/>
    <mergeCell ref="L10:L11"/>
    <mergeCell ref="M10:M11"/>
    <mergeCell ref="N10:N11"/>
    <mergeCell ref="O10:O11"/>
    <mergeCell ref="P10:P11"/>
  </mergeCells>
  <pageMargins left="0.19685039370078741" right="0.19685039370078741" top="0.39370078740157483" bottom="0.39370078740157483" header="0.31496062992125984" footer="0.31496062992125984"/>
  <pageSetup scale="80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C34A-E2FD-49E2-8833-FA56EF48B936}">
  <sheetPr>
    <tabColor theme="7"/>
  </sheetPr>
  <dimension ref="A1:AZ100"/>
  <sheetViews>
    <sheetView topLeftCell="P1" workbookViewId="0">
      <selection activeCell="S5" sqref="S5:S7"/>
    </sheetView>
  </sheetViews>
  <sheetFormatPr baseColWidth="10" defaultColWidth="14.42578125" defaultRowHeight="15" customHeight="1"/>
  <cols>
    <col min="1" max="5" width="10.7109375" style="340" customWidth="1"/>
    <col min="6" max="6" width="17.140625" style="340" customWidth="1"/>
    <col min="7" max="7" width="13.5703125" style="340" customWidth="1"/>
    <col min="8" max="8" width="13.5703125" style="340" hidden="1" customWidth="1"/>
    <col min="9" max="14" width="10.7109375" style="340" hidden="1" customWidth="1"/>
    <col min="15" max="16" width="10.7109375" style="340" customWidth="1"/>
    <col min="17" max="17" width="39.28515625" style="340" customWidth="1"/>
    <col min="18" max="18" width="31.5703125" style="340" customWidth="1"/>
    <col min="19" max="19" width="38.28515625" style="340" customWidth="1"/>
    <col min="20" max="20" width="10.7109375" style="340" customWidth="1"/>
    <col min="21" max="21" width="23.85546875" style="340" customWidth="1"/>
    <col min="22" max="22" width="18.140625" style="340" customWidth="1"/>
    <col min="23" max="25" width="10.7109375" style="340" customWidth="1"/>
    <col min="26" max="26" width="7.140625" style="340" hidden="1" customWidth="1"/>
    <col min="27" max="27" width="8.85546875" style="340" hidden="1" customWidth="1"/>
    <col min="28" max="28" width="8.28515625" style="340" hidden="1" customWidth="1"/>
    <col min="29" max="32" width="15" style="340" customWidth="1"/>
    <col min="33" max="34" width="19.42578125" style="340" hidden="1" customWidth="1"/>
    <col min="35" max="35" width="18.42578125" style="340" hidden="1" customWidth="1"/>
    <col min="36" max="37" width="19" style="340" hidden="1" customWidth="1"/>
    <col min="38" max="38" width="20.140625" style="340" hidden="1" customWidth="1"/>
    <col min="39" max="39" width="19" style="340" hidden="1" customWidth="1"/>
    <col min="40" max="40" width="18.42578125" style="340" customWidth="1"/>
    <col min="41" max="47" width="19" style="340" hidden="1" customWidth="1"/>
    <col min="48" max="48" width="23.42578125" style="340" hidden="1" customWidth="1"/>
    <col min="49" max="49" width="29.7109375" style="340" customWidth="1"/>
    <col min="50" max="50" width="38.28515625" style="340" customWidth="1"/>
    <col min="51" max="51" width="27.5703125" style="340" customWidth="1"/>
    <col min="52" max="52" width="10.7109375" style="340" customWidth="1"/>
    <col min="53" max="16384" width="14.42578125" style="340"/>
  </cols>
  <sheetData>
    <row r="1" spans="1:52" ht="15" customHeight="1">
      <c r="AW1" s="340">
        <v>0</v>
      </c>
      <c r="AY1" s="340">
        <v>0</v>
      </c>
    </row>
    <row r="2" spans="1:52" ht="25.5" customHeight="1">
      <c r="A2" s="797" t="s">
        <v>0</v>
      </c>
      <c r="B2" s="797" t="s">
        <v>1</v>
      </c>
      <c r="C2" s="797" t="s">
        <v>2</v>
      </c>
      <c r="D2" s="803" t="s">
        <v>285</v>
      </c>
      <c r="E2" s="804"/>
      <c r="F2" s="804"/>
      <c r="G2" s="804"/>
      <c r="H2" s="804"/>
      <c r="I2" s="804"/>
      <c r="J2" s="805"/>
      <c r="K2" s="341"/>
      <c r="L2" s="341"/>
      <c r="M2" s="341"/>
      <c r="N2" s="341"/>
      <c r="O2" s="797" t="s">
        <v>4</v>
      </c>
      <c r="P2" s="797" t="s">
        <v>1</v>
      </c>
      <c r="Q2" s="797" t="s">
        <v>5</v>
      </c>
      <c r="R2" s="797" t="s">
        <v>6</v>
      </c>
      <c r="S2" s="797" t="s">
        <v>189</v>
      </c>
      <c r="T2" s="797" t="s">
        <v>1</v>
      </c>
      <c r="U2" s="803">
        <v>0</v>
      </c>
      <c r="V2" s="804"/>
      <c r="W2" s="804"/>
      <c r="X2" s="804"/>
      <c r="Y2" s="804"/>
      <c r="Z2" s="804"/>
      <c r="AA2" s="804"/>
      <c r="AB2" s="805"/>
      <c r="AC2" s="342"/>
      <c r="AD2" s="342"/>
      <c r="AE2" s="342"/>
      <c r="AF2" s="342"/>
      <c r="AG2" s="342"/>
      <c r="AH2" s="342"/>
      <c r="AI2" s="803" t="s">
        <v>8</v>
      </c>
      <c r="AJ2" s="804"/>
      <c r="AK2" s="804"/>
      <c r="AL2" s="804"/>
      <c r="AM2" s="805"/>
      <c r="AN2" s="803" t="s">
        <v>9</v>
      </c>
      <c r="AO2" s="804"/>
      <c r="AP2" s="804"/>
      <c r="AQ2" s="805"/>
      <c r="AR2" s="341"/>
      <c r="AS2" s="341"/>
      <c r="AT2" s="341"/>
      <c r="AU2" s="341"/>
      <c r="AV2" s="797" t="s">
        <v>10</v>
      </c>
      <c r="AW2" s="797" t="s">
        <v>11</v>
      </c>
      <c r="AX2" s="797" t="s">
        <v>12</v>
      </c>
      <c r="AY2" s="799" t="s">
        <v>13</v>
      </c>
      <c r="AZ2" s="343"/>
    </row>
    <row r="3" spans="1:52" ht="39.75" customHeight="1">
      <c r="A3" s="798"/>
      <c r="B3" s="798"/>
      <c r="C3" s="798"/>
      <c r="D3" s="344" t="s">
        <v>14</v>
      </c>
      <c r="E3" s="344" t="s">
        <v>15</v>
      </c>
      <c r="F3" s="344" t="s">
        <v>556</v>
      </c>
      <c r="G3" s="344" t="s">
        <v>17</v>
      </c>
      <c r="H3" s="344" t="s">
        <v>18</v>
      </c>
      <c r="I3" s="344" t="s">
        <v>19</v>
      </c>
      <c r="J3" s="344" t="s">
        <v>20</v>
      </c>
      <c r="K3" s="345"/>
      <c r="L3" s="345"/>
      <c r="M3" s="345"/>
      <c r="N3" s="345"/>
      <c r="O3" s="798"/>
      <c r="P3" s="798"/>
      <c r="Q3" s="798"/>
      <c r="R3" s="798"/>
      <c r="S3" s="798"/>
      <c r="T3" s="798"/>
      <c r="U3" s="344" t="s">
        <v>22</v>
      </c>
      <c r="V3" s="344" t="s">
        <v>286</v>
      </c>
      <c r="W3" s="344" t="s">
        <v>24</v>
      </c>
      <c r="X3" s="344" t="s">
        <v>15</v>
      </c>
      <c r="Y3" s="346" t="s">
        <v>17</v>
      </c>
      <c r="Z3" s="347" t="s">
        <v>18</v>
      </c>
      <c r="AA3" s="348" t="s">
        <v>19</v>
      </c>
      <c r="AB3" s="349" t="s">
        <v>20</v>
      </c>
      <c r="AC3" s="350" t="s">
        <v>25</v>
      </c>
      <c r="AD3" s="350" t="s">
        <v>26</v>
      </c>
      <c r="AE3" s="350" t="s">
        <v>27</v>
      </c>
      <c r="AF3" s="350" t="s">
        <v>28</v>
      </c>
      <c r="AG3" s="350" t="s">
        <v>29</v>
      </c>
      <c r="AH3" s="350" t="s">
        <v>30</v>
      </c>
      <c r="AI3" s="344" t="s">
        <v>31</v>
      </c>
      <c r="AJ3" s="344" t="s">
        <v>32</v>
      </c>
      <c r="AK3" s="344" t="s">
        <v>33</v>
      </c>
      <c r="AL3" s="344" t="s">
        <v>34</v>
      </c>
      <c r="AM3" s="344" t="s">
        <v>35</v>
      </c>
      <c r="AN3" s="344">
        <v>2020</v>
      </c>
      <c r="AO3" s="344">
        <v>2021</v>
      </c>
      <c r="AP3" s="344">
        <v>2022</v>
      </c>
      <c r="AQ3" s="344">
        <v>2023</v>
      </c>
      <c r="AR3" s="345"/>
      <c r="AS3" s="345"/>
      <c r="AT3" s="345"/>
      <c r="AU3" s="345"/>
      <c r="AV3" s="798"/>
      <c r="AW3" s="798"/>
      <c r="AX3" s="798"/>
      <c r="AY3" s="798"/>
      <c r="AZ3" s="343"/>
    </row>
    <row r="4" spans="1:52" ht="57.75" customHeight="1">
      <c r="A4" s="800" t="s">
        <v>754</v>
      </c>
      <c r="B4" s="802">
        <v>1</v>
      </c>
      <c r="C4" s="800" t="s">
        <v>755</v>
      </c>
      <c r="D4" s="800" t="s">
        <v>756</v>
      </c>
      <c r="E4" s="800">
        <v>1300</v>
      </c>
      <c r="F4" s="806">
        <v>1560</v>
      </c>
      <c r="G4" s="807">
        <v>0.05</v>
      </c>
      <c r="H4" s="807">
        <v>0.05</v>
      </c>
      <c r="I4" s="807">
        <v>0.05</v>
      </c>
      <c r="J4" s="807">
        <v>0.05</v>
      </c>
      <c r="K4" s="351"/>
      <c r="L4" s="351"/>
      <c r="M4" s="351"/>
      <c r="N4" s="351"/>
      <c r="O4" s="800" t="s">
        <v>757</v>
      </c>
      <c r="P4" s="807">
        <v>0.3</v>
      </c>
      <c r="Q4" s="800" t="s">
        <v>758</v>
      </c>
      <c r="R4" s="352" t="s">
        <v>759</v>
      </c>
      <c r="S4" s="353" t="s">
        <v>760</v>
      </c>
      <c r="T4" s="354">
        <v>0.09</v>
      </c>
      <c r="U4" s="355" t="s">
        <v>761</v>
      </c>
      <c r="V4" s="356">
        <v>1</v>
      </c>
      <c r="W4" s="357" t="s">
        <v>43</v>
      </c>
      <c r="X4" s="357">
        <v>0</v>
      </c>
      <c r="Y4" s="358" t="s">
        <v>762</v>
      </c>
      <c r="Z4" s="359">
        <v>0.25</v>
      </c>
      <c r="AA4" s="359">
        <v>0.25</v>
      </c>
      <c r="AB4" s="359">
        <v>0.25</v>
      </c>
      <c r="AC4" s="359">
        <v>0</v>
      </c>
      <c r="AD4" s="359">
        <v>0</v>
      </c>
      <c r="AE4" s="359">
        <v>0.1</v>
      </c>
      <c r="AF4" s="359">
        <v>0.15</v>
      </c>
      <c r="AG4" s="360" t="e">
        <f t="shared" ref="AG4:AG5" si="0">+((AC4+AD4+AE4+AF4)/Y4)*100</f>
        <v>#VALUE!</v>
      </c>
      <c r="AH4" s="361">
        <f t="shared" ref="AH4:AH5" si="1">+((AC4+AD4+AE4+AF4)/V4)*100</f>
        <v>25</v>
      </c>
      <c r="AI4" s="362">
        <v>116025000</v>
      </c>
      <c r="AJ4" s="362">
        <v>0</v>
      </c>
      <c r="AK4" s="362">
        <v>0</v>
      </c>
      <c r="AL4" s="362">
        <v>0</v>
      </c>
      <c r="AM4" s="362">
        <v>0</v>
      </c>
      <c r="AN4" s="362">
        <v>25000000</v>
      </c>
      <c r="AO4" s="362">
        <v>27500000</v>
      </c>
      <c r="AP4" s="362">
        <v>30250000</v>
      </c>
      <c r="AQ4" s="362">
        <v>33275000</v>
      </c>
      <c r="AR4" s="363"/>
      <c r="AS4" s="363"/>
      <c r="AT4" s="363"/>
      <c r="AU4" s="363"/>
      <c r="AV4" s="363">
        <f>SUM(AN4:AQ4)</f>
        <v>116025000</v>
      </c>
      <c r="AW4" s="364" t="s">
        <v>763</v>
      </c>
      <c r="AX4" s="364" t="s">
        <v>764</v>
      </c>
      <c r="AY4" s="365">
        <v>176563270678</v>
      </c>
      <c r="AZ4" s="366"/>
    </row>
    <row r="5" spans="1:52" ht="54" customHeight="1">
      <c r="A5" s="801"/>
      <c r="B5" s="801"/>
      <c r="C5" s="801"/>
      <c r="D5" s="801"/>
      <c r="E5" s="801"/>
      <c r="F5" s="801"/>
      <c r="G5" s="801"/>
      <c r="H5" s="801"/>
      <c r="I5" s="801"/>
      <c r="J5" s="801"/>
      <c r="K5" s="367"/>
      <c r="L5" s="367"/>
      <c r="M5" s="367"/>
      <c r="N5" s="367"/>
      <c r="O5" s="801"/>
      <c r="P5" s="801"/>
      <c r="Q5" s="801"/>
      <c r="R5" s="825" t="s">
        <v>765</v>
      </c>
      <c r="S5" s="826" t="s">
        <v>766</v>
      </c>
      <c r="T5" s="822">
        <v>0.08</v>
      </c>
      <c r="U5" s="827" t="s">
        <v>767</v>
      </c>
      <c r="V5" s="808">
        <v>6</v>
      </c>
      <c r="W5" s="808" t="s">
        <v>43</v>
      </c>
      <c r="X5" s="808">
        <v>5</v>
      </c>
      <c r="Y5" s="808">
        <v>1</v>
      </c>
      <c r="Z5" s="808">
        <v>2</v>
      </c>
      <c r="AA5" s="808">
        <v>2</v>
      </c>
      <c r="AB5" s="808">
        <v>1</v>
      </c>
      <c r="AC5" s="808">
        <v>0</v>
      </c>
      <c r="AD5" s="808">
        <v>0</v>
      </c>
      <c r="AE5" s="808">
        <v>0.5</v>
      </c>
      <c r="AF5" s="808">
        <v>0.5</v>
      </c>
      <c r="AG5" s="808">
        <f t="shared" si="0"/>
        <v>100</v>
      </c>
      <c r="AH5" s="814">
        <f t="shared" si="1"/>
        <v>16.666666666666664</v>
      </c>
      <c r="AI5" s="809">
        <v>139230000</v>
      </c>
      <c r="AJ5" s="809">
        <v>0</v>
      </c>
      <c r="AK5" s="809">
        <v>0</v>
      </c>
      <c r="AL5" s="809">
        <v>0</v>
      </c>
      <c r="AM5" s="809">
        <v>0</v>
      </c>
      <c r="AN5" s="809">
        <v>30000000</v>
      </c>
      <c r="AO5" s="809">
        <v>33000000</v>
      </c>
      <c r="AP5" s="809">
        <v>36300000</v>
      </c>
      <c r="AQ5" s="809">
        <v>39930000</v>
      </c>
      <c r="AR5" s="368"/>
      <c r="AS5" s="368"/>
      <c r="AT5" s="368"/>
      <c r="AU5" s="368"/>
      <c r="AV5" s="810">
        <f>+AN5+AO5+AP5+AQ5</f>
        <v>139230000</v>
      </c>
      <c r="AW5" s="813" t="s">
        <v>763</v>
      </c>
      <c r="AX5" s="369" t="s">
        <v>768</v>
      </c>
      <c r="AY5" s="365">
        <v>176563270907</v>
      </c>
      <c r="AZ5" s="366"/>
    </row>
    <row r="6" spans="1:52" ht="71.25" customHeight="1">
      <c r="A6" s="801"/>
      <c r="B6" s="801"/>
      <c r="C6" s="801"/>
      <c r="D6" s="801"/>
      <c r="E6" s="801"/>
      <c r="F6" s="801"/>
      <c r="G6" s="801"/>
      <c r="H6" s="801"/>
      <c r="I6" s="801"/>
      <c r="J6" s="801"/>
      <c r="K6" s="367"/>
      <c r="L6" s="367"/>
      <c r="M6" s="367"/>
      <c r="N6" s="367"/>
      <c r="O6" s="801"/>
      <c r="P6" s="801"/>
      <c r="Q6" s="801"/>
      <c r="R6" s="801"/>
      <c r="S6" s="801"/>
      <c r="T6" s="801"/>
      <c r="U6" s="801"/>
      <c r="V6" s="801"/>
      <c r="W6" s="801"/>
      <c r="X6" s="801"/>
      <c r="Y6" s="801"/>
      <c r="Z6" s="801"/>
      <c r="AA6" s="801"/>
      <c r="AB6" s="801"/>
      <c r="AC6" s="801"/>
      <c r="AD6" s="801"/>
      <c r="AE6" s="801"/>
      <c r="AF6" s="801"/>
      <c r="AG6" s="801"/>
      <c r="AH6" s="801"/>
      <c r="AI6" s="801"/>
      <c r="AJ6" s="801"/>
      <c r="AK6" s="801"/>
      <c r="AL6" s="801"/>
      <c r="AM6" s="801"/>
      <c r="AN6" s="801"/>
      <c r="AO6" s="801"/>
      <c r="AP6" s="801"/>
      <c r="AQ6" s="801"/>
      <c r="AR6" s="370"/>
      <c r="AS6" s="370"/>
      <c r="AT6" s="370"/>
      <c r="AU6" s="370"/>
      <c r="AV6" s="811"/>
      <c r="AW6" s="801"/>
      <c r="AX6" s="369" t="s">
        <v>769</v>
      </c>
      <c r="AY6" s="365">
        <v>176563270905</v>
      </c>
      <c r="AZ6" s="366"/>
    </row>
    <row r="7" spans="1:52" ht="54" customHeight="1">
      <c r="A7" s="801"/>
      <c r="B7" s="801"/>
      <c r="C7" s="801"/>
      <c r="D7" s="801"/>
      <c r="E7" s="801"/>
      <c r="F7" s="801"/>
      <c r="G7" s="801"/>
      <c r="H7" s="801"/>
      <c r="I7" s="801"/>
      <c r="J7" s="801"/>
      <c r="K7" s="367"/>
      <c r="L7" s="367"/>
      <c r="M7" s="367"/>
      <c r="N7" s="367"/>
      <c r="O7" s="801"/>
      <c r="P7" s="801"/>
      <c r="Q7" s="801"/>
      <c r="R7" s="798"/>
      <c r="S7" s="798"/>
      <c r="T7" s="798"/>
      <c r="U7" s="798"/>
      <c r="V7" s="798"/>
      <c r="W7" s="798"/>
      <c r="X7" s="798"/>
      <c r="Y7" s="798"/>
      <c r="Z7" s="798"/>
      <c r="AA7" s="798"/>
      <c r="AB7" s="798"/>
      <c r="AC7" s="798"/>
      <c r="AD7" s="798"/>
      <c r="AE7" s="798"/>
      <c r="AF7" s="798"/>
      <c r="AG7" s="798"/>
      <c r="AH7" s="798"/>
      <c r="AI7" s="798"/>
      <c r="AJ7" s="798"/>
      <c r="AK7" s="798"/>
      <c r="AL7" s="798"/>
      <c r="AM7" s="798"/>
      <c r="AN7" s="798"/>
      <c r="AO7" s="798"/>
      <c r="AP7" s="798"/>
      <c r="AQ7" s="798"/>
      <c r="AR7" s="363"/>
      <c r="AS7" s="363"/>
      <c r="AT7" s="363"/>
      <c r="AU7" s="363"/>
      <c r="AV7" s="812"/>
      <c r="AW7" s="798"/>
      <c r="AX7" s="369" t="s">
        <v>764</v>
      </c>
      <c r="AY7" s="365">
        <v>176563270678</v>
      </c>
      <c r="AZ7" s="343"/>
    </row>
    <row r="8" spans="1:52" ht="70.5" customHeight="1">
      <c r="A8" s="801"/>
      <c r="B8" s="801"/>
      <c r="C8" s="801"/>
      <c r="D8" s="801"/>
      <c r="E8" s="801"/>
      <c r="F8" s="801"/>
      <c r="G8" s="801"/>
      <c r="H8" s="801"/>
      <c r="I8" s="801"/>
      <c r="J8" s="801"/>
      <c r="K8" s="367"/>
      <c r="L8" s="367"/>
      <c r="M8" s="367"/>
      <c r="N8" s="367"/>
      <c r="O8" s="801"/>
      <c r="P8" s="801"/>
      <c r="Q8" s="801"/>
      <c r="R8" s="825" t="s">
        <v>770</v>
      </c>
      <c r="S8" s="826" t="s">
        <v>770</v>
      </c>
      <c r="T8" s="822">
        <v>0.08</v>
      </c>
      <c r="U8" s="825" t="s">
        <v>771</v>
      </c>
      <c r="V8" s="808">
        <v>3</v>
      </c>
      <c r="W8" s="808" t="s">
        <v>43</v>
      </c>
      <c r="X8" s="808">
        <v>2</v>
      </c>
      <c r="Y8" s="808">
        <v>0</v>
      </c>
      <c r="Z8" s="808">
        <v>1</v>
      </c>
      <c r="AA8" s="808">
        <v>1</v>
      </c>
      <c r="AB8" s="808">
        <v>1</v>
      </c>
      <c r="AC8" s="808">
        <v>0</v>
      </c>
      <c r="AD8" s="808">
        <v>0</v>
      </c>
      <c r="AE8" s="808">
        <v>0</v>
      </c>
      <c r="AF8" s="808">
        <v>0</v>
      </c>
      <c r="AG8" s="808" t="e">
        <f>+((AC8+AD8+AE8+AF8)/Y8)*100</f>
        <v>#DIV/0!</v>
      </c>
      <c r="AH8" s="814">
        <f>+((AC8+AD8+AE8+AF8)/V8)*100</f>
        <v>0</v>
      </c>
      <c r="AI8" s="809">
        <v>0</v>
      </c>
      <c r="AJ8" s="809">
        <v>0</v>
      </c>
      <c r="AK8" s="809">
        <v>0</v>
      </c>
      <c r="AL8" s="809">
        <v>0</v>
      </c>
      <c r="AM8" s="809">
        <f>+AV8</f>
        <v>42000000</v>
      </c>
      <c r="AN8" s="809">
        <v>0</v>
      </c>
      <c r="AO8" s="809">
        <v>10000000</v>
      </c>
      <c r="AP8" s="809">
        <v>15000000</v>
      </c>
      <c r="AQ8" s="809">
        <v>17000000</v>
      </c>
      <c r="AR8" s="368"/>
      <c r="AS8" s="368"/>
      <c r="AT8" s="368"/>
      <c r="AU8" s="368"/>
      <c r="AV8" s="810">
        <v>42000000</v>
      </c>
      <c r="AW8" s="813" t="s">
        <v>763</v>
      </c>
      <c r="AX8" s="369" t="s">
        <v>772</v>
      </c>
      <c r="AY8" s="365">
        <v>176563270519</v>
      </c>
      <c r="AZ8" s="371"/>
    </row>
    <row r="9" spans="1:52" ht="51">
      <c r="A9" s="801"/>
      <c r="B9" s="801"/>
      <c r="C9" s="801"/>
      <c r="D9" s="801"/>
      <c r="E9" s="801"/>
      <c r="F9" s="801"/>
      <c r="G9" s="801"/>
      <c r="H9" s="801"/>
      <c r="I9" s="801"/>
      <c r="J9" s="801"/>
      <c r="K9" s="367"/>
      <c r="L9" s="367"/>
      <c r="M9" s="367"/>
      <c r="N9" s="367"/>
      <c r="O9" s="801"/>
      <c r="P9" s="801"/>
      <c r="Q9" s="801"/>
      <c r="R9" s="798"/>
      <c r="S9" s="798"/>
      <c r="T9" s="798"/>
      <c r="U9" s="798"/>
      <c r="V9" s="798"/>
      <c r="W9" s="798"/>
      <c r="X9" s="798"/>
      <c r="Y9" s="798"/>
      <c r="Z9" s="798"/>
      <c r="AA9" s="798"/>
      <c r="AB9" s="798"/>
      <c r="AC9" s="798"/>
      <c r="AD9" s="798"/>
      <c r="AE9" s="798"/>
      <c r="AF9" s="798"/>
      <c r="AG9" s="798"/>
      <c r="AH9" s="798"/>
      <c r="AI9" s="798"/>
      <c r="AJ9" s="798"/>
      <c r="AK9" s="798"/>
      <c r="AL9" s="798"/>
      <c r="AM9" s="798"/>
      <c r="AN9" s="798"/>
      <c r="AO9" s="798"/>
      <c r="AP9" s="798"/>
      <c r="AQ9" s="798"/>
      <c r="AR9" s="363"/>
      <c r="AS9" s="363"/>
      <c r="AT9" s="363"/>
      <c r="AU9" s="363"/>
      <c r="AV9" s="812"/>
      <c r="AW9" s="798"/>
      <c r="AX9" s="369" t="s">
        <v>773</v>
      </c>
      <c r="AY9" s="365">
        <v>176563270912</v>
      </c>
      <c r="AZ9" s="343"/>
    </row>
    <row r="10" spans="1:52" ht="62.25" customHeight="1">
      <c r="A10" s="801"/>
      <c r="B10" s="801"/>
      <c r="C10" s="801"/>
      <c r="D10" s="801"/>
      <c r="E10" s="801"/>
      <c r="F10" s="801"/>
      <c r="G10" s="801"/>
      <c r="H10" s="801"/>
      <c r="I10" s="801"/>
      <c r="J10" s="801"/>
      <c r="K10" s="367"/>
      <c r="L10" s="367"/>
      <c r="M10" s="367"/>
      <c r="N10" s="367"/>
      <c r="O10" s="801"/>
      <c r="P10" s="801"/>
      <c r="Q10" s="801"/>
      <c r="R10" s="372" t="s">
        <v>774</v>
      </c>
      <c r="S10" s="372" t="s">
        <v>774</v>
      </c>
      <c r="T10" s="373">
        <v>0.09</v>
      </c>
      <c r="U10" s="372" t="s">
        <v>775</v>
      </c>
      <c r="V10" s="359">
        <v>1</v>
      </c>
      <c r="W10" s="359" t="s">
        <v>43</v>
      </c>
      <c r="X10" s="359">
        <v>0</v>
      </c>
      <c r="Y10" s="359">
        <v>0</v>
      </c>
      <c r="Z10" s="359">
        <v>1</v>
      </c>
      <c r="AA10" s="359">
        <v>0</v>
      </c>
      <c r="AB10" s="359">
        <v>0</v>
      </c>
      <c r="AC10" s="359">
        <v>0</v>
      </c>
      <c r="AD10" s="359">
        <v>0</v>
      </c>
      <c r="AE10" s="359">
        <v>0</v>
      </c>
      <c r="AF10" s="359">
        <v>0</v>
      </c>
      <c r="AG10" s="360" t="e">
        <f t="shared" ref="AG10:AG26" si="2">+((AC10+AD10+AE10+AF10)/Y10)*100</f>
        <v>#DIV/0!</v>
      </c>
      <c r="AH10" s="361">
        <f t="shared" ref="AH10:AH26" si="3">+((AC10+AD10+AE10+AF10)/V10)*100</f>
        <v>0</v>
      </c>
      <c r="AI10" s="362">
        <v>0</v>
      </c>
      <c r="AJ10" s="362">
        <v>0</v>
      </c>
      <c r="AK10" s="362">
        <v>0</v>
      </c>
      <c r="AL10" s="362">
        <v>0</v>
      </c>
      <c r="AM10" s="362">
        <v>1000000000</v>
      </c>
      <c r="AN10" s="362">
        <v>0</v>
      </c>
      <c r="AO10" s="362">
        <v>1000000000</v>
      </c>
      <c r="AP10" s="362">
        <v>0</v>
      </c>
      <c r="AQ10" s="362">
        <v>0</v>
      </c>
      <c r="AR10" s="363"/>
      <c r="AS10" s="363"/>
      <c r="AT10" s="363"/>
      <c r="AU10" s="363"/>
      <c r="AV10" s="363">
        <v>1000000000</v>
      </c>
      <c r="AW10" s="369" t="s">
        <v>763</v>
      </c>
      <c r="AX10" s="369"/>
      <c r="AY10" s="365"/>
      <c r="AZ10" s="343"/>
    </row>
    <row r="11" spans="1:52" ht="25.5">
      <c r="A11" s="801"/>
      <c r="B11" s="801"/>
      <c r="C11" s="801"/>
      <c r="D11" s="801"/>
      <c r="E11" s="801"/>
      <c r="F11" s="801"/>
      <c r="G11" s="801"/>
      <c r="H11" s="801"/>
      <c r="I11" s="801"/>
      <c r="J11" s="801"/>
      <c r="K11" s="367"/>
      <c r="L11" s="367"/>
      <c r="M11" s="367"/>
      <c r="N11" s="367"/>
      <c r="O11" s="801"/>
      <c r="P11" s="801"/>
      <c r="Q11" s="801"/>
      <c r="R11" s="374" t="s">
        <v>776</v>
      </c>
      <c r="S11" s="374" t="s">
        <v>776</v>
      </c>
      <c r="T11" s="376">
        <v>0.08</v>
      </c>
      <c r="U11" s="369" t="s">
        <v>777</v>
      </c>
      <c r="V11" s="355">
        <v>1</v>
      </c>
      <c r="W11" s="377" t="s">
        <v>43</v>
      </c>
      <c r="X11" s="377">
        <v>0</v>
      </c>
      <c r="Y11" s="377">
        <v>0</v>
      </c>
      <c r="Z11" s="377">
        <v>0</v>
      </c>
      <c r="AA11" s="377">
        <v>1</v>
      </c>
      <c r="AB11" s="377">
        <v>0</v>
      </c>
      <c r="AC11" s="358">
        <v>0</v>
      </c>
      <c r="AD11" s="358">
        <v>0</v>
      </c>
      <c r="AE11" s="358">
        <v>0</v>
      </c>
      <c r="AF11" s="358">
        <v>0</v>
      </c>
      <c r="AG11" s="360" t="e">
        <f t="shared" si="2"/>
        <v>#DIV/0!</v>
      </c>
      <c r="AH11" s="361">
        <f t="shared" si="3"/>
        <v>0</v>
      </c>
      <c r="AI11" s="362">
        <v>0</v>
      </c>
      <c r="AJ11" s="362">
        <v>0</v>
      </c>
      <c r="AK11" s="362">
        <v>0</v>
      </c>
      <c r="AL11" s="362">
        <v>0</v>
      </c>
      <c r="AM11" s="378">
        <f>+AV11</f>
        <v>400000000</v>
      </c>
      <c r="AN11" s="379">
        <v>0</v>
      </c>
      <c r="AO11" s="380">
        <v>0</v>
      </c>
      <c r="AP11" s="381">
        <v>400000000</v>
      </c>
      <c r="AQ11" s="380">
        <v>0</v>
      </c>
      <c r="AR11" s="363"/>
      <c r="AS11" s="363"/>
      <c r="AT11" s="363"/>
      <c r="AU11" s="363"/>
      <c r="AV11" s="382">
        <f>+AP11</f>
        <v>400000000</v>
      </c>
      <c r="AW11" s="369" t="s">
        <v>763</v>
      </c>
      <c r="AX11" s="383" t="s">
        <v>778</v>
      </c>
      <c r="AY11" s="365">
        <v>176563271549</v>
      </c>
      <c r="AZ11" s="343"/>
    </row>
    <row r="12" spans="1:52" ht="38.25">
      <c r="A12" s="801"/>
      <c r="B12" s="801"/>
      <c r="C12" s="801"/>
      <c r="D12" s="801"/>
      <c r="E12" s="801"/>
      <c r="F12" s="801"/>
      <c r="G12" s="801"/>
      <c r="H12" s="801"/>
      <c r="I12" s="801"/>
      <c r="J12" s="801"/>
      <c r="K12" s="367"/>
      <c r="L12" s="367"/>
      <c r="M12" s="367"/>
      <c r="N12" s="367"/>
      <c r="O12" s="801"/>
      <c r="P12" s="801"/>
      <c r="Q12" s="801"/>
      <c r="R12" s="384" t="s">
        <v>779</v>
      </c>
      <c r="S12" s="384" t="s">
        <v>779</v>
      </c>
      <c r="T12" s="385">
        <v>0.08</v>
      </c>
      <c r="U12" s="355" t="s">
        <v>777</v>
      </c>
      <c r="V12" s="360">
        <v>1</v>
      </c>
      <c r="W12" s="360" t="s">
        <v>43</v>
      </c>
      <c r="X12" s="360">
        <v>0</v>
      </c>
      <c r="Y12" s="360">
        <v>0</v>
      </c>
      <c r="Z12" s="360">
        <v>1</v>
      </c>
      <c r="AA12" s="360">
        <v>0</v>
      </c>
      <c r="AB12" s="360">
        <v>0</v>
      </c>
      <c r="AC12" s="359">
        <v>0</v>
      </c>
      <c r="AD12" s="359">
        <v>0</v>
      </c>
      <c r="AE12" s="359">
        <v>0</v>
      </c>
      <c r="AF12" s="359">
        <v>0</v>
      </c>
      <c r="AG12" s="360" t="e">
        <f t="shared" si="2"/>
        <v>#DIV/0!</v>
      </c>
      <c r="AH12" s="361">
        <f t="shared" si="3"/>
        <v>0</v>
      </c>
      <c r="AI12" s="362">
        <v>0</v>
      </c>
      <c r="AJ12" s="362">
        <v>0</v>
      </c>
      <c r="AK12" s="362">
        <v>0</v>
      </c>
      <c r="AL12" s="362">
        <v>0</v>
      </c>
      <c r="AM12" s="378">
        <f>+AO12</f>
        <v>1000000000</v>
      </c>
      <c r="AN12" s="362">
        <v>0</v>
      </c>
      <c r="AO12" s="378">
        <v>1000000000</v>
      </c>
      <c r="AP12" s="378">
        <v>0</v>
      </c>
      <c r="AQ12" s="362">
        <v>0</v>
      </c>
      <c r="AR12" s="363"/>
      <c r="AS12" s="363"/>
      <c r="AT12" s="363"/>
      <c r="AU12" s="363"/>
      <c r="AV12" s="382">
        <f t="shared" ref="AV12:AV16" si="4">+AN12+AO12+AP12+AQ12</f>
        <v>1000000000</v>
      </c>
      <c r="AW12" s="369" t="s">
        <v>763</v>
      </c>
      <c r="AX12" s="369"/>
      <c r="AY12" s="365"/>
      <c r="AZ12" s="343"/>
    </row>
    <row r="13" spans="1:52" ht="38.25">
      <c r="A13" s="801"/>
      <c r="B13" s="801"/>
      <c r="C13" s="801"/>
      <c r="D13" s="801"/>
      <c r="E13" s="801"/>
      <c r="F13" s="801"/>
      <c r="G13" s="801"/>
      <c r="H13" s="801"/>
      <c r="I13" s="801"/>
      <c r="J13" s="801"/>
      <c r="K13" s="367"/>
      <c r="L13" s="367"/>
      <c r="M13" s="367"/>
      <c r="N13" s="367"/>
      <c r="O13" s="801"/>
      <c r="P13" s="801"/>
      <c r="Q13" s="801"/>
      <c r="R13" s="384" t="s">
        <v>780</v>
      </c>
      <c r="S13" s="375" t="s">
        <v>781</v>
      </c>
      <c r="T13" s="385">
        <v>0.08</v>
      </c>
      <c r="U13" s="355" t="s">
        <v>777</v>
      </c>
      <c r="V13" s="360">
        <v>4</v>
      </c>
      <c r="W13" s="360" t="s">
        <v>115</v>
      </c>
      <c r="X13" s="360">
        <v>0</v>
      </c>
      <c r="Y13" s="360">
        <v>1</v>
      </c>
      <c r="Z13" s="360">
        <v>1</v>
      </c>
      <c r="AA13" s="360">
        <v>1</v>
      </c>
      <c r="AB13" s="360">
        <v>1</v>
      </c>
      <c r="AC13" s="359">
        <v>0</v>
      </c>
      <c r="AD13" s="359">
        <v>0</v>
      </c>
      <c r="AE13" s="359">
        <v>0.5</v>
      </c>
      <c r="AF13" s="359">
        <v>0.5</v>
      </c>
      <c r="AG13" s="360">
        <f t="shared" si="2"/>
        <v>100</v>
      </c>
      <c r="AH13" s="361">
        <f t="shared" si="3"/>
        <v>25</v>
      </c>
      <c r="AI13" s="362">
        <v>0</v>
      </c>
      <c r="AJ13" s="362">
        <v>0</v>
      </c>
      <c r="AK13" s="362">
        <v>0</v>
      </c>
      <c r="AL13" s="362">
        <v>0</v>
      </c>
      <c r="AM13" s="378">
        <f>+AV13</f>
        <v>2000000000</v>
      </c>
      <c r="AN13" s="378">
        <v>500000000</v>
      </c>
      <c r="AO13" s="378">
        <v>500000000</v>
      </c>
      <c r="AP13" s="378">
        <v>500000000</v>
      </c>
      <c r="AQ13" s="378">
        <v>500000000</v>
      </c>
      <c r="AR13" s="382"/>
      <c r="AS13" s="382"/>
      <c r="AT13" s="382"/>
      <c r="AU13" s="382"/>
      <c r="AV13" s="382">
        <f t="shared" si="4"/>
        <v>2000000000</v>
      </c>
      <c r="AW13" s="369" t="s">
        <v>763</v>
      </c>
      <c r="AX13" s="815" t="s">
        <v>764</v>
      </c>
      <c r="AY13" s="817">
        <v>176563270678</v>
      </c>
      <c r="AZ13" s="343"/>
    </row>
    <row r="14" spans="1:52" ht="25.5" customHeight="1">
      <c r="A14" s="801"/>
      <c r="B14" s="801"/>
      <c r="C14" s="801"/>
      <c r="D14" s="801"/>
      <c r="E14" s="801"/>
      <c r="F14" s="801"/>
      <c r="G14" s="801"/>
      <c r="H14" s="801"/>
      <c r="I14" s="801"/>
      <c r="J14" s="801"/>
      <c r="K14" s="367"/>
      <c r="L14" s="367"/>
      <c r="M14" s="367"/>
      <c r="N14" s="367"/>
      <c r="O14" s="801"/>
      <c r="P14" s="801"/>
      <c r="Q14" s="801"/>
      <c r="R14" s="384" t="s">
        <v>782</v>
      </c>
      <c r="S14" s="375" t="s">
        <v>783</v>
      </c>
      <c r="T14" s="385">
        <v>0.08</v>
      </c>
      <c r="U14" s="355" t="s">
        <v>777</v>
      </c>
      <c r="V14" s="360">
        <v>2</v>
      </c>
      <c r="W14" s="360" t="s">
        <v>43</v>
      </c>
      <c r="X14" s="360">
        <v>0</v>
      </c>
      <c r="Y14" s="360">
        <v>1</v>
      </c>
      <c r="Z14" s="360">
        <v>0</v>
      </c>
      <c r="AA14" s="360">
        <v>1</v>
      </c>
      <c r="AB14" s="360">
        <v>0</v>
      </c>
      <c r="AC14" s="359">
        <v>0</v>
      </c>
      <c r="AD14" s="359">
        <v>0</v>
      </c>
      <c r="AE14" s="359">
        <v>0.5</v>
      </c>
      <c r="AF14" s="359">
        <v>0.5</v>
      </c>
      <c r="AG14" s="360">
        <f t="shared" si="2"/>
        <v>100</v>
      </c>
      <c r="AH14" s="361">
        <f t="shared" si="3"/>
        <v>50</v>
      </c>
      <c r="AI14" s="362">
        <v>0</v>
      </c>
      <c r="AJ14" s="362">
        <v>0</v>
      </c>
      <c r="AK14" s="362">
        <v>0</v>
      </c>
      <c r="AL14" s="362">
        <v>0</v>
      </c>
      <c r="AM14" s="378">
        <v>800000000</v>
      </c>
      <c r="AN14" s="378">
        <v>400000000</v>
      </c>
      <c r="AO14" s="362">
        <v>0</v>
      </c>
      <c r="AP14" s="378">
        <v>400000000</v>
      </c>
      <c r="AQ14" s="362">
        <v>0</v>
      </c>
      <c r="AR14" s="363"/>
      <c r="AS14" s="363"/>
      <c r="AT14" s="363"/>
      <c r="AU14" s="363"/>
      <c r="AV14" s="382">
        <f t="shared" si="4"/>
        <v>800000000</v>
      </c>
      <c r="AW14" s="369" t="s">
        <v>763</v>
      </c>
      <c r="AX14" s="800"/>
      <c r="AY14" s="818"/>
      <c r="AZ14" s="343"/>
    </row>
    <row r="15" spans="1:52" ht="51">
      <c r="A15" s="801"/>
      <c r="B15" s="801"/>
      <c r="C15" s="801"/>
      <c r="D15" s="801"/>
      <c r="E15" s="801"/>
      <c r="F15" s="801"/>
      <c r="G15" s="801"/>
      <c r="H15" s="801"/>
      <c r="I15" s="801"/>
      <c r="J15" s="801"/>
      <c r="K15" s="367"/>
      <c r="L15" s="367"/>
      <c r="M15" s="367"/>
      <c r="N15" s="367"/>
      <c r="O15" s="801"/>
      <c r="P15" s="801"/>
      <c r="Q15" s="801"/>
      <c r="R15" s="384" t="s">
        <v>784</v>
      </c>
      <c r="S15" s="375" t="s">
        <v>785</v>
      </c>
      <c r="T15" s="385">
        <v>0.08</v>
      </c>
      <c r="U15" s="355" t="s">
        <v>777</v>
      </c>
      <c r="V15" s="360">
        <v>1</v>
      </c>
      <c r="W15" s="360" t="s">
        <v>115</v>
      </c>
      <c r="X15" s="360">
        <v>1</v>
      </c>
      <c r="Y15" s="360">
        <v>1</v>
      </c>
      <c r="Z15" s="360">
        <v>0</v>
      </c>
      <c r="AA15" s="360">
        <v>0</v>
      </c>
      <c r="AB15" s="360">
        <v>0</v>
      </c>
      <c r="AC15" s="359">
        <v>0</v>
      </c>
      <c r="AD15" s="359">
        <v>0</v>
      </c>
      <c r="AE15" s="359">
        <v>0.5</v>
      </c>
      <c r="AF15" s="359">
        <v>0.5</v>
      </c>
      <c r="AG15" s="360">
        <f t="shared" si="2"/>
        <v>100</v>
      </c>
      <c r="AH15" s="361">
        <f t="shared" si="3"/>
        <v>100</v>
      </c>
      <c r="AI15" s="362">
        <v>0</v>
      </c>
      <c r="AJ15" s="362">
        <v>0</v>
      </c>
      <c r="AK15" s="362">
        <v>0</v>
      </c>
      <c r="AL15" s="362">
        <v>0</v>
      </c>
      <c r="AM15" s="378">
        <f>+AV15</f>
        <v>1000000000</v>
      </c>
      <c r="AN15" s="378">
        <v>1000000000</v>
      </c>
      <c r="AO15" s="362">
        <v>0</v>
      </c>
      <c r="AP15" s="362">
        <v>0</v>
      </c>
      <c r="AQ15" s="362">
        <v>0</v>
      </c>
      <c r="AR15" s="363"/>
      <c r="AS15" s="363"/>
      <c r="AT15" s="363"/>
      <c r="AU15" s="363"/>
      <c r="AV15" s="382">
        <f t="shared" si="4"/>
        <v>1000000000</v>
      </c>
      <c r="AW15" s="369" t="s">
        <v>763</v>
      </c>
      <c r="AX15" s="816"/>
      <c r="AY15" s="819"/>
      <c r="AZ15" s="343"/>
    </row>
    <row r="16" spans="1:52" ht="25.5">
      <c r="A16" s="801"/>
      <c r="B16" s="801"/>
      <c r="C16" s="801"/>
      <c r="D16" s="801"/>
      <c r="E16" s="801"/>
      <c r="F16" s="801"/>
      <c r="G16" s="801"/>
      <c r="H16" s="801"/>
      <c r="I16" s="801"/>
      <c r="J16" s="801"/>
      <c r="K16" s="367"/>
      <c r="L16" s="367"/>
      <c r="M16" s="367"/>
      <c r="N16" s="367"/>
      <c r="O16" s="801"/>
      <c r="P16" s="801"/>
      <c r="Q16" s="801"/>
      <c r="R16" s="384" t="s">
        <v>786</v>
      </c>
      <c r="S16" s="384" t="s">
        <v>786</v>
      </c>
      <c r="T16" s="385">
        <v>0.1</v>
      </c>
      <c r="U16" s="355" t="s">
        <v>777</v>
      </c>
      <c r="V16" s="360">
        <v>1</v>
      </c>
      <c r="W16" s="360" t="s">
        <v>115</v>
      </c>
      <c r="X16" s="360">
        <v>0</v>
      </c>
      <c r="Y16" s="360">
        <v>0</v>
      </c>
      <c r="Z16" s="360">
        <v>1</v>
      </c>
      <c r="AA16" s="360">
        <v>0</v>
      </c>
      <c r="AB16" s="360">
        <v>0</v>
      </c>
      <c r="AC16" s="359">
        <v>0</v>
      </c>
      <c r="AD16" s="359">
        <v>0</v>
      </c>
      <c r="AE16" s="359">
        <v>0</v>
      </c>
      <c r="AF16" s="359">
        <v>0</v>
      </c>
      <c r="AG16" s="360" t="e">
        <f t="shared" si="2"/>
        <v>#DIV/0!</v>
      </c>
      <c r="AH16" s="361">
        <f t="shared" si="3"/>
        <v>0</v>
      </c>
      <c r="AI16" s="362">
        <v>0</v>
      </c>
      <c r="AJ16" s="362">
        <v>0</v>
      </c>
      <c r="AK16" s="362">
        <v>0</v>
      </c>
      <c r="AL16" s="362">
        <v>0</v>
      </c>
      <c r="AM16" s="378">
        <f>+AO16</f>
        <v>1000000000</v>
      </c>
      <c r="AN16" s="386">
        <v>0</v>
      </c>
      <c r="AO16" s="378">
        <v>1000000000</v>
      </c>
      <c r="AP16" s="362">
        <v>0</v>
      </c>
      <c r="AQ16" s="362">
        <v>0</v>
      </c>
      <c r="AR16" s="363"/>
      <c r="AS16" s="363"/>
      <c r="AT16" s="363"/>
      <c r="AU16" s="363"/>
      <c r="AV16" s="382">
        <f t="shared" si="4"/>
        <v>1000000000</v>
      </c>
      <c r="AW16" s="369" t="s">
        <v>763</v>
      </c>
      <c r="AX16" s="369"/>
      <c r="AY16" s="365"/>
      <c r="AZ16" s="343"/>
    </row>
    <row r="17" spans="1:52" ht="51" customHeight="1">
      <c r="A17" s="801"/>
      <c r="B17" s="801"/>
      <c r="C17" s="801"/>
      <c r="D17" s="801"/>
      <c r="E17" s="801"/>
      <c r="F17" s="801"/>
      <c r="G17" s="801"/>
      <c r="H17" s="801"/>
      <c r="I17" s="801"/>
      <c r="J17" s="801"/>
      <c r="K17" s="367"/>
      <c r="L17" s="367"/>
      <c r="M17" s="367"/>
      <c r="N17" s="367"/>
      <c r="O17" s="801"/>
      <c r="P17" s="801"/>
      <c r="Q17" s="801"/>
      <c r="R17" s="384" t="s">
        <v>787</v>
      </c>
      <c r="S17" s="384" t="s">
        <v>787</v>
      </c>
      <c r="T17" s="385">
        <v>0.08</v>
      </c>
      <c r="U17" s="387" t="s">
        <v>788</v>
      </c>
      <c r="V17" s="360">
        <v>1</v>
      </c>
      <c r="W17" s="360" t="s">
        <v>115</v>
      </c>
      <c r="X17" s="360">
        <v>0</v>
      </c>
      <c r="Y17" s="360">
        <v>0</v>
      </c>
      <c r="Z17" s="360">
        <v>0</v>
      </c>
      <c r="AA17" s="360">
        <v>0.5</v>
      </c>
      <c r="AB17" s="360">
        <v>0.5</v>
      </c>
      <c r="AC17" s="359">
        <v>0</v>
      </c>
      <c r="AD17" s="359">
        <v>0</v>
      </c>
      <c r="AE17" s="359">
        <v>0</v>
      </c>
      <c r="AF17" s="359">
        <v>0</v>
      </c>
      <c r="AG17" s="360" t="e">
        <f t="shared" si="2"/>
        <v>#DIV/0!</v>
      </c>
      <c r="AH17" s="361">
        <f t="shared" si="3"/>
        <v>0</v>
      </c>
      <c r="AI17" s="362">
        <v>0</v>
      </c>
      <c r="AJ17" s="362">
        <v>0</v>
      </c>
      <c r="AK17" s="362">
        <v>0</v>
      </c>
      <c r="AL17" s="362">
        <v>0</v>
      </c>
      <c r="AM17" s="378">
        <f t="shared" ref="AM17:AM18" si="5">+AV17</f>
        <v>2000000000</v>
      </c>
      <c r="AN17" s="362">
        <v>0</v>
      </c>
      <c r="AO17" s="378"/>
      <c r="AP17" s="378">
        <v>1000000000</v>
      </c>
      <c r="AQ17" s="378">
        <v>1000000000</v>
      </c>
      <c r="AR17" s="382"/>
      <c r="AS17" s="382"/>
      <c r="AT17" s="382"/>
      <c r="AU17" s="382"/>
      <c r="AV17" s="382">
        <f>+AP17+AQ17</f>
        <v>2000000000</v>
      </c>
      <c r="AW17" s="369" t="s">
        <v>763</v>
      </c>
      <c r="AX17" s="383" t="s">
        <v>789</v>
      </c>
      <c r="AY17" s="365">
        <v>176563270854</v>
      </c>
      <c r="AZ17" s="343"/>
    </row>
    <row r="18" spans="1:52" ht="63.75">
      <c r="A18" s="801"/>
      <c r="B18" s="801"/>
      <c r="C18" s="801"/>
      <c r="D18" s="801"/>
      <c r="E18" s="801"/>
      <c r="F18" s="801"/>
      <c r="G18" s="801"/>
      <c r="H18" s="801"/>
      <c r="I18" s="801"/>
      <c r="J18" s="801"/>
      <c r="K18" s="367"/>
      <c r="L18" s="367"/>
      <c r="M18" s="367"/>
      <c r="N18" s="367"/>
      <c r="O18" s="798"/>
      <c r="P18" s="798"/>
      <c r="Q18" s="798"/>
      <c r="R18" s="374" t="s">
        <v>790</v>
      </c>
      <c r="S18" s="374" t="s">
        <v>790</v>
      </c>
      <c r="T18" s="388">
        <v>0.08</v>
      </c>
      <c r="U18" s="383" t="s">
        <v>791</v>
      </c>
      <c r="V18" s="389">
        <v>1</v>
      </c>
      <c r="W18" s="360" t="s">
        <v>115</v>
      </c>
      <c r="X18" s="360">
        <v>0</v>
      </c>
      <c r="Y18" s="360">
        <v>0</v>
      </c>
      <c r="Z18" s="360">
        <v>1</v>
      </c>
      <c r="AA18" s="360">
        <v>0</v>
      </c>
      <c r="AB18" s="360">
        <v>0</v>
      </c>
      <c r="AC18" s="359">
        <v>0</v>
      </c>
      <c r="AD18" s="359">
        <v>0</v>
      </c>
      <c r="AE18" s="359">
        <v>0</v>
      </c>
      <c r="AF18" s="359">
        <v>0</v>
      </c>
      <c r="AG18" s="360" t="e">
        <f t="shared" si="2"/>
        <v>#DIV/0!</v>
      </c>
      <c r="AH18" s="361">
        <f t="shared" si="3"/>
        <v>0</v>
      </c>
      <c r="AI18" s="362">
        <v>0</v>
      </c>
      <c r="AJ18" s="362">
        <v>0</v>
      </c>
      <c r="AK18" s="362">
        <v>0</v>
      </c>
      <c r="AL18" s="362">
        <v>0</v>
      </c>
      <c r="AM18" s="378">
        <f t="shared" si="5"/>
        <v>50000000</v>
      </c>
      <c r="AN18" s="362">
        <v>0</v>
      </c>
      <c r="AO18" s="378">
        <v>50000000</v>
      </c>
      <c r="AP18" s="362">
        <v>0</v>
      </c>
      <c r="AQ18" s="362">
        <v>0</v>
      </c>
      <c r="AR18" s="363"/>
      <c r="AS18" s="363"/>
      <c r="AT18" s="363"/>
      <c r="AU18" s="363"/>
      <c r="AV18" s="382">
        <f>+AO18</f>
        <v>50000000</v>
      </c>
      <c r="AW18" s="369" t="s">
        <v>763</v>
      </c>
      <c r="AX18" s="383" t="s">
        <v>792</v>
      </c>
      <c r="AY18" s="365">
        <v>176563270845</v>
      </c>
      <c r="AZ18" s="343"/>
    </row>
    <row r="19" spans="1:52" ht="45" customHeight="1">
      <c r="A19" s="801"/>
      <c r="B19" s="801"/>
      <c r="C19" s="801"/>
      <c r="D19" s="801"/>
      <c r="E19" s="801"/>
      <c r="F19" s="801"/>
      <c r="G19" s="801"/>
      <c r="H19" s="801"/>
      <c r="I19" s="801"/>
      <c r="J19" s="801"/>
      <c r="K19" s="367"/>
      <c r="L19" s="367"/>
      <c r="M19" s="367"/>
      <c r="N19" s="367"/>
      <c r="O19" s="815" t="s">
        <v>793</v>
      </c>
      <c r="P19" s="820">
        <v>0.25</v>
      </c>
      <c r="Q19" s="815" t="s">
        <v>794</v>
      </c>
      <c r="R19" s="369" t="s">
        <v>795</v>
      </c>
      <c r="S19" s="390" t="s">
        <v>796</v>
      </c>
      <c r="T19" s="385">
        <v>0.25</v>
      </c>
      <c r="U19" s="387" t="s">
        <v>797</v>
      </c>
      <c r="V19" s="360">
        <v>4</v>
      </c>
      <c r="W19" s="360" t="s">
        <v>115</v>
      </c>
      <c r="X19" s="360">
        <v>4</v>
      </c>
      <c r="Y19" s="360">
        <v>1</v>
      </c>
      <c r="Z19" s="360">
        <v>1</v>
      </c>
      <c r="AA19" s="360">
        <v>1</v>
      </c>
      <c r="AB19" s="360">
        <v>1</v>
      </c>
      <c r="AC19" s="359">
        <v>0.5</v>
      </c>
      <c r="AD19" s="359">
        <v>0</v>
      </c>
      <c r="AE19" s="359">
        <v>0.5</v>
      </c>
      <c r="AF19" s="359">
        <v>0</v>
      </c>
      <c r="AG19" s="360">
        <f t="shared" si="2"/>
        <v>100</v>
      </c>
      <c r="AH19" s="361">
        <f t="shared" si="3"/>
        <v>25</v>
      </c>
      <c r="AI19" s="362">
        <v>0</v>
      </c>
      <c r="AJ19" s="378">
        <f t="shared" ref="AJ19:AJ23" si="6">+AV19</f>
        <v>111384000</v>
      </c>
      <c r="AK19" s="362">
        <v>0</v>
      </c>
      <c r="AL19" s="362">
        <v>0</v>
      </c>
      <c r="AM19" s="362">
        <v>0</v>
      </c>
      <c r="AN19" s="378">
        <v>24000000</v>
      </c>
      <c r="AO19" s="378">
        <v>26400000</v>
      </c>
      <c r="AP19" s="378">
        <v>29040000</v>
      </c>
      <c r="AQ19" s="378">
        <v>31944000</v>
      </c>
      <c r="AR19" s="382"/>
      <c r="AS19" s="382"/>
      <c r="AT19" s="382"/>
      <c r="AU19" s="382"/>
      <c r="AV19" s="382">
        <f t="shared" ref="AV19:AV21" si="7">SUM(AN19:AQ19)</f>
        <v>111384000</v>
      </c>
      <c r="AW19" s="369" t="s">
        <v>763</v>
      </c>
      <c r="AX19" s="383"/>
      <c r="AY19" s="365"/>
      <c r="AZ19" s="343"/>
    </row>
    <row r="20" spans="1:52" ht="38.25">
      <c r="A20" s="801"/>
      <c r="B20" s="801"/>
      <c r="C20" s="801"/>
      <c r="D20" s="801"/>
      <c r="E20" s="801"/>
      <c r="F20" s="801"/>
      <c r="G20" s="801"/>
      <c r="H20" s="801"/>
      <c r="I20" s="801"/>
      <c r="J20" s="801"/>
      <c r="K20" s="367"/>
      <c r="L20" s="367"/>
      <c r="M20" s="367"/>
      <c r="N20" s="367"/>
      <c r="O20" s="801"/>
      <c r="P20" s="801"/>
      <c r="Q20" s="801"/>
      <c r="R20" s="369" t="s">
        <v>798</v>
      </c>
      <c r="S20" s="369" t="s">
        <v>798</v>
      </c>
      <c r="T20" s="385">
        <v>0.25</v>
      </c>
      <c r="U20" s="374" t="s">
        <v>799</v>
      </c>
      <c r="V20" s="360">
        <v>4</v>
      </c>
      <c r="W20" s="360" t="s">
        <v>43</v>
      </c>
      <c r="X20" s="360">
        <v>0</v>
      </c>
      <c r="Y20" s="360">
        <v>1</v>
      </c>
      <c r="Z20" s="360">
        <v>1</v>
      </c>
      <c r="AA20" s="360">
        <v>1</v>
      </c>
      <c r="AB20" s="360">
        <v>1</v>
      </c>
      <c r="AC20" s="359">
        <v>0</v>
      </c>
      <c r="AD20" s="359">
        <v>0</v>
      </c>
      <c r="AE20" s="359">
        <v>1</v>
      </c>
      <c r="AF20" s="359">
        <v>0</v>
      </c>
      <c r="AG20" s="360">
        <f t="shared" si="2"/>
        <v>100</v>
      </c>
      <c r="AH20" s="361">
        <f t="shared" si="3"/>
        <v>25</v>
      </c>
      <c r="AI20" s="362">
        <v>0</v>
      </c>
      <c r="AJ20" s="378">
        <f t="shared" si="6"/>
        <v>241332000</v>
      </c>
      <c r="AK20" s="362">
        <v>0</v>
      </c>
      <c r="AL20" s="362">
        <v>0</v>
      </c>
      <c r="AM20" s="362">
        <v>0</v>
      </c>
      <c r="AN20" s="378">
        <v>52000000</v>
      </c>
      <c r="AO20" s="378">
        <v>57200000</v>
      </c>
      <c r="AP20" s="378">
        <v>62920000</v>
      </c>
      <c r="AQ20" s="378">
        <v>69212000</v>
      </c>
      <c r="AR20" s="382"/>
      <c r="AS20" s="382"/>
      <c r="AT20" s="382"/>
      <c r="AU20" s="382"/>
      <c r="AV20" s="382">
        <f t="shared" si="7"/>
        <v>241332000</v>
      </c>
      <c r="AW20" s="369" t="s">
        <v>763</v>
      </c>
      <c r="AX20" s="383"/>
      <c r="AY20" s="365"/>
      <c r="AZ20" s="343"/>
    </row>
    <row r="21" spans="1:52" ht="30" customHeight="1">
      <c r="A21" s="801"/>
      <c r="B21" s="801"/>
      <c r="C21" s="801"/>
      <c r="D21" s="801"/>
      <c r="E21" s="801"/>
      <c r="F21" s="801"/>
      <c r="G21" s="801"/>
      <c r="H21" s="801"/>
      <c r="I21" s="801"/>
      <c r="J21" s="801"/>
      <c r="K21" s="367"/>
      <c r="L21" s="367"/>
      <c r="M21" s="367"/>
      <c r="N21" s="367"/>
      <c r="O21" s="801"/>
      <c r="P21" s="801"/>
      <c r="Q21" s="801"/>
      <c r="R21" s="369" t="s">
        <v>800</v>
      </c>
      <c r="S21" s="369" t="s">
        <v>800</v>
      </c>
      <c r="T21" s="385">
        <v>0.25</v>
      </c>
      <c r="U21" s="374" t="s">
        <v>801</v>
      </c>
      <c r="V21" s="360">
        <v>1</v>
      </c>
      <c r="W21" s="360" t="s">
        <v>43</v>
      </c>
      <c r="X21" s="360">
        <v>0</v>
      </c>
      <c r="Y21" s="360">
        <v>0</v>
      </c>
      <c r="Z21" s="360">
        <v>1</v>
      </c>
      <c r="AA21" s="360">
        <v>0</v>
      </c>
      <c r="AB21" s="360">
        <v>0</v>
      </c>
      <c r="AC21" s="359">
        <v>0</v>
      </c>
      <c r="AD21" s="359">
        <v>0</v>
      </c>
      <c r="AE21" s="359">
        <v>0</v>
      </c>
      <c r="AF21" s="359">
        <v>0</v>
      </c>
      <c r="AG21" s="360" t="e">
        <f t="shared" si="2"/>
        <v>#DIV/0!</v>
      </c>
      <c r="AH21" s="361">
        <f t="shared" si="3"/>
        <v>0</v>
      </c>
      <c r="AI21" s="362">
        <v>0</v>
      </c>
      <c r="AJ21" s="378">
        <f t="shared" si="6"/>
        <v>5000000</v>
      </c>
      <c r="AK21" s="362">
        <v>0</v>
      </c>
      <c r="AL21" s="362">
        <v>0</v>
      </c>
      <c r="AM21" s="362">
        <v>0</v>
      </c>
      <c r="AN21" s="378"/>
      <c r="AO21" s="378">
        <v>5000000</v>
      </c>
      <c r="AP21" s="378">
        <v>0</v>
      </c>
      <c r="AQ21" s="378"/>
      <c r="AR21" s="382"/>
      <c r="AS21" s="382"/>
      <c r="AT21" s="382"/>
      <c r="AU21" s="382"/>
      <c r="AV21" s="382">
        <f t="shared" si="7"/>
        <v>5000000</v>
      </c>
      <c r="AW21" s="369" t="s">
        <v>763</v>
      </c>
      <c r="AX21" s="383"/>
      <c r="AY21" s="365"/>
      <c r="AZ21" s="343"/>
    </row>
    <row r="22" spans="1:52" ht="42.75" customHeight="1">
      <c r="A22" s="801"/>
      <c r="B22" s="801"/>
      <c r="C22" s="801"/>
      <c r="D22" s="801"/>
      <c r="E22" s="801"/>
      <c r="F22" s="801"/>
      <c r="G22" s="801"/>
      <c r="H22" s="801"/>
      <c r="I22" s="801"/>
      <c r="J22" s="801"/>
      <c r="K22" s="367"/>
      <c r="L22" s="367"/>
      <c r="M22" s="367"/>
      <c r="N22" s="367"/>
      <c r="O22" s="798"/>
      <c r="P22" s="798"/>
      <c r="Q22" s="798"/>
      <c r="R22" s="369" t="s">
        <v>802</v>
      </c>
      <c r="S22" s="390" t="s">
        <v>803</v>
      </c>
      <c r="T22" s="385">
        <v>0.25</v>
      </c>
      <c r="U22" s="374" t="s">
        <v>804</v>
      </c>
      <c r="V22" s="360">
        <v>1</v>
      </c>
      <c r="W22" s="360" t="s">
        <v>115</v>
      </c>
      <c r="X22" s="360">
        <v>1</v>
      </c>
      <c r="Y22" s="360">
        <v>1</v>
      </c>
      <c r="Z22" s="360">
        <v>0</v>
      </c>
      <c r="AA22" s="360">
        <v>0</v>
      </c>
      <c r="AB22" s="360">
        <v>0</v>
      </c>
      <c r="AC22" s="359">
        <v>0</v>
      </c>
      <c r="AD22" s="359">
        <v>0</v>
      </c>
      <c r="AE22" s="359">
        <v>1</v>
      </c>
      <c r="AF22" s="359">
        <v>0</v>
      </c>
      <c r="AG22" s="360">
        <f t="shared" si="2"/>
        <v>100</v>
      </c>
      <c r="AH22" s="361">
        <f t="shared" si="3"/>
        <v>100</v>
      </c>
      <c r="AI22" s="362">
        <v>0</v>
      </c>
      <c r="AJ22" s="378">
        <f t="shared" si="6"/>
        <v>5200000</v>
      </c>
      <c r="AK22" s="362">
        <v>0</v>
      </c>
      <c r="AL22" s="362">
        <v>0</v>
      </c>
      <c r="AM22" s="362">
        <v>0</v>
      </c>
      <c r="AN22" s="378">
        <v>5200000</v>
      </c>
      <c r="AO22" s="378">
        <v>0</v>
      </c>
      <c r="AP22" s="378">
        <v>0</v>
      </c>
      <c r="AQ22" s="378">
        <v>0</v>
      </c>
      <c r="AR22" s="382"/>
      <c r="AS22" s="382"/>
      <c r="AT22" s="382"/>
      <c r="AU22" s="382"/>
      <c r="AV22" s="382">
        <f>5200000</f>
        <v>5200000</v>
      </c>
      <c r="AW22" s="369" t="s">
        <v>763</v>
      </c>
      <c r="AX22" s="383"/>
      <c r="AY22" s="365"/>
      <c r="AZ22" s="343"/>
    </row>
    <row r="23" spans="1:52" ht="45" customHeight="1">
      <c r="A23" s="801"/>
      <c r="B23" s="801"/>
      <c r="C23" s="801"/>
      <c r="D23" s="801"/>
      <c r="E23" s="801"/>
      <c r="F23" s="801"/>
      <c r="G23" s="801"/>
      <c r="H23" s="801"/>
      <c r="I23" s="801"/>
      <c r="J23" s="801"/>
      <c r="K23" s="367"/>
      <c r="L23" s="367"/>
      <c r="M23" s="367"/>
      <c r="N23" s="367"/>
      <c r="O23" s="821" t="s">
        <v>805</v>
      </c>
      <c r="P23" s="822">
        <v>0.25</v>
      </c>
      <c r="Q23" s="821" t="s">
        <v>806</v>
      </c>
      <c r="R23" s="374" t="s">
        <v>807</v>
      </c>
      <c r="S23" s="375" t="s">
        <v>808</v>
      </c>
      <c r="T23" s="385">
        <v>0.1</v>
      </c>
      <c r="U23" s="387" t="s">
        <v>809</v>
      </c>
      <c r="V23" s="360">
        <v>12</v>
      </c>
      <c r="W23" s="360" t="s">
        <v>115</v>
      </c>
      <c r="X23" s="360">
        <v>0</v>
      </c>
      <c r="Y23" s="360">
        <v>2</v>
      </c>
      <c r="Z23" s="360">
        <v>2</v>
      </c>
      <c r="AA23" s="360">
        <v>4</v>
      </c>
      <c r="AB23" s="360">
        <v>4</v>
      </c>
      <c r="AC23" s="359">
        <v>0</v>
      </c>
      <c r="AD23" s="359">
        <v>0</v>
      </c>
      <c r="AE23" s="359">
        <v>1</v>
      </c>
      <c r="AF23" s="359">
        <v>1</v>
      </c>
      <c r="AG23" s="360">
        <f t="shared" si="2"/>
        <v>100</v>
      </c>
      <c r="AH23" s="361">
        <f t="shared" si="3"/>
        <v>16.666666666666664</v>
      </c>
      <c r="AI23" s="362">
        <v>0</v>
      </c>
      <c r="AJ23" s="378">
        <f t="shared" si="6"/>
        <v>15779400</v>
      </c>
      <c r="AK23" s="362">
        <v>0</v>
      </c>
      <c r="AL23" s="362">
        <v>0</v>
      </c>
      <c r="AM23" s="362">
        <v>0</v>
      </c>
      <c r="AN23" s="378">
        <v>3400000</v>
      </c>
      <c r="AO23" s="378">
        <v>3740000</v>
      </c>
      <c r="AP23" s="378">
        <v>4114000</v>
      </c>
      <c r="AQ23" s="378">
        <v>4525400</v>
      </c>
      <c r="AR23" s="382"/>
      <c r="AS23" s="382"/>
      <c r="AT23" s="382"/>
      <c r="AU23" s="382"/>
      <c r="AV23" s="382">
        <f>SUM(AN23:AQ23)</f>
        <v>15779400</v>
      </c>
      <c r="AW23" s="369" t="s">
        <v>763</v>
      </c>
      <c r="AX23" s="383"/>
      <c r="AY23" s="365"/>
      <c r="AZ23" s="343"/>
    </row>
    <row r="24" spans="1:52" ht="46.5" customHeight="1">
      <c r="A24" s="801"/>
      <c r="B24" s="801"/>
      <c r="C24" s="801"/>
      <c r="D24" s="801"/>
      <c r="E24" s="801"/>
      <c r="F24" s="801"/>
      <c r="G24" s="801"/>
      <c r="H24" s="801"/>
      <c r="I24" s="801"/>
      <c r="J24" s="801"/>
      <c r="K24" s="367"/>
      <c r="L24" s="367"/>
      <c r="M24" s="367"/>
      <c r="N24" s="367"/>
      <c r="O24" s="801"/>
      <c r="P24" s="801"/>
      <c r="Q24" s="801"/>
      <c r="R24" s="369" t="s">
        <v>810</v>
      </c>
      <c r="S24" s="391" t="s">
        <v>811</v>
      </c>
      <c r="T24" s="385">
        <v>0.1</v>
      </c>
      <c r="U24" s="387" t="s">
        <v>804</v>
      </c>
      <c r="V24" s="360">
        <v>1</v>
      </c>
      <c r="W24" s="360" t="s">
        <v>115</v>
      </c>
      <c r="X24" s="360">
        <v>1</v>
      </c>
      <c r="Y24" s="360">
        <v>1</v>
      </c>
      <c r="Z24" s="360">
        <v>0</v>
      </c>
      <c r="AA24" s="360">
        <v>0</v>
      </c>
      <c r="AB24" s="360">
        <v>0</v>
      </c>
      <c r="AC24" s="360">
        <v>0</v>
      </c>
      <c r="AD24" s="360">
        <v>0</v>
      </c>
      <c r="AE24" s="360">
        <v>1</v>
      </c>
      <c r="AF24" s="360">
        <v>0</v>
      </c>
      <c r="AG24" s="360">
        <f t="shared" si="2"/>
        <v>100</v>
      </c>
      <c r="AH24" s="361">
        <f t="shared" si="3"/>
        <v>100</v>
      </c>
      <c r="AI24" s="378">
        <f t="shared" ref="AI24:AI25" si="8">+AV24</f>
        <v>10000000</v>
      </c>
      <c r="AJ24" s="362">
        <v>0</v>
      </c>
      <c r="AK24" s="362">
        <v>0</v>
      </c>
      <c r="AL24" s="362">
        <v>0</v>
      </c>
      <c r="AM24" s="362">
        <v>0</v>
      </c>
      <c r="AN24" s="378">
        <v>10000000</v>
      </c>
      <c r="AO24" s="378">
        <v>0</v>
      </c>
      <c r="AP24" s="378">
        <v>0</v>
      </c>
      <c r="AQ24" s="378">
        <v>0</v>
      </c>
      <c r="AR24" s="382"/>
      <c r="AS24" s="382"/>
      <c r="AT24" s="382"/>
      <c r="AU24" s="382"/>
      <c r="AV24" s="382">
        <v>10000000</v>
      </c>
      <c r="AW24" s="369" t="s">
        <v>763</v>
      </c>
      <c r="AX24" s="369"/>
      <c r="AY24" s="365"/>
      <c r="AZ24" s="343"/>
    </row>
    <row r="25" spans="1:52" ht="54" customHeight="1">
      <c r="A25" s="801"/>
      <c r="B25" s="801"/>
      <c r="C25" s="801"/>
      <c r="D25" s="801"/>
      <c r="E25" s="801"/>
      <c r="F25" s="801"/>
      <c r="G25" s="801"/>
      <c r="H25" s="801"/>
      <c r="I25" s="801"/>
      <c r="J25" s="801"/>
      <c r="K25" s="367"/>
      <c r="L25" s="367"/>
      <c r="M25" s="367"/>
      <c r="N25" s="367"/>
      <c r="O25" s="801"/>
      <c r="P25" s="801"/>
      <c r="Q25" s="801"/>
      <c r="R25" s="369" t="s">
        <v>812</v>
      </c>
      <c r="S25" s="391" t="s">
        <v>813</v>
      </c>
      <c r="T25" s="385">
        <v>0.5</v>
      </c>
      <c r="U25" s="387" t="s">
        <v>814</v>
      </c>
      <c r="V25" s="360">
        <v>4</v>
      </c>
      <c r="W25" s="360" t="s">
        <v>115</v>
      </c>
      <c r="X25" s="360">
        <v>4</v>
      </c>
      <c r="Y25" s="360">
        <v>1</v>
      </c>
      <c r="Z25" s="360">
        <v>1</v>
      </c>
      <c r="AA25" s="360">
        <v>1</v>
      </c>
      <c r="AB25" s="360">
        <v>1</v>
      </c>
      <c r="AC25" s="360">
        <v>0</v>
      </c>
      <c r="AD25" s="377">
        <v>0</v>
      </c>
      <c r="AE25" s="360">
        <v>0.5</v>
      </c>
      <c r="AF25" s="392">
        <v>0.5</v>
      </c>
      <c r="AG25" s="360">
        <f t="shared" si="2"/>
        <v>100</v>
      </c>
      <c r="AH25" s="361">
        <f t="shared" si="3"/>
        <v>25</v>
      </c>
      <c r="AI25" s="393">
        <f t="shared" si="8"/>
        <v>1016621361</v>
      </c>
      <c r="AJ25" s="362">
        <v>0</v>
      </c>
      <c r="AK25" s="362">
        <v>0</v>
      </c>
      <c r="AL25" s="362">
        <v>0</v>
      </c>
      <c r="AM25" s="362">
        <v>0</v>
      </c>
      <c r="AN25" s="378">
        <v>243000000</v>
      </c>
      <c r="AO25" s="378">
        <f t="shared" ref="AO25:AQ26" si="9">+AN25*1.03</f>
        <v>250290000</v>
      </c>
      <c r="AP25" s="378">
        <f t="shared" si="9"/>
        <v>257798700</v>
      </c>
      <c r="AQ25" s="378">
        <f t="shared" si="9"/>
        <v>265532661</v>
      </c>
      <c r="AR25" s="382"/>
      <c r="AS25" s="382"/>
      <c r="AT25" s="382"/>
      <c r="AU25" s="382"/>
      <c r="AV25" s="382">
        <f t="shared" ref="AV25:AV26" si="10">SUM(AN25:AQ25)</f>
        <v>1016621361</v>
      </c>
      <c r="AW25" s="369" t="s">
        <v>763</v>
      </c>
      <c r="AX25" s="383"/>
      <c r="AY25" s="365"/>
      <c r="AZ25" s="343"/>
    </row>
    <row r="26" spans="1:52" ht="38.25" customHeight="1">
      <c r="A26" s="801"/>
      <c r="B26" s="801"/>
      <c r="C26" s="801"/>
      <c r="D26" s="801"/>
      <c r="E26" s="801"/>
      <c r="F26" s="801"/>
      <c r="G26" s="801"/>
      <c r="H26" s="801"/>
      <c r="I26" s="801"/>
      <c r="J26" s="801"/>
      <c r="K26" s="367"/>
      <c r="L26" s="367"/>
      <c r="M26" s="367"/>
      <c r="N26" s="367"/>
      <c r="O26" s="801"/>
      <c r="P26" s="801"/>
      <c r="Q26" s="801"/>
      <c r="R26" s="813" t="s">
        <v>815</v>
      </c>
      <c r="S26" s="823" t="s">
        <v>816</v>
      </c>
      <c r="T26" s="820">
        <v>0.3</v>
      </c>
      <c r="U26" s="828" t="s">
        <v>817</v>
      </c>
      <c r="V26" s="808">
        <v>450</v>
      </c>
      <c r="W26" s="808" t="s">
        <v>115</v>
      </c>
      <c r="X26" s="808">
        <v>400</v>
      </c>
      <c r="Y26" s="808">
        <v>50</v>
      </c>
      <c r="Z26" s="808">
        <v>133</v>
      </c>
      <c r="AA26" s="808">
        <v>133</v>
      </c>
      <c r="AB26" s="808">
        <v>134</v>
      </c>
      <c r="AC26" s="808">
        <v>0</v>
      </c>
      <c r="AD26" s="808">
        <v>0</v>
      </c>
      <c r="AE26" s="808">
        <v>25</v>
      </c>
      <c r="AF26" s="831">
        <v>25</v>
      </c>
      <c r="AG26" s="808">
        <f t="shared" si="2"/>
        <v>100</v>
      </c>
      <c r="AH26" s="814">
        <f t="shared" si="3"/>
        <v>11.111111111111111</v>
      </c>
      <c r="AI26" s="832">
        <v>0</v>
      </c>
      <c r="AJ26" s="809">
        <f>+AV26</f>
        <v>418362700</v>
      </c>
      <c r="AK26" s="809">
        <v>0</v>
      </c>
      <c r="AL26" s="809">
        <v>0</v>
      </c>
      <c r="AM26" s="809">
        <v>0</v>
      </c>
      <c r="AN26" s="809">
        <v>100000000</v>
      </c>
      <c r="AO26" s="809">
        <f t="shared" si="9"/>
        <v>103000000</v>
      </c>
      <c r="AP26" s="809">
        <f t="shared" si="9"/>
        <v>106090000</v>
      </c>
      <c r="AQ26" s="809">
        <f t="shared" si="9"/>
        <v>109272700</v>
      </c>
      <c r="AR26" s="368"/>
      <c r="AS26" s="368"/>
      <c r="AT26" s="368"/>
      <c r="AU26" s="368"/>
      <c r="AV26" s="810">
        <f t="shared" si="10"/>
        <v>418362700</v>
      </c>
      <c r="AW26" s="369" t="s">
        <v>763</v>
      </c>
      <c r="AX26" s="369" t="s">
        <v>818</v>
      </c>
      <c r="AY26" s="365">
        <v>176563270623</v>
      </c>
      <c r="AZ26" s="343"/>
    </row>
    <row r="27" spans="1:52" ht="33" customHeight="1">
      <c r="A27" s="801"/>
      <c r="B27" s="801"/>
      <c r="C27" s="801"/>
      <c r="D27" s="801"/>
      <c r="E27" s="801"/>
      <c r="F27" s="801"/>
      <c r="G27" s="801"/>
      <c r="H27" s="801"/>
      <c r="I27" s="801"/>
      <c r="J27" s="801"/>
      <c r="K27" s="367"/>
      <c r="L27" s="367"/>
      <c r="M27" s="367"/>
      <c r="N27" s="367"/>
      <c r="O27" s="798"/>
      <c r="P27" s="798"/>
      <c r="Q27" s="798"/>
      <c r="R27" s="798"/>
      <c r="S27" s="824"/>
      <c r="T27" s="798"/>
      <c r="U27" s="798"/>
      <c r="V27" s="798"/>
      <c r="W27" s="798"/>
      <c r="X27" s="798"/>
      <c r="Y27" s="798"/>
      <c r="Z27" s="798"/>
      <c r="AA27" s="798"/>
      <c r="AB27" s="798"/>
      <c r="AC27" s="798"/>
      <c r="AD27" s="798"/>
      <c r="AE27" s="798"/>
      <c r="AF27" s="812"/>
      <c r="AG27" s="798"/>
      <c r="AH27" s="798"/>
      <c r="AI27" s="833"/>
      <c r="AJ27" s="798"/>
      <c r="AK27" s="798"/>
      <c r="AL27" s="798"/>
      <c r="AM27" s="798"/>
      <c r="AN27" s="798"/>
      <c r="AO27" s="798"/>
      <c r="AP27" s="798"/>
      <c r="AQ27" s="798"/>
      <c r="AR27" s="363"/>
      <c r="AS27" s="363"/>
      <c r="AT27" s="363"/>
      <c r="AU27" s="363"/>
      <c r="AV27" s="812"/>
      <c r="AW27" s="369" t="s">
        <v>763</v>
      </c>
      <c r="AX27" s="369" t="s">
        <v>819</v>
      </c>
      <c r="AY27" s="365">
        <v>176563271553</v>
      </c>
      <c r="AZ27" s="343"/>
    </row>
    <row r="28" spans="1:52" ht="69" customHeight="1">
      <c r="A28" s="801"/>
      <c r="B28" s="801"/>
      <c r="C28" s="801"/>
      <c r="D28" s="801"/>
      <c r="E28" s="801"/>
      <c r="F28" s="801"/>
      <c r="G28" s="801"/>
      <c r="H28" s="801"/>
      <c r="I28" s="801"/>
      <c r="J28" s="801"/>
      <c r="K28" s="367"/>
      <c r="L28" s="367"/>
      <c r="M28" s="367"/>
      <c r="N28" s="367"/>
      <c r="O28" s="821" t="s">
        <v>820</v>
      </c>
      <c r="P28" s="822">
        <v>0.2</v>
      </c>
      <c r="Q28" s="821" t="s">
        <v>821</v>
      </c>
      <c r="R28" s="829" t="s">
        <v>822</v>
      </c>
      <c r="S28" s="830" t="s">
        <v>823</v>
      </c>
      <c r="T28" s="820">
        <v>0.5</v>
      </c>
      <c r="U28" s="829" t="s">
        <v>824</v>
      </c>
      <c r="V28" s="808">
        <v>4</v>
      </c>
      <c r="W28" s="808" t="s">
        <v>43</v>
      </c>
      <c r="X28" s="808">
        <v>1</v>
      </c>
      <c r="Y28" s="808">
        <v>1</v>
      </c>
      <c r="Z28" s="808">
        <v>1</v>
      </c>
      <c r="AA28" s="808">
        <v>1</v>
      </c>
      <c r="AB28" s="808">
        <v>1</v>
      </c>
      <c r="AC28" s="808">
        <v>0</v>
      </c>
      <c r="AD28" s="808">
        <v>0</v>
      </c>
      <c r="AE28" s="808">
        <v>0.5</v>
      </c>
      <c r="AF28" s="831">
        <v>0.5</v>
      </c>
      <c r="AG28" s="808">
        <f>+((AC28+AD28+AE28+AF28)/Y28)*100</f>
        <v>100</v>
      </c>
      <c r="AH28" s="814">
        <f>+((AC28+AD28+AE28+AF28)/V28)*100</f>
        <v>25</v>
      </c>
      <c r="AI28" s="832">
        <v>0</v>
      </c>
      <c r="AJ28" s="809">
        <v>0</v>
      </c>
      <c r="AK28" s="809">
        <v>0</v>
      </c>
      <c r="AL28" s="809">
        <v>0</v>
      </c>
      <c r="AM28" s="809">
        <f>+AV28</f>
        <v>800000000</v>
      </c>
      <c r="AN28" s="809">
        <v>200000000</v>
      </c>
      <c r="AO28" s="809">
        <v>200000000</v>
      </c>
      <c r="AP28" s="809">
        <v>200000000</v>
      </c>
      <c r="AQ28" s="809">
        <v>200000000</v>
      </c>
      <c r="AR28" s="368"/>
      <c r="AS28" s="368"/>
      <c r="AT28" s="368"/>
      <c r="AU28" s="368"/>
      <c r="AV28" s="810">
        <f>SUM(AN28:AQ28)</f>
        <v>800000000</v>
      </c>
      <c r="AW28" s="813" t="s">
        <v>763</v>
      </c>
      <c r="AX28" s="369" t="s">
        <v>825</v>
      </c>
      <c r="AY28" s="365">
        <v>176563271556</v>
      </c>
      <c r="AZ28" s="343"/>
    </row>
    <row r="29" spans="1:52" ht="37.5" customHeight="1">
      <c r="A29" s="801"/>
      <c r="B29" s="801"/>
      <c r="C29" s="801"/>
      <c r="D29" s="801"/>
      <c r="E29" s="801"/>
      <c r="F29" s="801"/>
      <c r="G29" s="801"/>
      <c r="H29" s="801"/>
      <c r="I29" s="801"/>
      <c r="J29" s="801"/>
      <c r="K29" s="367"/>
      <c r="L29" s="367"/>
      <c r="M29" s="367"/>
      <c r="N29" s="367"/>
      <c r="O29" s="801"/>
      <c r="P29" s="801"/>
      <c r="Q29" s="801"/>
      <c r="R29" s="798"/>
      <c r="S29" s="798"/>
      <c r="T29" s="798"/>
      <c r="U29" s="798"/>
      <c r="V29" s="798"/>
      <c r="W29" s="798"/>
      <c r="X29" s="798"/>
      <c r="Y29" s="798"/>
      <c r="Z29" s="798"/>
      <c r="AA29" s="798"/>
      <c r="AB29" s="798"/>
      <c r="AC29" s="798"/>
      <c r="AD29" s="798"/>
      <c r="AE29" s="798"/>
      <c r="AF29" s="812"/>
      <c r="AG29" s="798"/>
      <c r="AH29" s="798"/>
      <c r="AI29" s="833"/>
      <c r="AJ29" s="798"/>
      <c r="AK29" s="798"/>
      <c r="AL29" s="798"/>
      <c r="AM29" s="798"/>
      <c r="AN29" s="798"/>
      <c r="AO29" s="798"/>
      <c r="AP29" s="798"/>
      <c r="AQ29" s="798"/>
      <c r="AR29" s="363"/>
      <c r="AS29" s="363"/>
      <c r="AT29" s="363"/>
      <c r="AU29" s="363"/>
      <c r="AV29" s="812"/>
      <c r="AW29" s="798"/>
      <c r="AX29" s="369" t="s">
        <v>826</v>
      </c>
      <c r="AY29" s="365">
        <v>176563270913</v>
      </c>
      <c r="AZ29" s="343"/>
    </row>
    <row r="30" spans="1:52" ht="60" customHeight="1">
      <c r="A30" s="798"/>
      <c r="B30" s="798"/>
      <c r="C30" s="798"/>
      <c r="D30" s="798"/>
      <c r="E30" s="798"/>
      <c r="F30" s="798"/>
      <c r="G30" s="798"/>
      <c r="H30" s="798"/>
      <c r="I30" s="798"/>
      <c r="J30" s="798"/>
      <c r="K30" s="394"/>
      <c r="L30" s="394"/>
      <c r="M30" s="394"/>
      <c r="N30" s="394"/>
      <c r="O30" s="798"/>
      <c r="P30" s="798"/>
      <c r="Q30" s="798"/>
      <c r="R30" s="384" t="s">
        <v>827</v>
      </c>
      <c r="S30" s="384" t="s">
        <v>827</v>
      </c>
      <c r="T30" s="395">
        <v>0.5</v>
      </c>
      <c r="U30" s="384" t="s">
        <v>824</v>
      </c>
      <c r="V30" s="360">
        <v>4</v>
      </c>
      <c r="W30" s="360" t="s">
        <v>115</v>
      </c>
      <c r="X30" s="360">
        <v>0</v>
      </c>
      <c r="Y30" s="360">
        <v>1</v>
      </c>
      <c r="Z30" s="360">
        <v>1</v>
      </c>
      <c r="AA30" s="360">
        <v>1</v>
      </c>
      <c r="AB30" s="360">
        <v>1</v>
      </c>
      <c r="AC30" s="360">
        <v>0</v>
      </c>
      <c r="AD30" s="360">
        <v>0</v>
      </c>
      <c r="AE30" s="360">
        <v>0</v>
      </c>
      <c r="AF30" s="360">
        <v>1</v>
      </c>
      <c r="AG30" s="360">
        <f>+((AC30+AD30+AE30+AF30)/Y30)*100</f>
        <v>100</v>
      </c>
      <c r="AH30" s="361">
        <f>+((AC30+AD30+AE30+AF30)/V30)*100</f>
        <v>25</v>
      </c>
      <c r="AI30" s="378">
        <v>0</v>
      </c>
      <c r="AJ30" s="378">
        <f>+AV30</f>
        <v>46874100</v>
      </c>
      <c r="AK30" s="362">
        <v>0</v>
      </c>
      <c r="AL30" s="362">
        <v>0</v>
      </c>
      <c r="AM30" s="378">
        <v>0</v>
      </c>
      <c r="AN30" s="378">
        <v>10100000</v>
      </c>
      <c r="AO30" s="378">
        <v>11110000</v>
      </c>
      <c r="AP30" s="378">
        <v>12221000</v>
      </c>
      <c r="AQ30" s="378">
        <v>13443100</v>
      </c>
      <c r="AR30" s="382"/>
      <c r="AS30" s="382"/>
      <c r="AT30" s="382"/>
      <c r="AU30" s="382"/>
      <c r="AV30" s="382">
        <f>SUM(AN30:AQ30)</f>
        <v>46874100</v>
      </c>
      <c r="AW30" s="369" t="s">
        <v>763</v>
      </c>
      <c r="AX30" s="369" t="s">
        <v>828</v>
      </c>
      <c r="AY30" s="365">
        <v>176563271560</v>
      </c>
      <c r="AZ30" s="343"/>
    </row>
    <row r="31" spans="1:52" ht="15.75" customHeight="1"/>
    <row r="32" spans="1:5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52">
    <mergeCell ref="AW28:AW29"/>
    <mergeCell ref="AJ28:AJ29"/>
    <mergeCell ref="AK28:AK29"/>
    <mergeCell ref="AL28:AL29"/>
    <mergeCell ref="AM28:AM29"/>
    <mergeCell ref="AN28:AN29"/>
    <mergeCell ref="AO28:AO29"/>
    <mergeCell ref="X28:X29"/>
    <mergeCell ref="Y28:Y29"/>
    <mergeCell ref="Z28:Z29"/>
    <mergeCell ref="AA28:AA29"/>
    <mergeCell ref="AB28:AB29"/>
    <mergeCell ref="AC28:AC29"/>
    <mergeCell ref="AP28:AP29"/>
    <mergeCell ref="AQ28:AQ29"/>
    <mergeCell ref="AV28:AV29"/>
    <mergeCell ref="AH26:AH27"/>
    <mergeCell ref="AI26:AI27"/>
    <mergeCell ref="AJ26:AJ27"/>
    <mergeCell ref="AK26:AK27"/>
    <mergeCell ref="Z26:Z27"/>
    <mergeCell ref="AA26:AA27"/>
    <mergeCell ref="AD28:AD29"/>
    <mergeCell ref="AE28:AE29"/>
    <mergeCell ref="AF28:AF29"/>
    <mergeCell ref="AG28:AG29"/>
    <mergeCell ref="AH28:AH29"/>
    <mergeCell ref="AI28:AI29"/>
    <mergeCell ref="T26:T27"/>
    <mergeCell ref="U26:U27"/>
    <mergeCell ref="V26:V27"/>
    <mergeCell ref="W26:W27"/>
    <mergeCell ref="X26:X27"/>
    <mergeCell ref="Y26:Y27"/>
    <mergeCell ref="AV26:AV27"/>
    <mergeCell ref="O28:O30"/>
    <mergeCell ref="P28:P30"/>
    <mergeCell ref="Q28:Q30"/>
    <mergeCell ref="R28:R29"/>
    <mergeCell ref="S28:S29"/>
    <mergeCell ref="T28:T29"/>
    <mergeCell ref="U28:U29"/>
    <mergeCell ref="V28:V29"/>
    <mergeCell ref="W28:W29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X13:AX15"/>
    <mergeCell ref="AY13:AY15"/>
    <mergeCell ref="O19:O22"/>
    <mergeCell ref="P19:P22"/>
    <mergeCell ref="Q19:Q22"/>
    <mergeCell ref="O23:O27"/>
    <mergeCell ref="P23:P27"/>
    <mergeCell ref="Q23:Q27"/>
    <mergeCell ref="R26:R27"/>
    <mergeCell ref="S26:S27"/>
    <mergeCell ref="P4:P18"/>
    <mergeCell ref="Q4:Q18"/>
    <mergeCell ref="R5:R7"/>
    <mergeCell ref="S5:S7"/>
    <mergeCell ref="T5:T7"/>
    <mergeCell ref="U5:U7"/>
    <mergeCell ref="R8:R9"/>
    <mergeCell ref="S8:S9"/>
    <mergeCell ref="T8:T9"/>
    <mergeCell ref="U8:U9"/>
    <mergeCell ref="AB26:AB27"/>
    <mergeCell ref="AC26:AC27"/>
    <mergeCell ref="AD26:AD27"/>
    <mergeCell ref="AE26:AE27"/>
    <mergeCell ref="AQ8:AQ9"/>
    <mergeCell ref="AV8:AV9"/>
    <mergeCell ref="AW8:AW9"/>
    <mergeCell ref="AH8:AH9"/>
    <mergeCell ref="AI8:AI9"/>
    <mergeCell ref="AJ8:AJ9"/>
    <mergeCell ref="AK8:AK9"/>
    <mergeCell ref="AL8:AL9"/>
    <mergeCell ref="AM8:AM9"/>
    <mergeCell ref="V8:V9"/>
    <mergeCell ref="W8:W9"/>
    <mergeCell ref="X8:X9"/>
    <mergeCell ref="Y8:Y9"/>
    <mergeCell ref="Z8:Z9"/>
    <mergeCell ref="AA8:AA9"/>
    <mergeCell ref="AN8:AN9"/>
    <mergeCell ref="AO8:AO9"/>
    <mergeCell ref="AP8:AP9"/>
    <mergeCell ref="AJ5:AJ7"/>
    <mergeCell ref="AK5:AK7"/>
    <mergeCell ref="AL5:AL7"/>
    <mergeCell ref="AM5:AM7"/>
    <mergeCell ref="AB8:AB9"/>
    <mergeCell ref="AC8:AC9"/>
    <mergeCell ref="AD8:AD9"/>
    <mergeCell ref="AE8:AE9"/>
    <mergeCell ref="AF8:AF9"/>
    <mergeCell ref="AG8:AG9"/>
    <mergeCell ref="O4:O18"/>
    <mergeCell ref="AN2:AQ2"/>
    <mergeCell ref="AV2:AV3"/>
    <mergeCell ref="AW2:AW3"/>
    <mergeCell ref="AB5:AB7"/>
    <mergeCell ref="AC5:AC7"/>
    <mergeCell ref="AD5:AD7"/>
    <mergeCell ref="AE5:AE7"/>
    <mergeCell ref="AF5:AF7"/>
    <mergeCell ref="AG5:AG7"/>
    <mergeCell ref="V5:V7"/>
    <mergeCell ref="W5:W7"/>
    <mergeCell ref="X5:X7"/>
    <mergeCell ref="Y5:Y7"/>
    <mergeCell ref="Z5:Z7"/>
    <mergeCell ref="AA5:AA7"/>
    <mergeCell ref="AN5:AN7"/>
    <mergeCell ref="AO5:AO7"/>
    <mergeCell ref="AP5:AP7"/>
    <mergeCell ref="AQ5:AQ7"/>
    <mergeCell ref="AV5:AV7"/>
    <mergeCell ref="AW5:AW7"/>
    <mergeCell ref="AH5:AH7"/>
    <mergeCell ref="AI5:AI7"/>
    <mergeCell ref="AX2:AX3"/>
    <mergeCell ref="AY2:AY3"/>
    <mergeCell ref="A4:A30"/>
    <mergeCell ref="B4:B30"/>
    <mergeCell ref="C4:C30"/>
    <mergeCell ref="D4:D30"/>
    <mergeCell ref="E4:E30"/>
    <mergeCell ref="Q2:Q3"/>
    <mergeCell ref="R2:R3"/>
    <mergeCell ref="S2:S3"/>
    <mergeCell ref="T2:T3"/>
    <mergeCell ref="U2:AB2"/>
    <mergeCell ref="AI2:AM2"/>
    <mergeCell ref="A2:A3"/>
    <mergeCell ref="B2:B3"/>
    <mergeCell ref="C2:C3"/>
    <mergeCell ref="D2:J2"/>
    <mergeCell ref="O2:O3"/>
    <mergeCell ref="P2:P3"/>
    <mergeCell ref="F4:F30"/>
    <mergeCell ref="G4:G30"/>
    <mergeCell ref="H4:H30"/>
    <mergeCell ref="I4:I30"/>
    <mergeCell ref="J4:J30"/>
  </mergeCell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3306-8EE1-4A73-BE09-FCA72FEEE75B}">
  <sheetPr>
    <tabColor theme="7"/>
  </sheetPr>
  <dimension ref="A2:AY13"/>
  <sheetViews>
    <sheetView topLeftCell="O3" zoomScale="60" zoomScaleNormal="60" workbookViewId="0">
      <selection activeCell="X21" sqref="X21"/>
    </sheetView>
  </sheetViews>
  <sheetFormatPr baseColWidth="10" defaultRowHeight="15"/>
  <cols>
    <col min="6" max="6" width="17.140625" customWidth="1"/>
    <col min="7" max="7" width="13.5703125" customWidth="1"/>
    <col min="8" max="8" width="13.5703125" hidden="1" customWidth="1"/>
    <col min="9" max="14" width="0" hidden="1" customWidth="1"/>
    <col min="17" max="17" width="39.28515625" customWidth="1"/>
    <col min="18" max="18" width="31.5703125" style="406" customWidth="1"/>
    <col min="19" max="19" width="31.5703125" customWidth="1"/>
    <col min="21" max="21" width="23.85546875" customWidth="1"/>
    <col min="22" max="22" width="18.140625" customWidth="1"/>
    <col min="26" max="28" width="11.42578125" hidden="1" customWidth="1"/>
    <col min="29" max="32" width="15" customWidth="1"/>
    <col min="33" max="34" width="19.42578125" hidden="1" customWidth="1"/>
    <col min="35" max="35" width="18.42578125" hidden="1" customWidth="1"/>
    <col min="36" max="37" width="19" hidden="1" customWidth="1"/>
    <col min="38" max="38" width="20.140625" hidden="1" customWidth="1"/>
    <col min="39" max="39" width="19" hidden="1" customWidth="1"/>
    <col min="40" max="40" width="18.42578125" bestFit="1" customWidth="1"/>
    <col min="41" max="47" width="19" hidden="1" customWidth="1"/>
    <col min="48" max="48" width="23.42578125" hidden="1" customWidth="1"/>
    <col min="49" max="49" width="29.7109375" customWidth="1"/>
    <col min="50" max="50" width="38.28515625" customWidth="1"/>
    <col min="51" max="51" width="27.5703125" customWidth="1"/>
  </cols>
  <sheetData>
    <row r="2" spans="1:51" s="44" customFormat="1" ht="15.95" customHeight="1">
      <c r="A2" s="774" t="s">
        <v>0</v>
      </c>
      <c r="B2" s="774" t="s">
        <v>1</v>
      </c>
      <c r="C2" s="774" t="s">
        <v>2</v>
      </c>
      <c r="D2" s="770" t="s">
        <v>285</v>
      </c>
      <c r="E2" s="771"/>
      <c r="F2" s="771"/>
      <c r="G2" s="771"/>
      <c r="H2" s="771"/>
      <c r="I2" s="771"/>
      <c r="J2" s="772"/>
      <c r="K2" s="263"/>
      <c r="L2" s="263"/>
      <c r="M2" s="263"/>
      <c r="N2" s="263"/>
      <c r="O2" s="774" t="s">
        <v>4</v>
      </c>
      <c r="P2" s="774" t="s">
        <v>1</v>
      </c>
      <c r="Q2" s="774" t="s">
        <v>5</v>
      </c>
      <c r="R2" s="774" t="s">
        <v>6</v>
      </c>
      <c r="S2" s="774" t="s">
        <v>189</v>
      </c>
      <c r="T2" s="774" t="s">
        <v>1</v>
      </c>
      <c r="U2" s="770" t="s">
        <v>7</v>
      </c>
      <c r="V2" s="771"/>
      <c r="W2" s="771"/>
      <c r="X2" s="771"/>
      <c r="Y2" s="771"/>
      <c r="Z2" s="771"/>
      <c r="AA2" s="771"/>
      <c r="AB2" s="772"/>
      <c r="AC2" s="244"/>
      <c r="AD2" s="244"/>
      <c r="AE2" s="244"/>
      <c r="AF2" s="244"/>
      <c r="AG2" s="244"/>
      <c r="AH2" s="244"/>
      <c r="AI2" s="770" t="s">
        <v>8</v>
      </c>
      <c r="AJ2" s="771"/>
      <c r="AK2" s="771"/>
      <c r="AL2" s="771"/>
      <c r="AM2" s="772"/>
      <c r="AN2" s="770" t="s">
        <v>9</v>
      </c>
      <c r="AO2" s="771"/>
      <c r="AP2" s="771"/>
      <c r="AQ2" s="772"/>
      <c r="AR2" s="263"/>
      <c r="AS2" s="263"/>
      <c r="AT2" s="263"/>
      <c r="AU2" s="263"/>
      <c r="AV2" s="774" t="s">
        <v>10</v>
      </c>
      <c r="AW2" s="774" t="s">
        <v>11</v>
      </c>
      <c r="AX2" s="774" t="s">
        <v>12</v>
      </c>
      <c r="AY2" s="836" t="s">
        <v>13</v>
      </c>
    </row>
    <row r="3" spans="1:51" s="32" customFormat="1" ht="39.950000000000003" customHeight="1">
      <c r="A3" s="775"/>
      <c r="B3" s="775"/>
      <c r="C3" s="775"/>
      <c r="D3" s="245" t="s">
        <v>14</v>
      </c>
      <c r="E3" s="245" t="s">
        <v>15</v>
      </c>
      <c r="F3" s="245" t="s">
        <v>556</v>
      </c>
      <c r="G3" s="245" t="s">
        <v>17</v>
      </c>
      <c r="H3" s="245" t="s">
        <v>18</v>
      </c>
      <c r="I3" s="245" t="s">
        <v>19</v>
      </c>
      <c r="J3" s="245" t="s">
        <v>20</v>
      </c>
      <c r="K3" s="264"/>
      <c r="L3" s="264"/>
      <c r="M3" s="264"/>
      <c r="N3" s="264"/>
      <c r="O3" s="775"/>
      <c r="P3" s="775"/>
      <c r="Q3" s="775"/>
      <c r="R3" s="775"/>
      <c r="S3" s="775"/>
      <c r="T3" s="775"/>
      <c r="U3" s="245" t="s">
        <v>22</v>
      </c>
      <c r="V3" s="245" t="s">
        <v>286</v>
      </c>
      <c r="W3" s="245" t="s">
        <v>24</v>
      </c>
      <c r="X3" s="245" t="s">
        <v>15</v>
      </c>
      <c r="Y3" s="33" t="s">
        <v>17</v>
      </c>
      <c r="Z3" s="105" t="s">
        <v>18</v>
      </c>
      <c r="AA3" s="3" t="s">
        <v>19</v>
      </c>
      <c r="AB3" s="5" t="s">
        <v>20</v>
      </c>
      <c r="AC3" s="6" t="s">
        <v>25</v>
      </c>
      <c r="AD3" s="6" t="s">
        <v>26</v>
      </c>
      <c r="AE3" s="6" t="s">
        <v>27</v>
      </c>
      <c r="AF3" s="6" t="s">
        <v>28</v>
      </c>
      <c r="AG3" s="6" t="s">
        <v>29</v>
      </c>
      <c r="AH3" s="6" t="s">
        <v>30</v>
      </c>
      <c r="AI3" s="245" t="s">
        <v>31</v>
      </c>
      <c r="AJ3" s="245" t="s">
        <v>32</v>
      </c>
      <c r="AK3" s="245" t="s">
        <v>33</v>
      </c>
      <c r="AL3" s="245" t="s">
        <v>829</v>
      </c>
      <c r="AM3" s="245" t="s">
        <v>35</v>
      </c>
      <c r="AN3" s="245">
        <v>2020</v>
      </c>
      <c r="AO3" s="245">
        <v>2021</v>
      </c>
      <c r="AP3" s="245">
        <v>2022</v>
      </c>
      <c r="AQ3" s="245">
        <v>2023</v>
      </c>
      <c r="AR3" s="264"/>
      <c r="AS3" s="264"/>
      <c r="AT3" s="264"/>
      <c r="AU3" s="264"/>
      <c r="AV3" s="775"/>
      <c r="AW3" s="775"/>
      <c r="AX3" s="775"/>
      <c r="AY3" s="836"/>
    </row>
    <row r="4" spans="1:51" s="44" customFormat="1" ht="49.5" customHeight="1">
      <c r="A4" s="536" t="s">
        <v>830</v>
      </c>
      <c r="B4" s="535">
        <v>1</v>
      </c>
      <c r="C4" s="834" t="s">
        <v>831</v>
      </c>
      <c r="D4" s="834" t="s">
        <v>832</v>
      </c>
      <c r="E4" s="835">
        <v>0.6</v>
      </c>
      <c r="F4" s="835">
        <v>0.63</v>
      </c>
      <c r="G4" s="839">
        <v>7.4999999999999997E-3</v>
      </c>
      <c r="H4" s="839">
        <v>7.4999999999999997E-3</v>
      </c>
      <c r="I4" s="839">
        <v>7.4999999999999997E-3</v>
      </c>
      <c r="J4" s="839">
        <v>7.4999999999999997E-3</v>
      </c>
      <c r="K4" s="396"/>
      <c r="L4" s="396"/>
      <c r="M4" s="396"/>
      <c r="N4" s="396"/>
      <c r="O4" s="834" t="s">
        <v>833</v>
      </c>
      <c r="P4" s="837">
        <v>1</v>
      </c>
      <c r="Q4" s="834" t="s">
        <v>834</v>
      </c>
      <c r="R4" s="261" t="s">
        <v>835</v>
      </c>
      <c r="S4" s="100" t="s">
        <v>861</v>
      </c>
      <c r="T4" s="35">
        <v>0.1</v>
      </c>
      <c r="U4" s="37" t="s">
        <v>836</v>
      </c>
      <c r="V4" s="14">
        <v>100</v>
      </c>
      <c r="W4" s="14" t="s">
        <v>43</v>
      </c>
      <c r="X4" s="397">
        <v>90</v>
      </c>
      <c r="Y4" s="14">
        <v>25</v>
      </c>
      <c r="Z4" s="14">
        <v>25</v>
      </c>
      <c r="AA4" s="14">
        <v>25</v>
      </c>
      <c r="AB4" s="14">
        <v>25</v>
      </c>
      <c r="AC4" s="14"/>
      <c r="AD4" s="14"/>
      <c r="AE4" s="14">
        <v>25</v>
      </c>
      <c r="AF4" s="14"/>
      <c r="AG4" s="14">
        <f t="shared" ref="AG4:AG13" si="0">+((AC4+AD4+AE4+AF4)/Y4)*100</f>
        <v>100</v>
      </c>
      <c r="AH4" s="15">
        <f t="shared" ref="AH4:AH13" si="1">+((AC4+AD4+AE4+AF4)/V4)*100</f>
        <v>25</v>
      </c>
      <c r="AI4" s="154">
        <f>+AV4</f>
        <v>324999999.99000001</v>
      </c>
      <c r="AJ4" s="145">
        <v>0</v>
      </c>
      <c r="AK4" s="145">
        <v>0</v>
      </c>
      <c r="AL4" s="145">
        <v>0</v>
      </c>
      <c r="AM4" s="145">
        <v>0</v>
      </c>
      <c r="AN4" s="398">
        <v>65000000</v>
      </c>
      <c r="AO4" s="154">
        <v>69333333.329999998</v>
      </c>
      <c r="AP4" s="145">
        <v>95333333.329999998</v>
      </c>
      <c r="AQ4" s="145">
        <v>95333333.329999998</v>
      </c>
      <c r="AR4" s="145"/>
      <c r="AS4" s="145"/>
      <c r="AT4" s="145"/>
      <c r="AU4" s="145"/>
      <c r="AV4" s="398">
        <f>+AO4+AP4+AQ4+AN4</f>
        <v>324999999.99000001</v>
      </c>
      <c r="AW4" s="37" t="s">
        <v>837</v>
      </c>
      <c r="AX4" s="49"/>
      <c r="AY4" s="43"/>
    </row>
    <row r="5" spans="1:51" s="44" customFormat="1" ht="63" customHeight="1">
      <c r="A5" s="536"/>
      <c r="B5" s="536"/>
      <c r="C5" s="834"/>
      <c r="D5" s="834"/>
      <c r="E5" s="835"/>
      <c r="F5" s="835"/>
      <c r="G5" s="839"/>
      <c r="H5" s="839"/>
      <c r="I5" s="839"/>
      <c r="J5" s="839"/>
      <c r="K5" s="396"/>
      <c r="L5" s="396"/>
      <c r="M5" s="396"/>
      <c r="N5" s="396"/>
      <c r="O5" s="834"/>
      <c r="P5" s="838"/>
      <c r="Q5" s="834"/>
      <c r="R5" s="139" t="s">
        <v>838</v>
      </c>
      <c r="S5" s="407" t="s">
        <v>862</v>
      </c>
      <c r="T5" s="35">
        <v>0.1</v>
      </c>
      <c r="U5" s="37" t="s">
        <v>839</v>
      </c>
      <c r="V5" s="14">
        <v>20</v>
      </c>
      <c r="W5" s="14" t="s">
        <v>43</v>
      </c>
      <c r="X5" s="399">
        <v>0</v>
      </c>
      <c r="Y5" s="45">
        <v>0</v>
      </c>
      <c r="Z5" s="45">
        <v>10</v>
      </c>
      <c r="AA5" s="45">
        <v>10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14" t="e">
        <f t="shared" si="0"/>
        <v>#DIV/0!</v>
      </c>
      <c r="AH5" s="15">
        <f t="shared" si="1"/>
        <v>0</v>
      </c>
      <c r="AI5" s="145">
        <v>0</v>
      </c>
      <c r="AJ5" s="145">
        <v>0</v>
      </c>
      <c r="AK5" s="145">
        <v>0</v>
      </c>
      <c r="AL5" s="154">
        <f>+AV5</f>
        <v>4700000000</v>
      </c>
      <c r="AM5" s="145">
        <v>0</v>
      </c>
      <c r="AN5" s="145">
        <v>0</v>
      </c>
      <c r="AO5" s="154">
        <v>2100000000</v>
      </c>
      <c r="AP5" s="154">
        <v>2600000000</v>
      </c>
      <c r="AQ5" s="145">
        <v>0</v>
      </c>
      <c r="AR5" s="145"/>
      <c r="AS5" s="145"/>
      <c r="AT5" s="145"/>
      <c r="AU5" s="145"/>
      <c r="AV5" s="398">
        <f>+AO5+AP5+AQ5</f>
        <v>4700000000</v>
      </c>
      <c r="AW5" s="37" t="s">
        <v>837</v>
      </c>
      <c r="AX5" s="49"/>
      <c r="AY5" s="43"/>
    </row>
    <row r="6" spans="1:51" s="44" customFormat="1" ht="51">
      <c r="A6" s="536"/>
      <c r="B6" s="536"/>
      <c r="C6" s="834"/>
      <c r="D6" s="834"/>
      <c r="E6" s="835"/>
      <c r="F6" s="835"/>
      <c r="G6" s="839"/>
      <c r="H6" s="839"/>
      <c r="I6" s="839"/>
      <c r="J6" s="839"/>
      <c r="K6" s="396"/>
      <c r="L6" s="396"/>
      <c r="M6" s="396"/>
      <c r="N6" s="396"/>
      <c r="O6" s="834"/>
      <c r="P6" s="838"/>
      <c r="Q6" s="834"/>
      <c r="R6" s="112" t="s">
        <v>840</v>
      </c>
      <c r="S6" s="96" t="s">
        <v>863</v>
      </c>
      <c r="T6" s="35">
        <v>0.1</v>
      </c>
      <c r="U6" s="160" t="s">
        <v>205</v>
      </c>
      <c r="V6" s="45">
        <v>4</v>
      </c>
      <c r="W6" s="14" t="s">
        <v>43</v>
      </c>
      <c r="X6" s="400">
        <v>0</v>
      </c>
      <c r="Y6" s="45">
        <v>0</v>
      </c>
      <c r="Z6" s="45">
        <v>4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14" t="e">
        <f t="shared" si="0"/>
        <v>#DIV/0!</v>
      </c>
      <c r="AH6" s="15">
        <f t="shared" si="1"/>
        <v>0</v>
      </c>
      <c r="AI6" s="145">
        <v>0</v>
      </c>
      <c r="AJ6" s="145">
        <v>0</v>
      </c>
      <c r="AK6" s="145">
        <v>0</v>
      </c>
      <c r="AL6" s="145">
        <v>0</v>
      </c>
      <c r="AM6" s="145">
        <f>+AV6</f>
        <v>460500000</v>
      </c>
      <c r="AN6" s="398">
        <v>0</v>
      </c>
      <c r="AO6" s="145">
        <v>460500000</v>
      </c>
      <c r="AP6" s="145">
        <v>0</v>
      </c>
      <c r="AQ6" s="398">
        <v>0</v>
      </c>
      <c r="AR6" s="398"/>
      <c r="AS6" s="398"/>
      <c r="AT6" s="398"/>
      <c r="AU6" s="398"/>
      <c r="AV6" s="398">
        <f>+AO6+AP6+AQ6</f>
        <v>460500000</v>
      </c>
      <c r="AW6" s="37" t="s">
        <v>837</v>
      </c>
      <c r="AX6" s="37" t="s">
        <v>841</v>
      </c>
      <c r="AY6" s="43">
        <v>176563270858</v>
      </c>
    </row>
    <row r="7" spans="1:51" s="44" customFormat="1" ht="63.75">
      <c r="A7" s="536"/>
      <c r="B7" s="536"/>
      <c r="C7" s="834"/>
      <c r="D7" s="834"/>
      <c r="E7" s="835"/>
      <c r="F7" s="835"/>
      <c r="G7" s="839"/>
      <c r="H7" s="839"/>
      <c r="I7" s="839"/>
      <c r="J7" s="839"/>
      <c r="K7" s="396"/>
      <c r="L7" s="396"/>
      <c r="M7" s="396"/>
      <c r="N7" s="396"/>
      <c r="O7" s="834"/>
      <c r="P7" s="838"/>
      <c r="Q7" s="834"/>
      <c r="R7" s="112" t="s">
        <v>842</v>
      </c>
      <c r="S7" s="96" t="s">
        <v>864</v>
      </c>
      <c r="T7" s="35">
        <v>0.1</v>
      </c>
      <c r="U7" s="160" t="s">
        <v>843</v>
      </c>
      <c r="V7" s="14">
        <v>3</v>
      </c>
      <c r="W7" s="14" t="s">
        <v>43</v>
      </c>
      <c r="X7" s="397">
        <v>0</v>
      </c>
      <c r="Y7" s="45">
        <v>0</v>
      </c>
      <c r="Z7" s="45">
        <v>1</v>
      </c>
      <c r="AA7" s="45">
        <v>1</v>
      </c>
      <c r="AB7" s="45">
        <v>1</v>
      </c>
      <c r="AC7" s="45">
        <v>0</v>
      </c>
      <c r="AD7" s="45">
        <v>0</v>
      </c>
      <c r="AE7" s="45">
        <v>0</v>
      </c>
      <c r="AF7" s="45">
        <v>0</v>
      </c>
      <c r="AG7" s="14" t="e">
        <f t="shared" si="0"/>
        <v>#DIV/0!</v>
      </c>
      <c r="AH7" s="15">
        <f t="shared" si="1"/>
        <v>0</v>
      </c>
      <c r="AI7" s="145">
        <v>0</v>
      </c>
      <c r="AJ7" s="145">
        <v>0</v>
      </c>
      <c r="AK7" s="145">
        <v>0</v>
      </c>
      <c r="AL7" s="145">
        <v>0</v>
      </c>
      <c r="AM7" s="145">
        <f>+AV7</f>
        <v>2400000000</v>
      </c>
      <c r="AN7" s="145">
        <v>0</v>
      </c>
      <c r="AO7" s="145">
        <v>800000000</v>
      </c>
      <c r="AP7" s="145">
        <v>800000000</v>
      </c>
      <c r="AQ7" s="145">
        <v>800000000</v>
      </c>
      <c r="AR7" s="145"/>
      <c r="AS7" s="145"/>
      <c r="AT7" s="145"/>
      <c r="AU7" s="145"/>
      <c r="AV7" s="398">
        <f t="shared" ref="AV7:AV13" si="2">SUM(AN7:AQ7)</f>
        <v>2400000000</v>
      </c>
      <c r="AW7" s="37" t="s">
        <v>837</v>
      </c>
      <c r="AX7" s="37" t="s">
        <v>844</v>
      </c>
      <c r="AY7" s="43">
        <v>176563270869</v>
      </c>
    </row>
    <row r="8" spans="1:51" s="44" customFormat="1" ht="38.25">
      <c r="A8" s="536"/>
      <c r="B8" s="536"/>
      <c r="C8" s="834"/>
      <c r="D8" s="834"/>
      <c r="E8" s="835"/>
      <c r="F8" s="835"/>
      <c r="G8" s="839"/>
      <c r="H8" s="839"/>
      <c r="I8" s="839"/>
      <c r="J8" s="839"/>
      <c r="K8" s="396"/>
      <c r="L8" s="396"/>
      <c r="M8" s="396"/>
      <c r="N8" s="396"/>
      <c r="O8" s="834"/>
      <c r="P8" s="838"/>
      <c r="Q8" s="834"/>
      <c r="R8" s="112" t="s">
        <v>845</v>
      </c>
      <c r="S8" s="96" t="s">
        <v>865</v>
      </c>
      <c r="T8" s="35">
        <v>0.1</v>
      </c>
      <c r="U8" s="160" t="s">
        <v>205</v>
      </c>
      <c r="V8" s="14">
        <v>3</v>
      </c>
      <c r="W8" s="14" t="s">
        <v>43</v>
      </c>
      <c r="X8" s="397">
        <v>0</v>
      </c>
      <c r="Y8" s="45">
        <v>0</v>
      </c>
      <c r="Z8" s="45">
        <v>1</v>
      </c>
      <c r="AA8" s="45">
        <v>1</v>
      </c>
      <c r="AB8" s="45">
        <v>1</v>
      </c>
      <c r="AC8" s="45">
        <v>0</v>
      </c>
      <c r="AD8" s="45">
        <v>0</v>
      </c>
      <c r="AE8" s="45">
        <v>0</v>
      </c>
      <c r="AF8" s="45">
        <v>0</v>
      </c>
      <c r="AG8" s="14" t="e">
        <f t="shared" si="0"/>
        <v>#DIV/0!</v>
      </c>
      <c r="AH8" s="15">
        <f t="shared" si="1"/>
        <v>0</v>
      </c>
      <c r="AI8" s="145">
        <v>0</v>
      </c>
      <c r="AJ8" s="145">
        <v>0</v>
      </c>
      <c r="AK8" s="145">
        <v>0</v>
      </c>
      <c r="AL8" s="145">
        <v>0</v>
      </c>
      <c r="AM8" s="145">
        <f>+AV8</f>
        <v>300000000</v>
      </c>
      <c r="AN8" s="145">
        <v>0</v>
      </c>
      <c r="AO8" s="145">
        <v>100000000</v>
      </c>
      <c r="AP8" s="145">
        <v>100000000</v>
      </c>
      <c r="AQ8" s="145">
        <v>100000000</v>
      </c>
      <c r="AR8" s="145"/>
      <c r="AS8" s="145"/>
      <c r="AT8" s="145"/>
      <c r="AU8" s="145"/>
      <c r="AV8" s="398">
        <f t="shared" si="2"/>
        <v>300000000</v>
      </c>
      <c r="AW8" s="37" t="s">
        <v>837</v>
      </c>
      <c r="AX8" s="37" t="s">
        <v>846</v>
      </c>
      <c r="AY8" s="43">
        <v>176563270889</v>
      </c>
    </row>
    <row r="9" spans="1:51" s="44" customFormat="1" ht="51.75" customHeight="1">
      <c r="A9" s="536"/>
      <c r="B9" s="536"/>
      <c r="C9" s="834"/>
      <c r="D9" s="834"/>
      <c r="E9" s="835"/>
      <c r="F9" s="835"/>
      <c r="G9" s="839"/>
      <c r="H9" s="839"/>
      <c r="I9" s="839"/>
      <c r="J9" s="839"/>
      <c r="K9" s="396"/>
      <c r="L9" s="396"/>
      <c r="M9" s="396"/>
      <c r="N9" s="396"/>
      <c r="O9" s="834"/>
      <c r="P9" s="838"/>
      <c r="Q9" s="834"/>
      <c r="R9" s="112" t="s">
        <v>847</v>
      </c>
      <c r="S9" s="96" t="s">
        <v>866</v>
      </c>
      <c r="T9" s="35">
        <v>0.1</v>
      </c>
      <c r="U9" s="160" t="s">
        <v>205</v>
      </c>
      <c r="V9" s="14">
        <v>2</v>
      </c>
      <c r="W9" s="14" t="s">
        <v>43</v>
      </c>
      <c r="X9" s="397">
        <v>0</v>
      </c>
      <c r="Y9" s="45">
        <v>0</v>
      </c>
      <c r="Z9" s="45">
        <v>1</v>
      </c>
      <c r="AA9" s="45">
        <v>0</v>
      </c>
      <c r="AB9" s="45">
        <v>1</v>
      </c>
      <c r="AC9" s="45">
        <v>0</v>
      </c>
      <c r="AD9" s="45">
        <v>0</v>
      </c>
      <c r="AE9" s="45">
        <v>0</v>
      </c>
      <c r="AF9" s="45">
        <v>0</v>
      </c>
      <c r="AG9" s="14" t="e">
        <f t="shared" si="0"/>
        <v>#DIV/0!</v>
      </c>
      <c r="AH9" s="15">
        <f t="shared" si="1"/>
        <v>0</v>
      </c>
      <c r="AI9" s="145">
        <v>0</v>
      </c>
      <c r="AJ9" s="145">
        <v>0</v>
      </c>
      <c r="AK9" s="145">
        <v>0</v>
      </c>
      <c r="AL9" s="145">
        <v>0</v>
      </c>
      <c r="AM9" s="145">
        <f>+AV9</f>
        <v>200000000</v>
      </c>
      <c r="AN9" s="145">
        <v>0</v>
      </c>
      <c r="AO9" s="145">
        <v>100000000</v>
      </c>
      <c r="AP9" s="398">
        <v>0</v>
      </c>
      <c r="AQ9" s="145">
        <v>100000000</v>
      </c>
      <c r="AR9" s="145"/>
      <c r="AS9" s="145"/>
      <c r="AT9" s="145"/>
      <c r="AU9" s="145"/>
      <c r="AV9" s="398">
        <f t="shared" si="2"/>
        <v>200000000</v>
      </c>
      <c r="AW9" s="37" t="s">
        <v>837</v>
      </c>
      <c r="AX9" s="37" t="s">
        <v>848</v>
      </c>
      <c r="AY9" s="43">
        <v>176563270864</v>
      </c>
    </row>
    <row r="10" spans="1:51" s="44" customFormat="1" ht="61.5" customHeight="1">
      <c r="A10" s="536"/>
      <c r="B10" s="536"/>
      <c r="C10" s="834"/>
      <c r="D10" s="834"/>
      <c r="E10" s="835"/>
      <c r="F10" s="835"/>
      <c r="G10" s="839"/>
      <c r="H10" s="839"/>
      <c r="I10" s="839"/>
      <c r="J10" s="839"/>
      <c r="K10" s="396"/>
      <c r="L10" s="396"/>
      <c r="M10" s="396"/>
      <c r="N10" s="396"/>
      <c r="O10" s="834"/>
      <c r="P10" s="838"/>
      <c r="Q10" s="834"/>
      <c r="R10" s="139" t="s">
        <v>849</v>
      </c>
      <c r="S10" s="408" t="s">
        <v>867</v>
      </c>
      <c r="T10" s="35">
        <v>0.1</v>
      </c>
      <c r="U10" s="160" t="s">
        <v>850</v>
      </c>
      <c r="V10" s="14">
        <v>10</v>
      </c>
      <c r="W10" s="14" t="s">
        <v>43</v>
      </c>
      <c r="X10" s="14">
        <v>10</v>
      </c>
      <c r="Y10" s="45">
        <v>2.5</v>
      </c>
      <c r="Z10" s="14">
        <v>2.5</v>
      </c>
      <c r="AA10" s="14">
        <v>2.5</v>
      </c>
      <c r="AB10" s="45">
        <v>2.5</v>
      </c>
      <c r="AC10" s="45">
        <v>0</v>
      </c>
      <c r="AD10" s="45">
        <v>0</v>
      </c>
      <c r="AE10" s="45">
        <v>2.5</v>
      </c>
      <c r="AF10" s="45">
        <v>0</v>
      </c>
      <c r="AG10" s="14">
        <f t="shared" si="0"/>
        <v>100</v>
      </c>
      <c r="AH10" s="15">
        <f t="shared" si="1"/>
        <v>25</v>
      </c>
      <c r="AI10" s="145">
        <v>400000000</v>
      </c>
      <c r="AJ10" s="145">
        <v>0</v>
      </c>
      <c r="AK10" s="145">
        <v>0</v>
      </c>
      <c r="AL10" s="145">
        <v>0</v>
      </c>
      <c r="AM10" s="145">
        <v>3600000000</v>
      </c>
      <c r="AN10" s="145">
        <v>100000000</v>
      </c>
      <c r="AO10" s="145">
        <v>1300000000</v>
      </c>
      <c r="AP10" s="145">
        <v>1300000000</v>
      </c>
      <c r="AQ10" s="145">
        <v>1300000000</v>
      </c>
      <c r="AR10" s="145"/>
      <c r="AS10" s="145"/>
      <c r="AT10" s="145"/>
      <c r="AU10" s="145"/>
      <c r="AV10" s="398">
        <f t="shared" si="2"/>
        <v>4000000000</v>
      </c>
      <c r="AW10" s="37" t="s">
        <v>837</v>
      </c>
      <c r="AX10" s="37" t="s">
        <v>851</v>
      </c>
      <c r="AY10" s="43">
        <v>176563271524</v>
      </c>
    </row>
    <row r="11" spans="1:51" s="44" customFormat="1" ht="60.75" customHeight="1">
      <c r="A11" s="536"/>
      <c r="B11" s="536"/>
      <c r="C11" s="834"/>
      <c r="D11" s="834"/>
      <c r="E11" s="835"/>
      <c r="F11" s="835"/>
      <c r="G11" s="839"/>
      <c r="H11" s="839"/>
      <c r="I11" s="839"/>
      <c r="J11" s="839"/>
      <c r="K11" s="396"/>
      <c r="L11" s="396"/>
      <c r="M11" s="396"/>
      <c r="N11" s="396"/>
      <c r="O11" s="834"/>
      <c r="P11" s="838"/>
      <c r="Q11" s="834"/>
      <c r="R11" s="401" t="s">
        <v>852</v>
      </c>
      <c r="S11" s="408" t="s">
        <v>868</v>
      </c>
      <c r="T11" s="402">
        <v>0.1</v>
      </c>
      <c r="U11" s="403" t="s">
        <v>205</v>
      </c>
      <c r="V11" s="404">
        <v>4.5</v>
      </c>
      <c r="W11" s="404">
        <v>0</v>
      </c>
      <c r="X11" s="404">
        <v>0</v>
      </c>
      <c r="Y11" s="405">
        <v>0</v>
      </c>
      <c r="Z11" s="404">
        <v>0</v>
      </c>
      <c r="AA11" s="404" t="s">
        <v>853</v>
      </c>
      <c r="AB11" s="405">
        <v>0</v>
      </c>
      <c r="AC11" s="45">
        <v>0</v>
      </c>
      <c r="AD11" s="45">
        <v>0</v>
      </c>
      <c r="AE11" s="45">
        <v>0</v>
      </c>
      <c r="AF11" s="45">
        <v>0</v>
      </c>
      <c r="AG11" s="14" t="e">
        <f t="shared" si="0"/>
        <v>#DIV/0!</v>
      </c>
      <c r="AH11" s="15">
        <f t="shared" si="1"/>
        <v>0</v>
      </c>
      <c r="AI11" s="145">
        <v>0</v>
      </c>
      <c r="AJ11" s="145">
        <v>0</v>
      </c>
      <c r="AK11" s="145">
        <v>0</v>
      </c>
      <c r="AL11" s="145">
        <v>0</v>
      </c>
      <c r="AM11" s="145">
        <f>+AV11</f>
        <v>1000000000</v>
      </c>
      <c r="AN11" s="145">
        <v>0</v>
      </c>
      <c r="AO11" s="145">
        <v>0</v>
      </c>
      <c r="AP11" s="154">
        <v>1000000000</v>
      </c>
      <c r="AQ11" s="145">
        <v>0</v>
      </c>
      <c r="AR11" s="145"/>
      <c r="AS11" s="145"/>
      <c r="AT11" s="145"/>
      <c r="AU11" s="145"/>
      <c r="AV11" s="398">
        <f t="shared" si="2"/>
        <v>1000000000</v>
      </c>
      <c r="AW11" s="37" t="s">
        <v>837</v>
      </c>
      <c r="AX11" s="37" t="s">
        <v>854</v>
      </c>
      <c r="AY11" s="43">
        <v>176563270871</v>
      </c>
    </row>
    <row r="12" spans="1:51" s="44" customFormat="1" ht="54" customHeight="1">
      <c r="A12" s="536"/>
      <c r="B12" s="536"/>
      <c r="C12" s="834"/>
      <c r="D12" s="834"/>
      <c r="E12" s="835"/>
      <c r="F12" s="835"/>
      <c r="G12" s="839"/>
      <c r="H12" s="839"/>
      <c r="I12" s="839"/>
      <c r="J12" s="839"/>
      <c r="K12" s="396"/>
      <c r="L12" s="396"/>
      <c r="M12" s="396"/>
      <c r="N12" s="396"/>
      <c r="O12" s="834"/>
      <c r="P12" s="838"/>
      <c r="Q12" s="834"/>
      <c r="R12" s="139" t="s">
        <v>855</v>
      </c>
      <c r="S12" s="408" t="s">
        <v>869</v>
      </c>
      <c r="T12" s="35">
        <v>0.1</v>
      </c>
      <c r="U12" s="160" t="s">
        <v>856</v>
      </c>
      <c r="V12" s="14">
        <v>4</v>
      </c>
      <c r="W12" s="14" t="s">
        <v>43</v>
      </c>
      <c r="X12" s="14">
        <v>20</v>
      </c>
      <c r="Y12" s="14">
        <v>1</v>
      </c>
      <c r="Z12" s="14">
        <v>1</v>
      </c>
      <c r="AA12" s="14">
        <v>1</v>
      </c>
      <c r="AB12" s="14">
        <v>1</v>
      </c>
      <c r="AC12" s="14">
        <v>0</v>
      </c>
      <c r="AD12" s="14">
        <v>0</v>
      </c>
      <c r="AE12" s="14">
        <v>0</v>
      </c>
      <c r="AF12" s="14">
        <v>1</v>
      </c>
      <c r="AG12" s="14">
        <f t="shared" si="0"/>
        <v>100</v>
      </c>
      <c r="AH12" s="15">
        <f t="shared" si="1"/>
        <v>25</v>
      </c>
      <c r="AI12" s="145">
        <v>0</v>
      </c>
      <c r="AJ12" s="145">
        <v>0</v>
      </c>
      <c r="AK12" s="145">
        <v>0</v>
      </c>
      <c r="AL12" s="145">
        <v>0</v>
      </c>
      <c r="AM12" s="145">
        <f>+AV12</f>
        <v>4000000000</v>
      </c>
      <c r="AN12" s="145">
        <v>1000000000</v>
      </c>
      <c r="AO12" s="145">
        <v>1000000000</v>
      </c>
      <c r="AP12" s="145">
        <v>1000000000</v>
      </c>
      <c r="AQ12" s="145">
        <v>1000000000</v>
      </c>
      <c r="AR12" s="145"/>
      <c r="AS12" s="145"/>
      <c r="AT12" s="145"/>
      <c r="AU12" s="145"/>
      <c r="AV12" s="398">
        <f t="shared" si="2"/>
        <v>4000000000</v>
      </c>
      <c r="AW12" s="37" t="s">
        <v>837</v>
      </c>
      <c r="AX12" s="37" t="s">
        <v>857</v>
      </c>
      <c r="AY12" s="43">
        <v>176563270860</v>
      </c>
    </row>
    <row r="13" spans="1:51" s="44" customFormat="1" ht="63.75">
      <c r="A13" s="536"/>
      <c r="B13" s="536"/>
      <c r="C13" s="834"/>
      <c r="D13" s="834"/>
      <c r="E13" s="835"/>
      <c r="F13" s="835"/>
      <c r="G13" s="839"/>
      <c r="H13" s="839"/>
      <c r="I13" s="839"/>
      <c r="J13" s="839"/>
      <c r="K13" s="396"/>
      <c r="L13" s="396"/>
      <c r="M13" s="396"/>
      <c r="N13" s="396"/>
      <c r="O13" s="834"/>
      <c r="P13" s="838"/>
      <c r="Q13" s="834"/>
      <c r="R13" s="139" t="s">
        <v>858</v>
      </c>
      <c r="S13" s="408" t="s">
        <v>870</v>
      </c>
      <c r="T13" s="35">
        <v>0.1</v>
      </c>
      <c r="U13" s="160" t="s">
        <v>859</v>
      </c>
      <c r="V13" s="14">
        <v>1</v>
      </c>
      <c r="W13" s="14" t="s">
        <v>43</v>
      </c>
      <c r="X13" s="14">
        <v>0</v>
      </c>
      <c r="Y13" s="14">
        <v>0</v>
      </c>
      <c r="Z13" s="14">
        <v>1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 t="e">
        <f t="shared" si="0"/>
        <v>#DIV/0!</v>
      </c>
      <c r="AH13" s="15">
        <f t="shared" si="1"/>
        <v>0</v>
      </c>
      <c r="AI13" s="145">
        <v>0</v>
      </c>
      <c r="AJ13" s="145">
        <v>0</v>
      </c>
      <c r="AK13" s="145">
        <v>0</v>
      </c>
      <c r="AL13" s="145">
        <v>0</v>
      </c>
      <c r="AM13" s="145">
        <f>+AV13</f>
        <v>387000000</v>
      </c>
      <c r="AN13" s="145">
        <v>0</v>
      </c>
      <c r="AO13" s="145">
        <v>387000000</v>
      </c>
      <c r="AP13" s="145">
        <v>0</v>
      </c>
      <c r="AQ13" s="145">
        <v>0</v>
      </c>
      <c r="AR13" s="145"/>
      <c r="AS13" s="145"/>
      <c r="AT13" s="145"/>
      <c r="AU13" s="145"/>
      <c r="AV13" s="398">
        <f t="shared" si="2"/>
        <v>387000000</v>
      </c>
      <c r="AW13" s="37" t="s">
        <v>837</v>
      </c>
      <c r="AX13" s="37" t="s">
        <v>860</v>
      </c>
      <c r="AY13" s="43">
        <v>176563270887</v>
      </c>
    </row>
  </sheetData>
  <mergeCells count="30">
    <mergeCell ref="P4:P13"/>
    <mergeCell ref="Q4:Q13"/>
    <mergeCell ref="F4:F13"/>
    <mergeCell ref="G4:G13"/>
    <mergeCell ref="H4:H13"/>
    <mergeCell ref="I4:I13"/>
    <mergeCell ref="J4:J13"/>
    <mergeCell ref="O4:O13"/>
    <mergeCell ref="AN2:AQ2"/>
    <mergeCell ref="AV2:AV3"/>
    <mergeCell ref="AW2:AW3"/>
    <mergeCell ref="AX2:AX3"/>
    <mergeCell ref="AY2:AY3"/>
    <mergeCell ref="A4:A13"/>
    <mergeCell ref="B4:B13"/>
    <mergeCell ref="C4:C13"/>
    <mergeCell ref="D4:D13"/>
    <mergeCell ref="E4:E13"/>
    <mergeCell ref="AI2:AM2"/>
    <mergeCell ref="A2:A3"/>
    <mergeCell ref="B2:B3"/>
    <mergeCell ref="C2:C3"/>
    <mergeCell ref="D2:J2"/>
    <mergeCell ref="O2:O3"/>
    <mergeCell ref="P2:P3"/>
    <mergeCell ref="Q2:Q3"/>
    <mergeCell ref="R2:R3"/>
    <mergeCell ref="S2:S3"/>
    <mergeCell ref="T2:T3"/>
    <mergeCell ref="U2:AB2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ED85-B161-4092-AFBC-FB6CFA07BE94}">
  <sheetPr>
    <tabColor theme="7"/>
  </sheetPr>
  <dimension ref="A1:AY11"/>
  <sheetViews>
    <sheetView topLeftCell="A7" zoomScale="70" zoomScaleNormal="70" workbookViewId="0">
      <selection activeCell="S9" sqref="S9"/>
    </sheetView>
  </sheetViews>
  <sheetFormatPr baseColWidth="10" defaultRowHeight="15"/>
  <cols>
    <col min="11" max="14" width="0" hidden="1" customWidth="1"/>
    <col min="18" max="18" width="23.42578125" customWidth="1"/>
    <col min="19" max="19" width="22" customWidth="1"/>
    <col min="33" max="34" width="0" hidden="1" customWidth="1"/>
  </cols>
  <sheetData>
    <row r="1" spans="1:51" ht="26.1" customHeight="1">
      <c r="A1" s="774" t="s">
        <v>0</v>
      </c>
      <c r="B1" s="774" t="s">
        <v>1</v>
      </c>
      <c r="C1" s="774" t="s">
        <v>2</v>
      </c>
      <c r="D1" s="840" t="s">
        <v>285</v>
      </c>
      <c r="E1" s="841"/>
      <c r="F1" s="841"/>
      <c r="G1" s="841"/>
      <c r="H1" s="841"/>
      <c r="I1" s="841"/>
      <c r="J1" s="841"/>
      <c r="K1" s="262"/>
      <c r="L1" s="262"/>
      <c r="M1" s="262"/>
      <c r="N1" s="262"/>
      <c r="O1" s="774" t="s">
        <v>4</v>
      </c>
      <c r="P1" s="774" t="s">
        <v>1</v>
      </c>
      <c r="Q1" s="774" t="s">
        <v>5</v>
      </c>
      <c r="R1" s="774" t="s">
        <v>6</v>
      </c>
      <c r="S1" s="774" t="s">
        <v>189</v>
      </c>
      <c r="T1" s="774" t="s">
        <v>1</v>
      </c>
      <c r="U1" s="770" t="s">
        <v>609</v>
      </c>
      <c r="V1" s="771"/>
      <c r="W1" s="771"/>
      <c r="X1" s="771"/>
      <c r="Y1" s="771"/>
      <c r="Z1" s="771"/>
      <c r="AA1" s="771"/>
      <c r="AB1" s="772"/>
      <c r="AC1" s="244"/>
      <c r="AD1" s="244"/>
      <c r="AE1" s="244"/>
      <c r="AF1" s="244"/>
      <c r="AG1" s="244"/>
      <c r="AH1" s="244"/>
      <c r="AI1" s="770" t="s">
        <v>8</v>
      </c>
      <c r="AJ1" s="771"/>
      <c r="AK1" s="771"/>
      <c r="AL1" s="771"/>
      <c r="AM1" s="772"/>
      <c r="AN1" s="770" t="s">
        <v>9</v>
      </c>
      <c r="AO1" s="771"/>
      <c r="AP1" s="771"/>
      <c r="AQ1" s="772"/>
      <c r="AR1" s="263"/>
      <c r="AS1" s="263"/>
      <c r="AT1" s="263"/>
      <c r="AU1" s="263"/>
      <c r="AV1" s="774" t="s">
        <v>10</v>
      </c>
      <c r="AW1" s="774" t="s">
        <v>11</v>
      </c>
      <c r="AX1" s="774" t="s">
        <v>12</v>
      </c>
      <c r="AY1" s="776" t="s">
        <v>13</v>
      </c>
    </row>
    <row r="2" spans="1:51" ht="39.950000000000003" customHeight="1">
      <c r="A2" s="775"/>
      <c r="B2" s="775"/>
      <c r="C2" s="775"/>
      <c r="D2" s="245" t="s">
        <v>14</v>
      </c>
      <c r="E2" s="245" t="s">
        <v>15</v>
      </c>
      <c r="F2" s="245" t="s">
        <v>556</v>
      </c>
      <c r="G2" s="245" t="s">
        <v>17</v>
      </c>
      <c r="H2" s="245" t="s">
        <v>18</v>
      </c>
      <c r="I2" s="245" t="s">
        <v>19</v>
      </c>
      <c r="J2" s="245" t="s">
        <v>20</v>
      </c>
      <c r="K2" s="264"/>
      <c r="L2" s="264"/>
      <c r="M2" s="264"/>
      <c r="N2" s="264"/>
      <c r="O2" s="775"/>
      <c r="P2" s="775"/>
      <c r="Q2" s="775"/>
      <c r="R2" s="775"/>
      <c r="S2" s="775"/>
      <c r="T2" s="775"/>
      <c r="U2" s="245" t="s">
        <v>14</v>
      </c>
      <c r="V2" s="245" t="s">
        <v>286</v>
      </c>
      <c r="W2" s="245" t="s">
        <v>610</v>
      </c>
      <c r="X2" s="245" t="s">
        <v>15</v>
      </c>
      <c r="Y2" s="33" t="s">
        <v>17</v>
      </c>
      <c r="Z2" s="105" t="s">
        <v>18</v>
      </c>
      <c r="AA2" s="3" t="s">
        <v>19</v>
      </c>
      <c r="AB2" s="5" t="s">
        <v>20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245" t="s">
        <v>31</v>
      </c>
      <c r="AJ2" s="245" t="s">
        <v>32</v>
      </c>
      <c r="AK2" s="245" t="s">
        <v>33</v>
      </c>
      <c r="AL2" s="245" t="s">
        <v>34</v>
      </c>
      <c r="AM2" s="245" t="s">
        <v>35</v>
      </c>
      <c r="AN2" s="245">
        <v>2020</v>
      </c>
      <c r="AO2" s="245">
        <v>2021</v>
      </c>
      <c r="AP2" s="245">
        <v>2022</v>
      </c>
      <c r="AQ2" s="245">
        <v>2023</v>
      </c>
      <c r="AR2" s="264"/>
      <c r="AS2" s="264"/>
      <c r="AT2" s="264"/>
      <c r="AU2" s="264"/>
      <c r="AV2" s="775"/>
      <c r="AW2" s="775"/>
      <c r="AX2" s="775"/>
      <c r="AY2" s="777"/>
    </row>
    <row r="3" spans="1:51" ht="124.5" customHeight="1">
      <c r="A3" s="842" t="s">
        <v>611</v>
      </c>
      <c r="B3" s="843" t="s">
        <v>612</v>
      </c>
      <c r="C3" s="842" t="s">
        <v>613</v>
      </c>
      <c r="D3" s="842" t="s">
        <v>614</v>
      </c>
      <c r="E3" s="843">
        <v>14</v>
      </c>
      <c r="F3" s="843" t="s">
        <v>615</v>
      </c>
      <c r="G3" s="844">
        <v>0.22500000000000001</v>
      </c>
      <c r="H3" s="844">
        <v>0.22500000000000001</v>
      </c>
      <c r="I3" s="844">
        <v>0.22500000000000001</v>
      </c>
      <c r="J3" s="844">
        <v>0.22500000000000001</v>
      </c>
      <c r="K3" s="265"/>
      <c r="L3" s="265"/>
      <c r="M3" s="265"/>
      <c r="N3" s="265"/>
      <c r="O3" s="842" t="s">
        <v>616</v>
      </c>
      <c r="P3" s="843" t="s">
        <v>612</v>
      </c>
      <c r="Q3" s="842" t="s">
        <v>617</v>
      </c>
      <c r="R3" s="37" t="s">
        <v>618</v>
      </c>
      <c r="S3" s="37" t="s">
        <v>636</v>
      </c>
      <c r="T3" s="24">
        <v>0.12</v>
      </c>
      <c r="U3" s="140" t="s">
        <v>637</v>
      </c>
      <c r="V3" s="45">
        <v>16</v>
      </c>
      <c r="W3" s="45" t="s">
        <v>43</v>
      </c>
      <c r="X3" s="45">
        <v>14</v>
      </c>
      <c r="Y3" s="45">
        <v>2</v>
      </c>
      <c r="Z3" s="14">
        <v>5</v>
      </c>
      <c r="AA3" s="14">
        <v>5</v>
      </c>
      <c r="AB3" s="14">
        <v>4</v>
      </c>
      <c r="AC3" s="14">
        <v>0</v>
      </c>
      <c r="AD3" s="14">
        <v>0</v>
      </c>
      <c r="AE3" s="14">
        <v>1</v>
      </c>
      <c r="AF3" s="14">
        <v>1</v>
      </c>
      <c r="AG3" s="14">
        <f>+((AC3+AD3+AE3+AF3)/Y3)*100</f>
        <v>100</v>
      </c>
      <c r="AH3" s="15">
        <f>+((AC3+AD3+AE3+AF3)/V3)*100</f>
        <v>12.5</v>
      </c>
      <c r="AI3" s="266">
        <v>0</v>
      </c>
      <c r="AJ3" s="266">
        <f>+AV3</f>
        <v>39500000</v>
      </c>
      <c r="AK3" s="266">
        <v>0</v>
      </c>
      <c r="AL3" s="266">
        <v>0</v>
      </c>
      <c r="AM3" s="266">
        <v>0</v>
      </c>
      <c r="AN3" s="266">
        <v>10000000</v>
      </c>
      <c r="AO3" s="266">
        <v>10000000</v>
      </c>
      <c r="AP3" s="266">
        <v>9500000</v>
      </c>
      <c r="AQ3" s="267">
        <v>10000000</v>
      </c>
      <c r="AR3" s="267"/>
      <c r="AS3" s="267"/>
      <c r="AT3" s="267"/>
      <c r="AU3" s="267"/>
      <c r="AV3" s="266">
        <f t="shared" ref="AV3:AV10" si="0">SUM(AN3:AQ3)</f>
        <v>39500000</v>
      </c>
      <c r="AW3" s="37" t="s">
        <v>294</v>
      </c>
      <c r="AX3" s="49"/>
      <c r="AY3" s="45"/>
    </row>
    <row r="4" spans="1:51" ht="46.5" customHeight="1">
      <c r="A4" s="842"/>
      <c r="B4" s="843"/>
      <c r="C4" s="842"/>
      <c r="D4" s="842"/>
      <c r="E4" s="843"/>
      <c r="F4" s="843"/>
      <c r="G4" s="844"/>
      <c r="H4" s="844"/>
      <c r="I4" s="844"/>
      <c r="J4" s="844"/>
      <c r="K4" s="265"/>
      <c r="L4" s="265"/>
      <c r="M4" s="265"/>
      <c r="N4" s="265"/>
      <c r="O4" s="842"/>
      <c r="P4" s="843"/>
      <c r="Q4" s="842"/>
      <c r="R4" s="37" t="s">
        <v>620</v>
      </c>
      <c r="S4" s="37" t="s">
        <v>638</v>
      </c>
      <c r="T4" s="24">
        <v>0.11</v>
      </c>
      <c r="U4" s="140" t="s">
        <v>621</v>
      </c>
      <c r="V4" s="45">
        <v>1</v>
      </c>
      <c r="W4" s="45" t="s">
        <v>43</v>
      </c>
      <c r="X4" s="45">
        <v>0</v>
      </c>
      <c r="Y4" s="45">
        <v>0</v>
      </c>
      <c r="Z4" s="14">
        <v>0.5</v>
      </c>
      <c r="AA4" s="14">
        <v>0.5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 t="e">
        <f t="shared" ref="AG4:AG11" si="1">+((AC4+AD4+AE4+AF4)/Y4)*100</f>
        <v>#DIV/0!</v>
      </c>
      <c r="AH4" s="15">
        <f t="shared" ref="AH4:AH11" si="2">+((AC4+AD4+AE4+AF4)/V4)*100</f>
        <v>0</v>
      </c>
      <c r="AI4" s="266">
        <v>0</v>
      </c>
      <c r="AJ4" s="266">
        <v>80000000</v>
      </c>
      <c r="AK4" s="266">
        <v>0</v>
      </c>
      <c r="AL4" s="266">
        <v>0</v>
      </c>
      <c r="AM4" s="266">
        <v>0</v>
      </c>
      <c r="AN4" s="266">
        <v>0</v>
      </c>
      <c r="AO4" s="266">
        <v>40000000</v>
      </c>
      <c r="AP4" s="266">
        <v>40000000</v>
      </c>
      <c r="AQ4" s="266">
        <v>0</v>
      </c>
      <c r="AR4" s="266"/>
      <c r="AS4" s="266"/>
      <c r="AT4" s="266"/>
      <c r="AU4" s="266"/>
      <c r="AV4" s="266">
        <f t="shared" si="0"/>
        <v>80000000</v>
      </c>
      <c r="AW4" s="37" t="s">
        <v>294</v>
      </c>
      <c r="AX4" s="49"/>
      <c r="AY4" s="147"/>
    </row>
    <row r="5" spans="1:51" ht="57" customHeight="1">
      <c r="A5" s="842"/>
      <c r="B5" s="843"/>
      <c r="C5" s="842"/>
      <c r="D5" s="842"/>
      <c r="E5" s="843"/>
      <c r="F5" s="843"/>
      <c r="G5" s="844"/>
      <c r="H5" s="844"/>
      <c r="I5" s="844"/>
      <c r="J5" s="844"/>
      <c r="K5" s="265"/>
      <c r="L5" s="265"/>
      <c r="M5" s="265"/>
      <c r="N5" s="265"/>
      <c r="O5" s="842"/>
      <c r="P5" s="843"/>
      <c r="Q5" s="842"/>
      <c r="R5" s="37" t="s">
        <v>622</v>
      </c>
      <c r="S5" s="37" t="s">
        <v>639</v>
      </c>
      <c r="T5" s="24">
        <v>0.11</v>
      </c>
      <c r="U5" s="140" t="s">
        <v>623</v>
      </c>
      <c r="V5" s="45">
        <v>1</v>
      </c>
      <c r="W5" s="45" t="s">
        <v>43</v>
      </c>
      <c r="X5" s="45">
        <v>0</v>
      </c>
      <c r="Y5" s="45">
        <v>0</v>
      </c>
      <c r="Z5" s="14">
        <v>1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 t="e">
        <f t="shared" si="1"/>
        <v>#DIV/0!</v>
      </c>
      <c r="AH5" s="15">
        <f t="shared" si="2"/>
        <v>0</v>
      </c>
      <c r="AI5" s="266">
        <v>0</v>
      </c>
      <c r="AJ5" s="266">
        <v>50000000</v>
      </c>
      <c r="AK5" s="266">
        <v>0</v>
      </c>
      <c r="AL5" s="266">
        <v>0</v>
      </c>
      <c r="AM5" s="266">
        <v>0</v>
      </c>
      <c r="AN5" s="266">
        <v>0</v>
      </c>
      <c r="AO5" s="266">
        <v>50000000</v>
      </c>
      <c r="AP5" s="266">
        <v>0</v>
      </c>
      <c r="AQ5" s="266">
        <v>0</v>
      </c>
      <c r="AR5" s="266"/>
      <c r="AS5" s="266"/>
      <c r="AT5" s="266"/>
      <c r="AU5" s="266"/>
      <c r="AV5" s="266">
        <f t="shared" si="0"/>
        <v>50000000</v>
      </c>
      <c r="AW5" s="37" t="s">
        <v>294</v>
      </c>
      <c r="AX5" s="49"/>
      <c r="AY5" s="147"/>
    </row>
    <row r="6" spans="1:51" ht="73.5" customHeight="1">
      <c r="A6" s="842"/>
      <c r="B6" s="843"/>
      <c r="C6" s="842"/>
      <c r="D6" s="842"/>
      <c r="E6" s="843"/>
      <c r="F6" s="843"/>
      <c r="G6" s="844"/>
      <c r="H6" s="844"/>
      <c r="I6" s="844"/>
      <c r="J6" s="844"/>
      <c r="K6" s="265"/>
      <c r="L6" s="265"/>
      <c r="M6" s="265"/>
      <c r="N6" s="265"/>
      <c r="O6" s="842"/>
      <c r="P6" s="843"/>
      <c r="Q6" s="842"/>
      <c r="R6" s="140" t="s">
        <v>624</v>
      </c>
      <c r="S6" s="140" t="s">
        <v>640</v>
      </c>
      <c r="T6" s="24">
        <v>0.11</v>
      </c>
      <c r="U6" s="140" t="s">
        <v>625</v>
      </c>
      <c r="V6" s="45">
        <v>8</v>
      </c>
      <c r="W6" s="45" t="s">
        <v>43</v>
      </c>
      <c r="X6" s="45">
        <v>3</v>
      </c>
      <c r="Y6" s="45">
        <v>1</v>
      </c>
      <c r="Z6" s="14">
        <v>3</v>
      </c>
      <c r="AA6" s="14">
        <v>3</v>
      </c>
      <c r="AB6" s="14">
        <v>1</v>
      </c>
      <c r="AC6" s="14">
        <v>0</v>
      </c>
      <c r="AD6" s="14">
        <v>0</v>
      </c>
      <c r="AE6" s="14">
        <v>0</v>
      </c>
      <c r="AF6" s="14">
        <v>1</v>
      </c>
      <c r="AG6" s="14">
        <f t="shared" si="1"/>
        <v>100</v>
      </c>
      <c r="AH6" s="15">
        <f t="shared" si="2"/>
        <v>12.5</v>
      </c>
      <c r="AI6" s="266">
        <v>0</v>
      </c>
      <c r="AJ6" s="266">
        <v>30000000</v>
      </c>
      <c r="AK6" s="266">
        <v>0</v>
      </c>
      <c r="AL6" s="266">
        <v>0</v>
      </c>
      <c r="AM6" s="266">
        <v>0</v>
      </c>
      <c r="AN6" s="266">
        <v>5000000</v>
      </c>
      <c r="AO6" s="266">
        <v>10000000</v>
      </c>
      <c r="AP6" s="266">
        <v>10000000</v>
      </c>
      <c r="AQ6" s="266">
        <v>5000000</v>
      </c>
      <c r="AR6" s="266"/>
      <c r="AS6" s="266"/>
      <c r="AT6" s="266"/>
      <c r="AU6" s="266"/>
      <c r="AV6" s="266">
        <f t="shared" si="0"/>
        <v>30000000</v>
      </c>
      <c r="AW6" s="37" t="s">
        <v>294</v>
      </c>
      <c r="AX6" s="49"/>
      <c r="AY6" s="147"/>
    </row>
    <row r="7" spans="1:51" ht="63" customHeight="1">
      <c r="A7" s="842"/>
      <c r="B7" s="843"/>
      <c r="C7" s="842"/>
      <c r="D7" s="842"/>
      <c r="E7" s="843"/>
      <c r="F7" s="843"/>
      <c r="G7" s="844"/>
      <c r="H7" s="844"/>
      <c r="I7" s="844"/>
      <c r="J7" s="844"/>
      <c r="K7" s="265"/>
      <c r="L7" s="265"/>
      <c r="M7" s="265"/>
      <c r="N7" s="265"/>
      <c r="O7" s="842"/>
      <c r="P7" s="843"/>
      <c r="Q7" s="842"/>
      <c r="R7" s="37" t="s">
        <v>626</v>
      </c>
      <c r="S7" s="37" t="s">
        <v>641</v>
      </c>
      <c r="T7" s="24">
        <v>0.11</v>
      </c>
      <c r="U7" s="37" t="s">
        <v>321</v>
      </c>
      <c r="V7" s="45">
        <v>1</v>
      </c>
      <c r="W7" s="45" t="s">
        <v>43</v>
      </c>
      <c r="X7" s="45">
        <v>0</v>
      </c>
      <c r="Y7" s="45">
        <v>0</v>
      </c>
      <c r="Z7" s="14">
        <v>0.5</v>
      </c>
      <c r="AA7" s="14">
        <v>0.5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 t="e">
        <f t="shared" si="1"/>
        <v>#DIV/0!</v>
      </c>
      <c r="AH7" s="15">
        <f t="shared" si="2"/>
        <v>0</v>
      </c>
      <c r="AI7" s="266">
        <v>0</v>
      </c>
      <c r="AJ7" s="266">
        <f>+AV7</f>
        <v>100000000</v>
      </c>
      <c r="AK7" s="266">
        <v>0</v>
      </c>
      <c r="AL7" s="266">
        <v>0</v>
      </c>
      <c r="AM7" s="266">
        <v>0</v>
      </c>
      <c r="AN7" s="266">
        <v>0</v>
      </c>
      <c r="AO7" s="267">
        <v>50000000</v>
      </c>
      <c r="AP7" s="267">
        <v>50000000</v>
      </c>
      <c r="AQ7" s="267">
        <v>0</v>
      </c>
      <c r="AR7" s="267"/>
      <c r="AS7" s="267"/>
      <c r="AT7" s="267"/>
      <c r="AU7" s="267"/>
      <c r="AV7" s="266">
        <f t="shared" si="0"/>
        <v>100000000</v>
      </c>
      <c r="AW7" s="37" t="s">
        <v>294</v>
      </c>
      <c r="AX7" s="49"/>
      <c r="AY7" s="147"/>
    </row>
    <row r="8" spans="1:51" ht="57" customHeight="1">
      <c r="A8" s="842"/>
      <c r="B8" s="843"/>
      <c r="C8" s="842"/>
      <c r="D8" s="842"/>
      <c r="E8" s="843"/>
      <c r="F8" s="843"/>
      <c r="G8" s="844"/>
      <c r="H8" s="844"/>
      <c r="I8" s="844"/>
      <c r="J8" s="844"/>
      <c r="K8" s="265"/>
      <c r="L8" s="265"/>
      <c r="M8" s="265"/>
      <c r="N8" s="265"/>
      <c r="O8" s="842"/>
      <c r="P8" s="843"/>
      <c r="Q8" s="842"/>
      <c r="R8" s="140" t="s">
        <v>627</v>
      </c>
      <c r="S8" s="140" t="s">
        <v>642</v>
      </c>
      <c r="T8" s="24">
        <v>0.11</v>
      </c>
      <c r="U8" s="140" t="s">
        <v>628</v>
      </c>
      <c r="V8" s="45">
        <v>3</v>
      </c>
      <c r="W8" s="45" t="s">
        <v>43</v>
      </c>
      <c r="X8" s="45">
        <v>0</v>
      </c>
      <c r="Y8" s="45">
        <v>0</v>
      </c>
      <c r="Z8" s="14">
        <v>1</v>
      </c>
      <c r="AA8" s="14">
        <v>1</v>
      </c>
      <c r="AB8" s="14">
        <v>1</v>
      </c>
      <c r="AC8" s="14">
        <v>0</v>
      </c>
      <c r="AD8" s="14">
        <v>0</v>
      </c>
      <c r="AE8" s="14">
        <v>0</v>
      </c>
      <c r="AF8" s="14">
        <v>0</v>
      </c>
      <c r="AG8" s="14" t="e">
        <f t="shared" si="1"/>
        <v>#DIV/0!</v>
      </c>
      <c r="AH8" s="15">
        <f t="shared" si="2"/>
        <v>0</v>
      </c>
      <c r="AI8" s="266">
        <v>0</v>
      </c>
      <c r="AJ8" s="266">
        <f>+AV8</f>
        <v>30750000</v>
      </c>
      <c r="AK8" s="266">
        <v>0</v>
      </c>
      <c r="AL8" s="266">
        <v>0</v>
      </c>
      <c r="AM8" s="266">
        <v>0</v>
      </c>
      <c r="AN8" s="266">
        <v>0</v>
      </c>
      <c r="AO8" s="266">
        <v>10250000</v>
      </c>
      <c r="AP8" s="266">
        <v>10250000</v>
      </c>
      <c r="AQ8" s="266">
        <v>10250000</v>
      </c>
      <c r="AR8" s="266"/>
      <c r="AS8" s="266"/>
      <c r="AT8" s="266"/>
      <c r="AU8" s="266"/>
      <c r="AV8" s="266">
        <f t="shared" si="0"/>
        <v>30750000</v>
      </c>
      <c r="AW8" s="37" t="s">
        <v>294</v>
      </c>
      <c r="AX8" s="49"/>
      <c r="AY8" s="147"/>
    </row>
    <row r="9" spans="1:51" ht="93" customHeight="1">
      <c r="A9" s="842"/>
      <c r="B9" s="843"/>
      <c r="C9" s="842"/>
      <c r="D9" s="842"/>
      <c r="E9" s="843"/>
      <c r="F9" s="843"/>
      <c r="G9" s="844"/>
      <c r="H9" s="844"/>
      <c r="I9" s="844"/>
      <c r="J9" s="844"/>
      <c r="K9" s="265"/>
      <c r="L9" s="265"/>
      <c r="M9" s="265"/>
      <c r="N9" s="265"/>
      <c r="O9" s="842"/>
      <c r="P9" s="843"/>
      <c r="Q9" s="842"/>
      <c r="R9" s="140" t="s">
        <v>629</v>
      </c>
      <c r="S9" s="140" t="s">
        <v>643</v>
      </c>
      <c r="T9" s="24">
        <v>0.11</v>
      </c>
      <c r="U9" s="140" t="s">
        <v>630</v>
      </c>
      <c r="V9" s="14">
        <v>9</v>
      </c>
      <c r="W9" s="45" t="s">
        <v>43</v>
      </c>
      <c r="X9" s="14">
        <v>4</v>
      </c>
      <c r="Y9" s="45">
        <v>1</v>
      </c>
      <c r="Z9" s="14">
        <v>3</v>
      </c>
      <c r="AA9" s="14">
        <v>3</v>
      </c>
      <c r="AB9" s="14">
        <v>2</v>
      </c>
      <c r="AC9" s="14">
        <v>1</v>
      </c>
      <c r="AD9" s="14">
        <v>0</v>
      </c>
      <c r="AE9" s="14">
        <v>0</v>
      </c>
      <c r="AF9" s="14">
        <v>0</v>
      </c>
      <c r="AG9" s="14">
        <f t="shared" si="1"/>
        <v>100</v>
      </c>
      <c r="AH9" s="15">
        <f t="shared" si="2"/>
        <v>11.111111111111111</v>
      </c>
      <c r="AI9" s="266">
        <v>0</v>
      </c>
      <c r="AJ9" s="266">
        <f>+AV9</f>
        <v>35000000</v>
      </c>
      <c r="AK9" s="266">
        <v>0</v>
      </c>
      <c r="AL9" s="266">
        <v>0</v>
      </c>
      <c r="AM9" s="266">
        <v>0</v>
      </c>
      <c r="AN9" s="267">
        <v>5000000</v>
      </c>
      <c r="AO9" s="266">
        <v>15000000</v>
      </c>
      <c r="AP9" s="266">
        <v>10000000</v>
      </c>
      <c r="AQ9" s="266">
        <v>5000000</v>
      </c>
      <c r="AR9" s="266"/>
      <c r="AS9" s="266"/>
      <c r="AT9" s="266"/>
      <c r="AU9" s="266"/>
      <c r="AV9" s="266">
        <f t="shared" si="0"/>
        <v>35000000</v>
      </c>
      <c r="AW9" s="37" t="s">
        <v>294</v>
      </c>
      <c r="AX9" s="49"/>
      <c r="AY9" s="147"/>
    </row>
    <row r="10" spans="1:51" ht="60" customHeight="1">
      <c r="A10" s="842"/>
      <c r="B10" s="843"/>
      <c r="C10" s="842"/>
      <c r="D10" s="842"/>
      <c r="E10" s="843"/>
      <c r="F10" s="843"/>
      <c r="G10" s="844"/>
      <c r="H10" s="844"/>
      <c r="I10" s="844"/>
      <c r="J10" s="844"/>
      <c r="K10" s="265"/>
      <c r="L10" s="265"/>
      <c r="M10" s="265"/>
      <c r="N10" s="265"/>
      <c r="O10" s="842"/>
      <c r="P10" s="843"/>
      <c r="Q10" s="842"/>
      <c r="R10" s="37" t="s">
        <v>631</v>
      </c>
      <c r="S10" s="37" t="s">
        <v>644</v>
      </c>
      <c r="T10" s="24">
        <v>0.11</v>
      </c>
      <c r="U10" s="140" t="s">
        <v>632</v>
      </c>
      <c r="V10" s="45">
        <v>7</v>
      </c>
      <c r="W10" s="45" t="s">
        <v>43</v>
      </c>
      <c r="X10" s="45">
        <v>0</v>
      </c>
      <c r="Y10" s="45">
        <v>0</v>
      </c>
      <c r="Z10" s="45">
        <v>3</v>
      </c>
      <c r="AA10" s="45">
        <v>3</v>
      </c>
      <c r="AB10" s="45">
        <v>1</v>
      </c>
      <c r="AC10" s="45">
        <v>0</v>
      </c>
      <c r="AD10" s="45">
        <v>0</v>
      </c>
      <c r="AE10" s="45">
        <v>0</v>
      </c>
      <c r="AF10" s="45">
        <v>0</v>
      </c>
      <c r="AG10" s="14" t="e">
        <f t="shared" si="1"/>
        <v>#DIV/0!</v>
      </c>
      <c r="AH10" s="15">
        <f t="shared" si="2"/>
        <v>0</v>
      </c>
      <c r="AI10" s="266">
        <v>0</v>
      </c>
      <c r="AJ10" s="266">
        <f>+AV10</f>
        <v>45000000</v>
      </c>
      <c r="AK10" s="266">
        <v>0</v>
      </c>
      <c r="AL10" s="266">
        <v>0</v>
      </c>
      <c r="AM10" s="266">
        <v>0</v>
      </c>
      <c r="AN10" s="266">
        <v>0</v>
      </c>
      <c r="AO10" s="266">
        <v>20000000</v>
      </c>
      <c r="AP10" s="266">
        <v>20000000</v>
      </c>
      <c r="AQ10" s="267">
        <v>5000000</v>
      </c>
      <c r="AR10" s="267"/>
      <c r="AS10" s="267"/>
      <c r="AT10" s="267"/>
      <c r="AU10" s="267"/>
      <c r="AV10" s="266">
        <f t="shared" si="0"/>
        <v>45000000</v>
      </c>
      <c r="AW10" s="37" t="s">
        <v>294</v>
      </c>
      <c r="AX10" s="37"/>
      <c r="AY10" s="147"/>
    </row>
    <row r="11" spans="1:51" ht="90" customHeight="1">
      <c r="A11" s="842"/>
      <c r="B11" s="843"/>
      <c r="C11" s="842"/>
      <c r="D11" s="842"/>
      <c r="E11" s="843"/>
      <c r="F11" s="843"/>
      <c r="G11" s="844"/>
      <c r="H11" s="844"/>
      <c r="I11" s="844"/>
      <c r="J11" s="844"/>
      <c r="K11" s="265"/>
      <c r="L11" s="265"/>
      <c r="M11" s="265"/>
      <c r="N11" s="265"/>
      <c r="O11" s="842"/>
      <c r="P11" s="843"/>
      <c r="Q11" s="842"/>
      <c r="R11" s="37" t="s">
        <v>633</v>
      </c>
      <c r="S11" s="37" t="s">
        <v>645</v>
      </c>
      <c r="T11" s="24">
        <v>0.11</v>
      </c>
      <c r="U11" s="140" t="s">
        <v>634</v>
      </c>
      <c r="V11" s="45">
        <v>4</v>
      </c>
      <c r="W11" s="45" t="s">
        <v>43</v>
      </c>
      <c r="X11" s="45">
        <v>0</v>
      </c>
      <c r="Y11" s="45">
        <v>0</v>
      </c>
      <c r="Z11" s="45">
        <v>2</v>
      </c>
      <c r="AA11" s="45">
        <v>1</v>
      </c>
      <c r="AB11" s="45">
        <v>1</v>
      </c>
      <c r="AC11" s="45">
        <v>0</v>
      </c>
      <c r="AD11" s="45">
        <v>0</v>
      </c>
      <c r="AE11" s="45">
        <v>0</v>
      </c>
      <c r="AF11" s="45">
        <v>0</v>
      </c>
      <c r="AG11" s="14" t="e">
        <f t="shared" si="1"/>
        <v>#DIV/0!</v>
      </c>
      <c r="AH11" s="15">
        <f t="shared" si="2"/>
        <v>0</v>
      </c>
      <c r="AI11" s="266">
        <v>0</v>
      </c>
      <c r="AJ11" s="266">
        <v>0</v>
      </c>
      <c r="AK11" s="266">
        <v>0</v>
      </c>
      <c r="AL11" s="266">
        <v>0</v>
      </c>
      <c r="AM11" s="166">
        <f>+AV11</f>
        <v>150000000</v>
      </c>
      <c r="AN11" s="266">
        <v>0</v>
      </c>
      <c r="AO11" s="166">
        <v>50000000</v>
      </c>
      <c r="AP11" s="166">
        <v>50000000</v>
      </c>
      <c r="AQ11" s="166">
        <v>50000000</v>
      </c>
      <c r="AR11" s="166"/>
      <c r="AS11" s="166"/>
      <c r="AT11" s="166"/>
      <c r="AU11" s="166"/>
      <c r="AV11" s="266">
        <f>+AN11+AO11+AP11+AQ11</f>
        <v>150000000</v>
      </c>
      <c r="AW11" s="37" t="s">
        <v>294</v>
      </c>
      <c r="AX11" s="37" t="s">
        <v>635</v>
      </c>
      <c r="AY11" s="43">
        <v>176563271554</v>
      </c>
    </row>
  </sheetData>
  <mergeCells count="30">
    <mergeCell ref="P3:P11"/>
    <mergeCell ref="Q3:Q11"/>
    <mergeCell ref="F3:F11"/>
    <mergeCell ref="G3:G11"/>
    <mergeCell ref="H3:H11"/>
    <mergeCell ref="I3:I11"/>
    <mergeCell ref="J3:J11"/>
    <mergeCell ref="O3:O11"/>
    <mergeCell ref="AN1:AQ1"/>
    <mergeCell ref="AV1:AV2"/>
    <mergeCell ref="AW1:AW2"/>
    <mergeCell ref="AX1:AX2"/>
    <mergeCell ref="AY1:AY2"/>
    <mergeCell ref="A3:A11"/>
    <mergeCell ref="B3:B11"/>
    <mergeCell ref="C3:C11"/>
    <mergeCell ref="D3:D11"/>
    <mergeCell ref="E3:E11"/>
    <mergeCell ref="AI1:AM1"/>
    <mergeCell ref="A1:A2"/>
    <mergeCell ref="B1:B2"/>
    <mergeCell ref="C1:C2"/>
    <mergeCell ref="D1:J1"/>
    <mergeCell ref="O1:O2"/>
    <mergeCell ref="P1:P2"/>
    <mergeCell ref="Q1:Q2"/>
    <mergeCell ref="R1:R2"/>
    <mergeCell ref="S1:S2"/>
    <mergeCell ref="T1:T2"/>
    <mergeCell ref="U1:A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BECB-9DF7-4ED6-B64C-844F6CF4357B}">
  <sheetPr>
    <tabColor rgb="FF92D050"/>
  </sheetPr>
  <dimension ref="A1:AO21"/>
  <sheetViews>
    <sheetView topLeftCell="N1" zoomScaleNormal="100" workbookViewId="0">
      <pane ySplit="1" topLeftCell="A17" activePane="bottomLeft" state="frozen"/>
      <selection activeCell="N1" sqref="N1"/>
      <selection pane="bottomLeft" activeCell="Q32" sqref="Q32"/>
    </sheetView>
  </sheetViews>
  <sheetFormatPr baseColWidth="10" defaultRowHeight="12.75"/>
  <cols>
    <col min="1" max="1" width="28.7109375" style="44" customWidth="1"/>
    <col min="2" max="2" width="18.7109375" style="44" customWidth="1"/>
    <col min="3" max="4" width="20.7109375" style="44" hidden="1" customWidth="1"/>
    <col min="5" max="5" width="8.7109375" style="44" hidden="1" customWidth="1"/>
    <col min="6" max="6" width="15.7109375" style="44" hidden="1" customWidth="1"/>
    <col min="7" max="10" width="8.7109375" style="44" hidden="1" customWidth="1"/>
    <col min="11" max="11" width="20.7109375" style="44" hidden="1" customWidth="1"/>
    <col min="12" max="12" width="18.7109375" style="44" hidden="1" customWidth="1"/>
    <col min="13" max="13" width="35.7109375" style="44" hidden="1" customWidth="1"/>
    <col min="14" max="15" width="35.7109375" style="44" customWidth="1"/>
    <col min="16" max="16" width="18.7109375" style="44" customWidth="1"/>
    <col min="17" max="17" width="20.7109375" style="44" customWidth="1"/>
    <col min="18" max="18" width="15.7109375" style="32" customWidth="1"/>
    <col min="19" max="21" width="8.7109375" style="32" customWidth="1"/>
    <col min="22" max="24" width="8.7109375" style="32" hidden="1" customWidth="1"/>
    <col min="25" max="28" width="8.7109375" style="32" customWidth="1"/>
    <col min="29" max="39" width="18.7109375" style="44" customWidth="1"/>
    <col min="40" max="40" width="36.7109375" style="44" customWidth="1"/>
    <col min="41" max="41" width="18.7109375" style="44" customWidth="1"/>
    <col min="42" max="16384" width="11.42578125" style="44"/>
  </cols>
  <sheetData>
    <row r="1" spans="1:41" s="2" customFormat="1" ht="26.1" customHeight="1">
      <c r="A1" s="845" t="s">
        <v>0</v>
      </c>
      <c r="B1" s="845" t="s">
        <v>1</v>
      </c>
      <c r="C1" s="845" t="s">
        <v>2</v>
      </c>
      <c r="D1" s="846" t="s">
        <v>285</v>
      </c>
      <c r="E1" s="847"/>
      <c r="F1" s="847"/>
      <c r="G1" s="847"/>
      <c r="H1" s="847"/>
      <c r="I1" s="847"/>
      <c r="J1" s="848"/>
      <c r="K1" s="849" t="s">
        <v>4</v>
      </c>
      <c r="L1" s="845" t="s">
        <v>1</v>
      </c>
      <c r="M1" s="845" t="s">
        <v>5</v>
      </c>
      <c r="N1" s="845" t="s">
        <v>6</v>
      </c>
      <c r="O1" s="850" t="s">
        <v>189</v>
      </c>
      <c r="P1" s="845" t="s">
        <v>1</v>
      </c>
      <c r="Q1" s="845" t="s">
        <v>7</v>
      </c>
      <c r="R1" s="845"/>
      <c r="S1" s="845"/>
      <c r="T1" s="845"/>
      <c r="U1" s="845"/>
      <c r="V1" s="845"/>
      <c r="W1" s="845"/>
      <c r="X1" s="845"/>
      <c r="Y1" s="846" t="s">
        <v>332</v>
      </c>
      <c r="Z1" s="847"/>
      <c r="AA1" s="847"/>
      <c r="AB1" s="848"/>
      <c r="AC1" s="845" t="s">
        <v>8</v>
      </c>
      <c r="AD1" s="845"/>
      <c r="AE1" s="845"/>
      <c r="AF1" s="845"/>
      <c r="AG1" s="845"/>
      <c r="AH1" s="845" t="s">
        <v>9</v>
      </c>
      <c r="AI1" s="845"/>
      <c r="AJ1" s="845"/>
      <c r="AK1" s="845"/>
      <c r="AL1" s="845" t="s">
        <v>10</v>
      </c>
      <c r="AM1" s="845" t="s">
        <v>11</v>
      </c>
      <c r="AN1" s="845" t="s">
        <v>12</v>
      </c>
      <c r="AO1" s="845" t="s">
        <v>13</v>
      </c>
    </row>
    <row r="2" spans="1:41" s="7" customFormat="1" ht="39.950000000000003" customHeight="1">
      <c r="A2" s="845"/>
      <c r="B2" s="845"/>
      <c r="C2" s="845"/>
      <c r="D2" s="409" t="s">
        <v>14</v>
      </c>
      <c r="E2" s="410" t="s">
        <v>15</v>
      </c>
      <c r="F2" s="410" t="s">
        <v>556</v>
      </c>
      <c r="G2" s="410" t="s">
        <v>17</v>
      </c>
      <c r="H2" s="410" t="s">
        <v>18</v>
      </c>
      <c r="I2" s="410" t="s">
        <v>19</v>
      </c>
      <c r="J2" s="410" t="s">
        <v>20</v>
      </c>
      <c r="K2" s="849"/>
      <c r="L2" s="845"/>
      <c r="M2" s="845"/>
      <c r="N2" s="845"/>
      <c r="O2" s="851"/>
      <c r="P2" s="845"/>
      <c r="Q2" s="410" t="s">
        <v>22</v>
      </c>
      <c r="R2" s="410" t="s">
        <v>286</v>
      </c>
      <c r="S2" s="410" t="s">
        <v>24</v>
      </c>
      <c r="T2" s="410" t="s">
        <v>15</v>
      </c>
      <c r="U2" s="410" t="s">
        <v>17</v>
      </c>
      <c r="V2" s="410" t="s">
        <v>18</v>
      </c>
      <c r="W2" s="410" t="s">
        <v>19</v>
      </c>
      <c r="X2" s="410" t="s">
        <v>20</v>
      </c>
      <c r="Y2" s="410" t="s">
        <v>333</v>
      </c>
      <c r="Z2" s="410" t="s">
        <v>334</v>
      </c>
      <c r="AA2" s="410" t="s">
        <v>335</v>
      </c>
      <c r="AB2" s="410" t="s">
        <v>336</v>
      </c>
      <c r="AC2" s="410" t="s">
        <v>31</v>
      </c>
      <c r="AD2" s="410" t="s">
        <v>32</v>
      </c>
      <c r="AE2" s="410" t="s">
        <v>33</v>
      </c>
      <c r="AF2" s="410" t="s">
        <v>34</v>
      </c>
      <c r="AG2" s="410" t="s">
        <v>35</v>
      </c>
      <c r="AH2" s="410">
        <v>2020</v>
      </c>
      <c r="AI2" s="410">
        <v>2021</v>
      </c>
      <c r="AJ2" s="410">
        <v>2022</v>
      </c>
      <c r="AK2" s="410">
        <v>2023</v>
      </c>
      <c r="AL2" s="845"/>
      <c r="AM2" s="845"/>
      <c r="AN2" s="845"/>
      <c r="AO2" s="845"/>
    </row>
    <row r="3" spans="1:41" s="32" customFormat="1" ht="38.25">
      <c r="A3" s="534" t="s">
        <v>871</v>
      </c>
      <c r="B3" s="491">
        <v>1</v>
      </c>
      <c r="C3" s="534" t="s">
        <v>872</v>
      </c>
      <c r="D3" s="534" t="s">
        <v>873</v>
      </c>
      <c r="E3" s="854">
        <v>0.5</v>
      </c>
      <c r="F3" s="854">
        <v>1</v>
      </c>
      <c r="G3" s="602">
        <v>0.25</v>
      </c>
      <c r="H3" s="602">
        <v>0.25</v>
      </c>
      <c r="I3" s="602">
        <v>0.25</v>
      </c>
      <c r="J3" s="602">
        <v>0.25</v>
      </c>
      <c r="K3" s="857" t="s">
        <v>874</v>
      </c>
      <c r="L3" s="852">
        <v>0.33</v>
      </c>
      <c r="M3" s="861" t="s">
        <v>875</v>
      </c>
      <c r="N3" s="586" t="s">
        <v>876</v>
      </c>
      <c r="O3" s="111" t="s">
        <v>877</v>
      </c>
      <c r="P3" s="863">
        <v>0.2</v>
      </c>
      <c r="Q3" s="866" t="s">
        <v>878</v>
      </c>
      <c r="R3" s="867">
        <v>2</v>
      </c>
      <c r="S3" s="858" t="s">
        <v>115</v>
      </c>
      <c r="T3" s="858">
        <v>2</v>
      </c>
      <c r="U3" s="619">
        <v>0</v>
      </c>
      <c r="V3" s="619">
        <v>1</v>
      </c>
      <c r="W3" s="619">
        <v>1</v>
      </c>
      <c r="X3" s="619">
        <v>0</v>
      </c>
      <c r="Y3" s="411">
        <v>0</v>
      </c>
      <c r="Z3" s="411">
        <v>0</v>
      </c>
      <c r="AA3" s="411">
        <v>0</v>
      </c>
      <c r="AB3" s="411">
        <v>0</v>
      </c>
      <c r="AC3" s="869">
        <f>+AL3</f>
        <v>200000000</v>
      </c>
      <c r="AD3" s="869">
        <v>0</v>
      </c>
      <c r="AE3" s="869">
        <v>0</v>
      </c>
      <c r="AF3" s="869">
        <v>0</v>
      </c>
      <c r="AG3" s="869">
        <v>0</v>
      </c>
      <c r="AH3" s="871">
        <v>0</v>
      </c>
      <c r="AI3" s="871">
        <v>100000000</v>
      </c>
      <c r="AJ3" s="871">
        <v>100000000</v>
      </c>
      <c r="AK3" s="871">
        <v>0</v>
      </c>
      <c r="AL3" s="871">
        <f>SUM(AH3:AK5)</f>
        <v>200000000</v>
      </c>
      <c r="AM3" s="604" t="s">
        <v>879</v>
      </c>
      <c r="AN3" s="412" t="s">
        <v>880</v>
      </c>
      <c r="AO3" s="157">
        <v>176563270685</v>
      </c>
    </row>
    <row r="4" spans="1:41" s="32" customFormat="1" ht="63.75">
      <c r="A4" s="588"/>
      <c r="B4" s="588"/>
      <c r="C4" s="588"/>
      <c r="D4" s="588"/>
      <c r="E4" s="855"/>
      <c r="F4" s="855"/>
      <c r="G4" s="856"/>
      <c r="H4" s="856"/>
      <c r="I4" s="856"/>
      <c r="J4" s="856"/>
      <c r="K4" s="853"/>
      <c r="L4" s="853"/>
      <c r="M4" s="862"/>
      <c r="N4" s="586"/>
      <c r="O4" s="588" t="s">
        <v>881</v>
      </c>
      <c r="P4" s="864"/>
      <c r="Q4" s="866"/>
      <c r="R4" s="867"/>
      <c r="S4" s="858"/>
      <c r="T4" s="858"/>
      <c r="U4" s="619"/>
      <c r="V4" s="619"/>
      <c r="W4" s="619"/>
      <c r="X4" s="619"/>
      <c r="Y4" s="619">
        <v>0</v>
      </c>
      <c r="Z4" s="619">
        <v>0</v>
      </c>
      <c r="AA4" s="619">
        <v>0</v>
      </c>
      <c r="AB4" s="619">
        <v>0</v>
      </c>
      <c r="AC4" s="869"/>
      <c r="AD4" s="869"/>
      <c r="AE4" s="869"/>
      <c r="AF4" s="869"/>
      <c r="AG4" s="869"/>
      <c r="AH4" s="871"/>
      <c r="AI4" s="871"/>
      <c r="AJ4" s="871"/>
      <c r="AK4" s="871"/>
      <c r="AL4" s="871"/>
      <c r="AM4" s="604"/>
      <c r="AN4" s="140" t="s">
        <v>882</v>
      </c>
      <c r="AO4" s="157">
        <v>176563270778</v>
      </c>
    </row>
    <row r="5" spans="1:41" s="32" customFormat="1" ht="63.75">
      <c r="A5" s="588"/>
      <c r="B5" s="588"/>
      <c r="C5" s="588"/>
      <c r="D5" s="588"/>
      <c r="E5" s="855"/>
      <c r="F5" s="855"/>
      <c r="G5" s="856"/>
      <c r="H5" s="856"/>
      <c r="I5" s="856"/>
      <c r="J5" s="856"/>
      <c r="K5" s="853"/>
      <c r="L5" s="853"/>
      <c r="M5" s="862"/>
      <c r="N5" s="586"/>
      <c r="O5" s="588"/>
      <c r="P5" s="865"/>
      <c r="Q5" s="866"/>
      <c r="R5" s="868"/>
      <c r="S5" s="857"/>
      <c r="T5" s="857"/>
      <c r="U5" s="599"/>
      <c r="V5" s="599"/>
      <c r="W5" s="599"/>
      <c r="X5" s="599"/>
      <c r="Y5" s="599"/>
      <c r="Z5" s="599"/>
      <c r="AA5" s="599"/>
      <c r="AB5" s="599"/>
      <c r="AC5" s="870"/>
      <c r="AD5" s="870"/>
      <c r="AE5" s="870"/>
      <c r="AF5" s="870"/>
      <c r="AG5" s="870"/>
      <c r="AH5" s="872"/>
      <c r="AI5" s="872"/>
      <c r="AJ5" s="872"/>
      <c r="AK5" s="872"/>
      <c r="AL5" s="872"/>
      <c r="AM5" s="605"/>
      <c r="AN5" s="140" t="s">
        <v>883</v>
      </c>
      <c r="AO5" s="157">
        <v>176563270814</v>
      </c>
    </row>
    <row r="6" spans="1:41" ht="63.75" customHeight="1">
      <c r="A6" s="588"/>
      <c r="B6" s="588"/>
      <c r="C6" s="588"/>
      <c r="D6" s="588"/>
      <c r="E6" s="855"/>
      <c r="F6" s="855"/>
      <c r="G6" s="856"/>
      <c r="H6" s="856"/>
      <c r="I6" s="856"/>
      <c r="J6" s="856"/>
      <c r="K6" s="853"/>
      <c r="L6" s="853"/>
      <c r="M6" s="862"/>
      <c r="N6" s="859" t="s">
        <v>884</v>
      </c>
      <c r="O6" s="140" t="s">
        <v>885</v>
      </c>
      <c r="P6" s="582">
        <v>0.16</v>
      </c>
      <c r="Q6" s="618" t="s">
        <v>430</v>
      </c>
      <c r="R6" s="598">
        <v>6</v>
      </c>
      <c r="S6" s="877" t="s">
        <v>115</v>
      </c>
      <c r="T6" s="877">
        <v>6</v>
      </c>
      <c r="U6" s="598">
        <v>3</v>
      </c>
      <c r="V6" s="14">
        <v>0</v>
      </c>
      <c r="W6" s="14">
        <v>0</v>
      </c>
      <c r="X6" s="14">
        <v>3</v>
      </c>
      <c r="Y6" s="598">
        <v>0</v>
      </c>
      <c r="Z6" s="598">
        <v>0</v>
      </c>
      <c r="AA6" s="598">
        <v>0</v>
      </c>
      <c r="AB6" s="598">
        <v>3</v>
      </c>
      <c r="AC6" s="145">
        <f>+AL6</f>
        <v>200000000</v>
      </c>
      <c r="AD6" s="413">
        <v>0</v>
      </c>
      <c r="AE6" s="413">
        <v>0</v>
      </c>
      <c r="AF6" s="413">
        <v>0</v>
      </c>
      <c r="AG6" s="413">
        <v>0</v>
      </c>
      <c r="AH6" s="142">
        <v>100000000</v>
      </c>
      <c r="AI6" s="142">
        <v>0</v>
      </c>
      <c r="AJ6" s="142">
        <v>0</v>
      </c>
      <c r="AK6" s="142">
        <v>100000000</v>
      </c>
      <c r="AL6" s="142">
        <v>200000000</v>
      </c>
      <c r="AM6" s="414" t="s">
        <v>879</v>
      </c>
      <c r="AN6" s="49"/>
      <c r="AO6" s="43"/>
    </row>
    <row r="7" spans="1:41" ht="63.75" customHeight="1">
      <c r="A7" s="588"/>
      <c r="B7" s="588"/>
      <c r="C7" s="588"/>
      <c r="D7" s="588"/>
      <c r="E7" s="855"/>
      <c r="F7" s="855"/>
      <c r="G7" s="856"/>
      <c r="H7" s="856"/>
      <c r="I7" s="856"/>
      <c r="J7" s="856"/>
      <c r="K7" s="853"/>
      <c r="L7" s="853"/>
      <c r="M7" s="862"/>
      <c r="N7" s="860"/>
      <c r="O7" s="140" t="s">
        <v>886</v>
      </c>
      <c r="P7" s="607"/>
      <c r="Q7" s="584"/>
      <c r="R7" s="599"/>
      <c r="S7" s="857"/>
      <c r="T7" s="857"/>
      <c r="U7" s="599"/>
      <c r="V7" s="14"/>
      <c r="W7" s="14"/>
      <c r="X7" s="14"/>
      <c r="Y7" s="599"/>
      <c r="Z7" s="599"/>
      <c r="AA7" s="599"/>
      <c r="AB7" s="599"/>
      <c r="AC7" s="145"/>
      <c r="AD7" s="413"/>
      <c r="AE7" s="413"/>
      <c r="AF7" s="413"/>
      <c r="AG7" s="413"/>
      <c r="AH7" s="142"/>
      <c r="AI7" s="142"/>
      <c r="AJ7" s="142"/>
      <c r="AK7" s="142"/>
      <c r="AL7" s="142"/>
      <c r="AM7" s="414"/>
      <c r="AN7" s="49"/>
      <c r="AO7" s="43"/>
    </row>
    <row r="8" spans="1:41" ht="63.75" customHeight="1">
      <c r="A8" s="588"/>
      <c r="B8" s="588"/>
      <c r="C8" s="588"/>
      <c r="D8" s="588"/>
      <c r="E8" s="855"/>
      <c r="F8" s="855"/>
      <c r="G8" s="856"/>
      <c r="H8" s="856"/>
      <c r="I8" s="856"/>
      <c r="J8" s="856"/>
      <c r="K8" s="853"/>
      <c r="L8" s="853"/>
      <c r="M8" s="862"/>
      <c r="N8" s="140" t="s">
        <v>887</v>
      </c>
      <c r="O8" s="140" t="s">
        <v>887</v>
      </c>
      <c r="P8" s="141">
        <v>0.16</v>
      </c>
      <c r="Q8" s="37" t="s">
        <v>809</v>
      </c>
      <c r="R8" s="144">
        <v>10</v>
      </c>
      <c r="S8" s="17" t="s">
        <v>344</v>
      </c>
      <c r="T8" s="104">
        <v>24</v>
      </c>
      <c r="U8" s="14">
        <v>3</v>
      </c>
      <c r="V8" s="14">
        <v>2</v>
      </c>
      <c r="W8" s="14">
        <v>3</v>
      </c>
      <c r="X8" s="14">
        <v>2</v>
      </c>
      <c r="Y8" s="18">
        <v>1</v>
      </c>
      <c r="Z8" s="18">
        <v>0</v>
      </c>
      <c r="AA8" s="18">
        <v>1</v>
      </c>
      <c r="AB8" s="18">
        <v>1</v>
      </c>
      <c r="AC8" s="413">
        <v>0</v>
      </c>
      <c r="AD8" s="413">
        <f>+AL8</f>
        <v>30000000</v>
      </c>
      <c r="AE8" s="413">
        <v>0</v>
      </c>
      <c r="AF8" s="413">
        <v>0</v>
      </c>
      <c r="AG8" s="413">
        <v>0</v>
      </c>
      <c r="AH8" s="142">
        <v>10000000</v>
      </c>
      <c r="AI8" s="142">
        <v>5000000</v>
      </c>
      <c r="AJ8" s="142">
        <v>10000000</v>
      </c>
      <c r="AK8" s="142">
        <v>5000000</v>
      </c>
      <c r="AL8" s="142">
        <v>30000000</v>
      </c>
      <c r="AM8" s="414" t="s">
        <v>879</v>
      </c>
      <c r="AN8" s="49"/>
      <c r="AO8" s="43"/>
    </row>
    <row r="9" spans="1:41" ht="63.75" customHeight="1">
      <c r="A9" s="588"/>
      <c r="B9" s="588"/>
      <c r="C9" s="588"/>
      <c r="D9" s="588"/>
      <c r="E9" s="855"/>
      <c r="F9" s="855"/>
      <c r="G9" s="856"/>
      <c r="H9" s="856"/>
      <c r="I9" s="856"/>
      <c r="J9" s="856"/>
      <c r="K9" s="853"/>
      <c r="L9" s="853"/>
      <c r="M9" s="862"/>
      <c r="N9" s="160" t="s">
        <v>888</v>
      </c>
      <c r="O9" s="160" t="s">
        <v>888</v>
      </c>
      <c r="P9" s="141">
        <v>0.16</v>
      </c>
      <c r="Q9" s="37" t="s">
        <v>889</v>
      </c>
      <c r="R9" s="144">
        <v>10</v>
      </c>
      <c r="S9" s="17" t="s">
        <v>43</v>
      </c>
      <c r="T9" s="104">
        <v>4</v>
      </c>
      <c r="U9" s="14">
        <v>3</v>
      </c>
      <c r="V9" s="14">
        <v>2</v>
      </c>
      <c r="W9" s="14">
        <v>3</v>
      </c>
      <c r="X9" s="14">
        <v>2</v>
      </c>
      <c r="Y9" s="18">
        <v>2</v>
      </c>
      <c r="Z9" s="18">
        <v>0</v>
      </c>
      <c r="AA9" s="18">
        <v>0</v>
      </c>
      <c r="AB9" s="18">
        <v>1</v>
      </c>
      <c r="AC9" s="413">
        <v>0</v>
      </c>
      <c r="AD9" s="413">
        <f>+AL9</f>
        <v>30000000</v>
      </c>
      <c r="AE9" s="413">
        <v>0</v>
      </c>
      <c r="AF9" s="413">
        <v>0</v>
      </c>
      <c r="AG9" s="413">
        <v>0</v>
      </c>
      <c r="AH9" s="142">
        <v>10000000</v>
      </c>
      <c r="AI9" s="142">
        <v>5000000</v>
      </c>
      <c r="AJ9" s="142">
        <v>10000000</v>
      </c>
      <c r="AK9" s="142">
        <v>5000000</v>
      </c>
      <c r="AL9" s="142">
        <v>30000000</v>
      </c>
      <c r="AM9" s="414" t="s">
        <v>879</v>
      </c>
      <c r="AN9" s="49"/>
      <c r="AO9" s="43"/>
    </row>
    <row r="10" spans="1:41" ht="63.75" customHeight="1">
      <c r="A10" s="588"/>
      <c r="B10" s="588"/>
      <c r="C10" s="588"/>
      <c r="D10" s="588"/>
      <c r="E10" s="855"/>
      <c r="F10" s="855"/>
      <c r="G10" s="856"/>
      <c r="H10" s="856"/>
      <c r="I10" s="856"/>
      <c r="J10" s="856"/>
      <c r="K10" s="853"/>
      <c r="L10" s="853"/>
      <c r="M10" s="862"/>
      <c r="N10" s="37" t="s">
        <v>890</v>
      </c>
      <c r="O10" s="417" t="s">
        <v>890</v>
      </c>
      <c r="P10" s="141">
        <v>0.16</v>
      </c>
      <c r="Q10" s="140" t="s">
        <v>891</v>
      </c>
      <c r="R10" s="38">
        <v>6</v>
      </c>
      <c r="S10" s="8" t="s">
        <v>115</v>
      </c>
      <c r="T10" s="29">
        <v>6</v>
      </c>
      <c r="U10" s="14">
        <v>6</v>
      </c>
      <c r="V10" s="14">
        <v>6</v>
      </c>
      <c r="W10" s="14">
        <v>6</v>
      </c>
      <c r="X10" s="14">
        <v>6</v>
      </c>
      <c r="Y10" s="14"/>
      <c r="Z10" s="14"/>
      <c r="AA10" s="14"/>
      <c r="AB10" s="14">
        <v>6</v>
      </c>
      <c r="AC10" s="40">
        <f t="shared" ref="AC10" si="0">AL10</f>
        <v>40000000</v>
      </c>
      <c r="AD10" s="413">
        <v>0</v>
      </c>
      <c r="AE10" s="413">
        <v>0</v>
      </c>
      <c r="AF10" s="413">
        <v>0</v>
      </c>
      <c r="AG10" s="413">
        <v>0</v>
      </c>
      <c r="AH10" s="47">
        <v>10000000</v>
      </c>
      <c r="AI10" s="47">
        <v>10000000</v>
      </c>
      <c r="AJ10" s="47">
        <v>10000000</v>
      </c>
      <c r="AK10" s="47">
        <v>10000000</v>
      </c>
      <c r="AL10" s="47">
        <f>SUM(AH10:AK10)</f>
        <v>40000000</v>
      </c>
      <c r="AM10" s="414" t="s">
        <v>892</v>
      </c>
      <c r="AN10" s="49"/>
      <c r="AO10" s="43"/>
    </row>
    <row r="11" spans="1:41" ht="63.75" customHeight="1">
      <c r="A11" s="588"/>
      <c r="B11" s="588"/>
      <c r="C11" s="588"/>
      <c r="D11" s="588"/>
      <c r="E11" s="855"/>
      <c r="F11" s="855"/>
      <c r="G11" s="856"/>
      <c r="H11" s="856"/>
      <c r="I11" s="856"/>
      <c r="J11" s="856"/>
      <c r="K11" s="853"/>
      <c r="L11" s="853"/>
      <c r="M11" s="862"/>
      <c r="N11" s="873" t="s">
        <v>893</v>
      </c>
      <c r="O11" s="37" t="s">
        <v>894</v>
      </c>
      <c r="P11" s="582">
        <v>0.16</v>
      </c>
      <c r="Q11" s="875" t="s">
        <v>895</v>
      </c>
      <c r="R11" s="598">
        <v>10</v>
      </c>
      <c r="S11" s="877" t="s">
        <v>43</v>
      </c>
      <c r="T11" s="877">
        <v>4</v>
      </c>
      <c r="U11" s="598">
        <v>3</v>
      </c>
      <c r="V11" s="14">
        <v>2</v>
      </c>
      <c r="W11" s="14">
        <v>3</v>
      </c>
      <c r="X11" s="14">
        <v>2</v>
      </c>
      <c r="Y11" s="18">
        <v>0</v>
      </c>
      <c r="Z11" s="18">
        <v>0</v>
      </c>
      <c r="AA11" s="18">
        <v>0</v>
      </c>
      <c r="AB11" s="18">
        <v>1</v>
      </c>
      <c r="AC11" s="413">
        <v>0</v>
      </c>
      <c r="AD11" s="145">
        <f>+AL11</f>
        <v>30000000</v>
      </c>
      <c r="AE11" s="413">
        <v>0</v>
      </c>
      <c r="AF11" s="413">
        <v>0</v>
      </c>
      <c r="AG11" s="413">
        <v>0</v>
      </c>
      <c r="AH11" s="142">
        <v>10000000</v>
      </c>
      <c r="AI11" s="142">
        <v>5000000</v>
      </c>
      <c r="AJ11" s="142">
        <v>10000000</v>
      </c>
      <c r="AK11" s="142">
        <v>5000000</v>
      </c>
      <c r="AL11" s="47">
        <f>SUM(AH11:AK11)</f>
        <v>30000000</v>
      </c>
      <c r="AM11" s="414" t="s">
        <v>879</v>
      </c>
      <c r="AN11" s="49"/>
      <c r="AO11" s="43"/>
    </row>
    <row r="12" spans="1:41" ht="63.75" customHeight="1">
      <c r="A12" s="588"/>
      <c r="B12" s="588"/>
      <c r="C12" s="588"/>
      <c r="D12" s="588"/>
      <c r="E12" s="855"/>
      <c r="F12" s="855"/>
      <c r="G12" s="856"/>
      <c r="H12" s="856"/>
      <c r="I12" s="856"/>
      <c r="J12" s="856"/>
      <c r="K12" s="104"/>
      <c r="L12" s="104"/>
      <c r="M12" s="415"/>
      <c r="N12" s="874"/>
      <c r="O12" s="37" t="s">
        <v>896</v>
      </c>
      <c r="P12" s="607"/>
      <c r="Q12" s="876"/>
      <c r="R12" s="599"/>
      <c r="S12" s="857"/>
      <c r="T12" s="857"/>
      <c r="U12" s="599"/>
      <c r="V12" s="14"/>
      <c r="W12" s="14"/>
      <c r="X12" s="14"/>
      <c r="Y12" s="18">
        <v>0</v>
      </c>
      <c r="Z12" s="18">
        <v>0</v>
      </c>
      <c r="AA12" s="18">
        <v>0</v>
      </c>
      <c r="AB12" s="18">
        <v>2</v>
      </c>
      <c r="AC12" s="413"/>
      <c r="AD12" s="145"/>
      <c r="AE12" s="413"/>
      <c r="AF12" s="413"/>
      <c r="AG12" s="413"/>
      <c r="AH12" s="142"/>
      <c r="AI12" s="142"/>
      <c r="AJ12" s="142"/>
      <c r="AK12" s="142"/>
      <c r="AL12" s="47"/>
      <c r="AM12" s="414"/>
      <c r="AN12" s="49"/>
      <c r="AO12" s="43"/>
    </row>
    <row r="13" spans="1:41" ht="75" customHeight="1">
      <c r="A13" s="588"/>
      <c r="B13" s="588"/>
      <c r="C13" s="588"/>
      <c r="D13" s="588"/>
      <c r="E13" s="855"/>
      <c r="F13" s="855"/>
      <c r="G13" s="856"/>
      <c r="H13" s="856"/>
      <c r="I13" s="856"/>
      <c r="J13" s="856"/>
      <c r="K13" s="588" t="s">
        <v>897</v>
      </c>
      <c r="L13" s="587">
        <v>0.33</v>
      </c>
      <c r="M13" s="878" t="s">
        <v>898</v>
      </c>
      <c r="N13" s="879" t="s">
        <v>899</v>
      </c>
      <c r="O13" s="134" t="s">
        <v>900</v>
      </c>
      <c r="P13" s="881">
        <v>0.5</v>
      </c>
      <c r="Q13" s="795" t="s">
        <v>901</v>
      </c>
      <c r="R13" s="877">
        <v>200</v>
      </c>
      <c r="S13" s="532" t="s">
        <v>344</v>
      </c>
      <c r="T13" s="532">
        <v>500</v>
      </c>
      <c r="U13" s="877">
        <v>50</v>
      </c>
      <c r="V13" s="104">
        <v>50</v>
      </c>
      <c r="W13" s="104">
        <v>50</v>
      </c>
      <c r="X13" s="104">
        <v>50</v>
      </c>
      <c r="Y13" s="17">
        <v>0</v>
      </c>
      <c r="Z13" s="17">
        <v>0</v>
      </c>
      <c r="AA13" s="17">
        <v>0</v>
      </c>
      <c r="AB13" s="17">
        <v>50</v>
      </c>
      <c r="AC13" s="413">
        <v>0</v>
      </c>
      <c r="AD13" s="137">
        <f>+AL13</f>
        <v>50000000</v>
      </c>
      <c r="AE13" s="413">
        <v>0</v>
      </c>
      <c r="AF13" s="413">
        <v>0</v>
      </c>
      <c r="AG13" s="413">
        <v>0</v>
      </c>
      <c r="AH13" s="138">
        <v>12500000</v>
      </c>
      <c r="AI13" s="138">
        <v>12500000</v>
      </c>
      <c r="AJ13" s="138">
        <v>12500000</v>
      </c>
      <c r="AK13" s="138">
        <v>12500000</v>
      </c>
      <c r="AL13" s="138">
        <v>50000000</v>
      </c>
      <c r="AM13" s="414" t="s">
        <v>879</v>
      </c>
      <c r="AN13" s="49"/>
      <c r="AO13" s="43"/>
    </row>
    <row r="14" spans="1:41" ht="75" customHeight="1">
      <c r="A14" s="588"/>
      <c r="B14" s="588"/>
      <c r="C14" s="588"/>
      <c r="D14" s="588"/>
      <c r="E14" s="855"/>
      <c r="F14" s="855"/>
      <c r="G14" s="856"/>
      <c r="H14" s="856"/>
      <c r="I14" s="856"/>
      <c r="J14" s="856"/>
      <c r="K14" s="588"/>
      <c r="L14" s="587"/>
      <c r="M14" s="878"/>
      <c r="N14" s="880"/>
      <c r="O14" s="134" t="s">
        <v>899</v>
      </c>
      <c r="P14" s="882"/>
      <c r="Q14" s="796"/>
      <c r="R14" s="857"/>
      <c r="S14" s="534"/>
      <c r="T14" s="534"/>
      <c r="U14" s="857"/>
      <c r="V14" s="104"/>
      <c r="W14" s="104"/>
      <c r="X14" s="104"/>
      <c r="Y14" s="17">
        <v>0</v>
      </c>
      <c r="Z14" s="17">
        <v>0</v>
      </c>
      <c r="AA14" s="17">
        <v>0</v>
      </c>
      <c r="AB14" s="17">
        <v>0</v>
      </c>
      <c r="AC14" s="413"/>
      <c r="AD14" s="137"/>
      <c r="AE14" s="413"/>
      <c r="AF14" s="413"/>
      <c r="AG14" s="413"/>
      <c r="AH14" s="138"/>
      <c r="AI14" s="138"/>
      <c r="AJ14" s="138"/>
      <c r="AK14" s="138"/>
      <c r="AL14" s="138"/>
      <c r="AM14" s="414"/>
      <c r="AN14" s="49"/>
      <c r="AO14" s="43"/>
    </row>
    <row r="15" spans="1:41" ht="45" customHeight="1">
      <c r="A15" s="588"/>
      <c r="B15" s="588"/>
      <c r="C15" s="588"/>
      <c r="D15" s="588"/>
      <c r="E15" s="855"/>
      <c r="F15" s="855"/>
      <c r="G15" s="856"/>
      <c r="H15" s="856"/>
      <c r="I15" s="856"/>
      <c r="J15" s="856"/>
      <c r="K15" s="588"/>
      <c r="L15" s="588"/>
      <c r="M15" s="878"/>
      <c r="N15" s="134" t="s">
        <v>902</v>
      </c>
      <c r="O15" s="134" t="s">
        <v>902</v>
      </c>
      <c r="P15" s="135">
        <v>0.2</v>
      </c>
      <c r="Q15" s="412" t="s">
        <v>903</v>
      </c>
      <c r="R15" s="136">
        <v>2</v>
      </c>
      <c r="S15" s="8" t="s">
        <v>43</v>
      </c>
      <c r="T15" s="29">
        <v>0</v>
      </c>
      <c r="U15" s="104">
        <v>0</v>
      </c>
      <c r="V15" s="104">
        <v>1</v>
      </c>
      <c r="W15" s="104">
        <v>1</v>
      </c>
      <c r="X15" s="104">
        <v>0</v>
      </c>
      <c r="Y15" s="17">
        <v>0</v>
      </c>
      <c r="Z15" s="17">
        <v>0</v>
      </c>
      <c r="AA15" s="17">
        <v>0</v>
      </c>
      <c r="AB15" s="17">
        <v>0</v>
      </c>
      <c r="AC15" s="413">
        <v>0</v>
      </c>
      <c r="AD15" s="137">
        <v>12500000</v>
      </c>
      <c r="AE15" s="413">
        <v>0</v>
      </c>
      <c r="AF15" s="413">
        <v>0</v>
      </c>
      <c r="AG15" s="137">
        <v>12500000</v>
      </c>
      <c r="AH15" s="138">
        <v>0</v>
      </c>
      <c r="AI15" s="138">
        <v>12500000</v>
      </c>
      <c r="AJ15" s="138">
        <v>12500000</v>
      </c>
      <c r="AK15" s="138">
        <v>0</v>
      </c>
      <c r="AL15" s="138">
        <v>25000000</v>
      </c>
      <c r="AM15" s="414" t="s">
        <v>879</v>
      </c>
      <c r="AN15" s="49"/>
      <c r="AO15" s="43"/>
    </row>
    <row r="16" spans="1:41" ht="118.5" customHeight="1">
      <c r="A16" s="588"/>
      <c r="B16" s="588"/>
      <c r="C16" s="588"/>
      <c r="D16" s="588"/>
      <c r="E16" s="855"/>
      <c r="F16" s="855"/>
      <c r="G16" s="856"/>
      <c r="H16" s="856"/>
      <c r="I16" s="856"/>
      <c r="J16" s="856"/>
      <c r="K16" s="588"/>
      <c r="L16" s="588"/>
      <c r="M16" s="878"/>
      <c r="N16" s="102" t="s">
        <v>904</v>
      </c>
      <c r="O16" s="102" t="s">
        <v>904</v>
      </c>
      <c r="P16" s="135">
        <v>0.1</v>
      </c>
      <c r="Q16" s="102" t="s">
        <v>905</v>
      </c>
      <c r="R16" s="136">
        <v>1</v>
      </c>
      <c r="S16" s="8" t="s">
        <v>115</v>
      </c>
      <c r="T16" s="29">
        <v>1</v>
      </c>
      <c r="U16" s="104">
        <v>1</v>
      </c>
      <c r="V16" s="104">
        <v>1</v>
      </c>
      <c r="W16" s="104">
        <v>1</v>
      </c>
      <c r="X16" s="104">
        <v>1</v>
      </c>
      <c r="Y16" s="17">
        <v>0</v>
      </c>
      <c r="Z16" s="17">
        <v>0</v>
      </c>
      <c r="AA16" s="17">
        <v>0</v>
      </c>
      <c r="AB16" s="17">
        <v>1</v>
      </c>
      <c r="AC16" s="413">
        <v>0</v>
      </c>
      <c r="AD16" s="413">
        <v>0</v>
      </c>
      <c r="AE16" s="413">
        <v>0</v>
      </c>
      <c r="AF16" s="413">
        <v>0</v>
      </c>
      <c r="AG16" s="137">
        <f>+AL16</f>
        <v>40000000</v>
      </c>
      <c r="AH16" s="138">
        <v>10000000</v>
      </c>
      <c r="AI16" s="138">
        <v>10000000</v>
      </c>
      <c r="AJ16" s="138">
        <v>10000000</v>
      </c>
      <c r="AK16" s="138">
        <v>10000000</v>
      </c>
      <c r="AL16" s="138">
        <v>40000000</v>
      </c>
      <c r="AM16" s="414" t="s">
        <v>879</v>
      </c>
      <c r="AN16" s="37" t="s">
        <v>906</v>
      </c>
      <c r="AO16" s="157">
        <v>176563270725</v>
      </c>
    </row>
    <row r="17" spans="1:41" ht="38.25">
      <c r="A17" s="588"/>
      <c r="B17" s="588"/>
      <c r="C17" s="588"/>
      <c r="D17" s="588"/>
      <c r="E17" s="855"/>
      <c r="F17" s="855"/>
      <c r="G17" s="856"/>
      <c r="H17" s="856"/>
      <c r="I17" s="856"/>
      <c r="J17" s="856"/>
      <c r="K17" s="588"/>
      <c r="L17" s="588"/>
      <c r="M17" s="878"/>
      <c r="N17" s="49" t="s">
        <v>907</v>
      </c>
      <c r="O17" s="49" t="s">
        <v>907</v>
      </c>
      <c r="P17" s="135">
        <v>0.2</v>
      </c>
      <c r="Q17" s="412" t="s">
        <v>908</v>
      </c>
      <c r="R17" s="144">
        <v>1</v>
      </c>
      <c r="S17" s="8" t="s">
        <v>43</v>
      </c>
      <c r="T17" s="8">
        <v>0</v>
      </c>
      <c r="U17" s="14">
        <v>0</v>
      </c>
      <c r="V17" s="14">
        <v>0</v>
      </c>
      <c r="W17" s="14">
        <v>1</v>
      </c>
      <c r="X17" s="14">
        <v>0</v>
      </c>
      <c r="Y17" s="18">
        <v>0</v>
      </c>
      <c r="Z17" s="18">
        <v>0</v>
      </c>
      <c r="AA17" s="18">
        <v>0</v>
      </c>
      <c r="AB17" s="18">
        <v>0</v>
      </c>
      <c r="AC17" s="413">
        <v>0</v>
      </c>
      <c r="AD17" s="413">
        <v>0</v>
      </c>
      <c r="AE17" s="413">
        <v>0</v>
      </c>
      <c r="AF17" s="413">
        <v>0</v>
      </c>
      <c r="AG17" s="145">
        <f>+AL17</f>
        <v>50000000</v>
      </c>
      <c r="AH17" s="145">
        <v>0</v>
      </c>
      <c r="AI17" s="145">
        <v>0</v>
      </c>
      <c r="AJ17" s="142">
        <v>50000000</v>
      </c>
      <c r="AK17" s="145">
        <v>0</v>
      </c>
      <c r="AL17" s="142">
        <v>50000000</v>
      </c>
      <c r="AM17" s="414" t="s">
        <v>879</v>
      </c>
      <c r="AN17" s="49"/>
      <c r="AO17" s="43"/>
    </row>
    <row r="18" spans="1:41" ht="38.25">
      <c r="A18" s="588"/>
      <c r="B18" s="588"/>
      <c r="C18" s="588"/>
      <c r="D18" s="588"/>
      <c r="E18" s="855"/>
      <c r="F18" s="855"/>
      <c r="G18" s="856"/>
      <c r="H18" s="856"/>
      <c r="I18" s="856"/>
      <c r="J18" s="856"/>
      <c r="K18" s="536" t="s">
        <v>909</v>
      </c>
      <c r="L18" s="535">
        <v>0.34</v>
      </c>
      <c r="M18" s="862" t="s">
        <v>910</v>
      </c>
      <c r="N18" s="37" t="s">
        <v>911</v>
      </c>
      <c r="O18" s="37" t="s">
        <v>911</v>
      </c>
      <c r="P18" s="141">
        <v>0.2</v>
      </c>
      <c r="Q18" s="140" t="s">
        <v>912</v>
      </c>
      <c r="R18" s="144">
        <v>1</v>
      </c>
      <c r="S18" s="103" t="s">
        <v>115</v>
      </c>
      <c r="T18" s="45">
        <v>1</v>
      </c>
      <c r="U18" s="14">
        <v>0</v>
      </c>
      <c r="V18" s="14">
        <v>1</v>
      </c>
      <c r="W18" s="14">
        <v>0</v>
      </c>
      <c r="X18" s="14">
        <v>0</v>
      </c>
      <c r="Y18" s="18">
        <v>0</v>
      </c>
      <c r="Z18" s="18">
        <v>0</v>
      </c>
      <c r="AA18" s="18">
        <v>0</v>
      </c>
      <c r="AB18" s="18">
        <v>0</v>
      </c>
      <c r="AC18" s="413">
        <v>0</v>
      </c>
      <c r="AD18" s="145">
        <f>+AL18</f>
        <v>20000000</v>
      </c>
      <c r="AE18" s="413">
        <v>0</v>
      </c>
      <c r="AF18" s="413">
        <v>0</v>
      </c>
      <c r="AG18" s="413">
        <v>0</v>
      </c>
      <c r="AH18" s="413">
        <v>0</v>
      </c>
      <c r="AI18" s="146">
        <v>20000000</v>
      </c>
      <c r="AJ18" s="413">
        <v>0</v>
      </c>
      <c r="AK18" s="413">
        <v>0</v>
      </c>
      <c r="AL18" s="47">
        <f t="shared" ref="AL18:AL20" si="1">SUM(AH18:AK18)</f>
        <v>20000000</v>
      </c>
      <c r="AM18" s="414" t="s">
        <v>518</v>
      </c>
      <c r="AN18" s="49"/>
      <c r="AO18" s="43"/>
    </row>
    <row r="19" spans="1:41" ht="38.25">
      <c r="A19" s="588"/>
      <c r="B19" s="588"/>
      <c r="C19" s="588"/>
      <c r="D19" s="588"/>
      <c r="E19" s="855"/>
      <c r="F19" s="855"/>
      <c r="G19" s="856"/>
      <c r="H19" s="856"/>
      <c r="I19" s="856"/>
      <c r="J19" s="856"/>
      <c r="K19" s="536"/>
      <c r="L19" s="536"/>
      <c r="M19" s="862"/>
      <c r="N19" s="37" t="s">
        <v>913</v>
      </c>
      <c r="O19" s="37" t="s">
        <v>913</v>
      </c>
      <c r="P19" s="141">
        <v>0.5</v>
      </c>
      <c r="Q19" s="140" t="s">
        <v>891</v>
      </c>
      <c r="R19" s="144">
        <v>4</v>
      </c>
      <c r="S19" s="103" t="s">
        <v>344</v>
      </c>
      <c r="T19" s="45">
        <v>4</v>
      </c>
      <c r="U19" s="14">
        <v>1</v>
      </c>
      <c r="V19" s="14">
        <v>1</v>
      </c>
      <c r="W19" s="14">
        <v>1</v>
      </c>
      <c r="X19" s="14">
        <v>1</v>
      </c>
      <c r="Y19" s="14">
        <v>0</v>
      </c>
      <c r="Z19" s="14">
        <v>0</v>
      </c>
      <c r="AA19" s="14">
        <v>0</v>
      </c>
      <c r="AB19" s="14">
        <v>1</v>
      </c>
      <c r="AC19" s="145">
        <f>+AL19</f>
        <v>200000000</v>
      </c>
      <c r="AD19" s="413">
        <v>0</v>
      </c>
      <c r="AE19" s="413">
        <v>0</v>
      </c>
      <c r="AF19" s="413">
        <v>0</v>
      </c>
      <c r="AG19" s="413">
        <v>0</v>
      </c>
      <c r="AH19" s="146">
        <v>50000000</v>
      </c>
      <c r="AI19" s="146">
        <v>50000000</v>
      </c>
      <c r="AJ19" s="146">
        <v>50000000</v>
      </c>
      <c r="AK19" s="146">
        <v>50000000</v>
      </c>
      <c r="AL19" s="47">
        <f t="shared" si="1"/>
        <v>200000000</v>
      </c>
      <c r="AM19" s="414" t="s">
        <v>518</v>
      </c>
      <c r="AN19" s="49"/>
      <c r="AO19" s="43"/>
    </row>
    <row r="20" spans="1:41" ht="51">
      <c r="A20" s="588"/>
      <c r="B20" s="588"/>
      <c r="C20" s="588"/>
      <c r="D20" s="588"/>
      <c r="E20" s="855"/>
      <c r="F20" s="855"/>
      <c r="G20" s="856"/>
      <c r="H20" s="856"/>
      <c r="I20" s="856"/>
      <c r="J20" s="856"/>
      <c r="K20" s="536"/>
      <c r="L20" s="536"/>
      <c r="M20" s="862"/>
      <c r="N20" s="37" t="s">
        <v>914</v>
      </c>
      <c r="O20" s="37" t="s">
        <v>914</v>
      </c>
      <c r="P20" s="141">
        <v>0.3</v>
      </c>
      <c r="Q20" s="140" t="s">
        <v>915</v>
      </c>
      <c r="R20" s="144">
        <v>4</v>
      </c>
      <c r="S20" s="45" t="s">
        <v>344</v>
      </c>
      <c r="T20" s="45">
        <v>4</v>
      </c>
      <c r="U20" s="14">
        <v>1</v>
      </c>
      <c r="V20" s="14">
        <v>1</v>
      </c>
      <c r="W20" s="14">
        <v>1</v>
      </c>
      <c r="X20" s="14">
        <v>1</v>
      </c>
      <c r="Y20" s="14">
        <v>0</v>
      </c>
      <c r="Z20" s="14">
        <v>0</v>
      </c>
      <c r="AA20" s="14">
        <v>1</v>
      </c>
      <c r="AB20" s="14">
        <v>0</v>
      </c>
      <c r="AC20" s="145">
        <f>+AL20</f>
        <v>80000000</v>
      </c>
      <c r="AD20" s="413">
        <v>0</v>
      </c>
      <c r="AE20" s="413">
        <v>0</v>
      </c>
      <c r="AF20" s="413">
        <v>0</v>
      </c>
      <c r="AG20" s="413">
        <v>0</v>
      </c>
      <c r="AH20" s="146">
        <v>20000000</v>
      </c>
      <c r="AI20" s="146">
        <v>20000000</v>
      </c>
      <c r="AJ20" s="146">
        <v>20000000</v>
      </c>
      <c r="AK20" s="146">
        <v>20000000</v>
      </c>
      <c r="AL20" s="47">
        <f t="shared" si="1"/>
        <v>80000000</v>
      </c>
      <c r="AM20" s="414" t="s">
        <v>518</v>
      </c>
      <c r="AN20" s="49" t="s">
        <v>916</v>
      </c>
      <c r="AO20" s="157">
        <v>176563270855</v>
      </c>
    </row>
    <row r="21" spans="1:41">
      <c r="AC21" s="416">
        <f t="shared" ref="AC21:AL21" si="2">SUM(AC3:AC20)</f>
        <v>720000000</v>
      </c>
      <c r="AD21" s="416">
        <f t="shared" si="2"/>
        <v>172500000</v>
      </c>
      <c r="AE21" s="416">
        <f t="shared" si="2"/>
        <v>0</v>
      </c>
      <c r="AF21" s="416">
        <f t="shared" si="2"/>
        <v>0</v>
      </c>
      <c r="AG21" s="416">
        <f t="shared" si="2"/>
        <v>102500000</v>
      </c>
      <c r="AH21" s="416">
        <f t="shared" si="2"/>
        <v>232500000</v>
      </c>
      <c r="AI21" s="416">
        <f t="shared" si="2"/>
        <v>250000000</v>
      </c>
      <c r="AJ21" s="416">
        <f t="shared" si="2"/>
        <v>295000000</v>
      </c>
      <c r="AK21" s="416">
        <f t="shared" si="2"/>
        <v>217500000</v>
      </c>
      <c r="AL21" s="416">
        <f t="shared" si="2"/>
        <v>995000000</v>
      </c>
    </row>
  </sheetData>
  <sheetProtection formatCells="0" formatColumns="0" formatRows="0" insertColumns="0" insertRows="0" insertHyperlinks="0" deleteColumns="0" deleteRows="0" sort="0" autoFilter="0" pivotTables="0"/>
  <mergeCells count="88">
    <mergeCell ref="T13:T14"/>
    <mergeCell ref="U13:U14"/>
    <mergeCell ref="K18:K20"/>
    <mergeCell ref="L18:L20"/>
    <mergeCell ref="M18:M20"/>
    <mergeCell ref="M13:M17"/>
    <mergeCell ref="N13:N14"/>
    <mergeCell ref="P13:P14"/>
    <mergeCell ref="Q13:Q14"/>
    <mergeCell ref="R13:R14"/>
    <mergeCell ref="S13:S14"/>
    <mergeCell ref="AB6:AB7"/>
    <mergeCell ref="N11:N12"/>
    <mergeCell ref="P11:P12"/>
    <mergeCell ref="Q11:Q12"/>
    <mergeCell ref="R11:R12"/>
    <mergeCell ref="S11:S12"/>
    <mergeCell ref="T11:T12"/>
    <mergeCell ref="U11:U12"/>
    <mergeCell ref="S6:S7"/>
    <mergeCell ref="T6:T7"/>
    <mergeCell ref="U6:U7"/>
    <mergeCell ref="Y6:Y7"/>
    <mergeCell ref="Z6:Z7"/>
    <mergeCell ref="AA6:AA7"/>
    <mergeCell ref="AJ3:AJ5"/>
    <mergeCell ref="AK3:AK5"/>
    <mergeCell ref="AL3:AL5"/>
    <mergeCell ref="AM3:AM5"/>
    <mergeCell ref="O4:O5"/>
    <mergeCell ref="Y4:Y5"/>
    <mergeCell ref="Z4:Z5"/>
    <mergeCell ref="AA4:AA5"/>
    <mergeCell ref="AB4:AB5"/>
    <mergeCell ref="AD3:AD5"/>
    <mergeCell ref="AE3:AE5"/>
    <mergeCell ref="AF3:AF5"/>
    <mergeCell ref="AG3:AG5"/>
    <mergeCell ref="AH3:AH5"/>
    <mergeCell ref="AI3:AI5"/>
    <mergeCell ref="T3:T5"/>
    <mergeCell ref="U3:U5"/>
    <mergeCell ref="V3:V5"/>
    <mergeCell ref="W3:W5"/>
    <mergeCell ref="X3:X5"/>
    <mergeCell ref="AC3:AC5"/>
    <mergeCell ref="M3:M11"/>
    <mergeCell ref="N3:N5"/>
    <mergeCell ref="P3:P5"/>
    <mergeCell ref="Q3:Q5"/>
    <mergeCell ref="R3:R5"/>
    <mergeCell ref="S3:S5"/>
    <mergeCell ref="N6:N7"/>
    <mergeCell ref="P6:P7"/>
    <mergeCell ref="Q6:Q7"/>
    <mergeCell ref="R6:R7"/>
    <mergeCell ref="L3:L11"/>
    <mergeCell ref="K13:K17"/>
    <mergeCell ref="L13:L17"/>
    <mergeCell ref="A3:A20"/>
    <mergeCell ref="B3:B20"/>
    <mergeCell ref="C3:C20"/>
    <mergeCell ref="D3:D20"/>
    <mergeCell ref="E3:E20"/>
    <mergeCell ref="F3:F20"/>
    <mergeCell ref="G3:G20"/>
    <mergeCell ref="H3:H20"/>
    <mergeCell ref="I3:I20"/>
    <mergeCell ref="J3:J20"/>
    <mergeCell ref="K3:K11"/>
    <mergeCell ref="AO1:AO2"/>
    <mergeCell ref="M1:M2"/>
    <mergeCell ref="N1:N2"/>
    <mergeCell ref="O1:O2"/>
    <mergeCell ref="P1:P2"/>
    <mergeCell ref="Q1:X1"/>
    <mergeCell ref="Y1:AB1"/>
    <mergeCell ref="AC1:AG1"/>
    <mergeCell ref="AH1:AK1"/>
    <mergeCell ref="AL1:AL2"/>
    <mergeCell ref="AM1:AM2"/>
    <mergeCell ref="AN1:AN2"/>
    <mergeCell ref="L1:L2"/>
    <mergeCell ref="A1:A2"/>
    <mergeCell ref="B1:B2"/>
    <mergeCell ref="C1:C2"/>
    <mergeCell ref="D1:J1"/>
    <mergeCell ref="K1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EC0D-39C1-4EB1-B3EB-C6AB2B811568}">
  <sheetPr>
    <tabColor rgb="FFFF0000"/>
  </sheetPr>
  <dimension ref="A2:AY30"/>
  <sheetViews>
    <sheetView topLeftCell="E22" zoomScale="70" zoomScaleNormal="70" workbookViewId="0">
      <selection activeCell="S27" sqref="S27"/>
    </sheetView>
  </sheetViews>
  <sheetFormatPr baseColWidth="10" defaultRowHeight="15"/>
  <cols>
    <col min="6" max="6" width="17.140625" customWidth="1"/>
    <col min="7" max="7" width="13.5703125" customWidth="1"/>
    <col min="8" max="8" width="13.5703125" hidden="1" customWidth="1"/>
    <col min="9" max="14" width="0" hidden="1" customWidth="1"/>
    <col min="17" max="17" width="39.28515625" customWidth="1"/>
    <col min="18" max="19" width="31.5703125" customWidth="1"/>
    <col min="21" max="21" width="23.85546875" customWidth="1"/>
    <col min="22" max="22" width="18.140625" customWidth="1"/>
    <col min="26" max="28" width="11.42578125" hidden="1" customWidth="1"/>
    <col min="29" max="32" width="15" customWidth="1"/>
    <col min="33" max="34" width="19.42578125" hidden="1" customWidth="1"/>
    <col min="35" max="35" width="18.42578125" hidden="1" customWidth="1"/>
    <col min="36" max="37" width="19" hidden="1" customWidth="1"/>
    <col min="38" max="38" width="20.140625" hidden="1" customWidth="1"/>
    <col min="39" max="39" width="19" hidden="1" customWidth="1"/>
    <col min="40" max="40" width="18.42578125" bestFit="1" customWidth="1"/>
    <col min="41" max="47" width="19" hidden="1" customWidth="1"/>
    <col min="48" max="48" width="23.42578125" hidden="1" customWidth="1"/>
    <col min="49" max="49" width="29.7109375" customWidth="1"/>
    <col min="50" max="50" width="38.28515625" customWidth="1"/>
    <col min="51" max="51" width="27.5703125" customWidth="1"/>
  </cols>
  <sheetData>
    <row r="2" spans="1:51" s="44" customFormat="1" ht="26.1" customHeight="1">
      <c r="A2" s="883" t="s">
        <v>0</v>
      </c>
      <c r="B2" s="883" t="s">
        <v>1</v>
      </c>
      <c r="C2" s="883" t="s">
        <v>2</v>
      </c>
      <c r="D2" s="883" t="s">
        <v>285</v>
      </c>
      <c r="E2" s="883"/>
      <c r="F2" s="883"/>
      <c r="G2" s="883"/>
      <c r="H2" s="883"/>
      <c r="I2" s="883"/>
      <c r="J2" s="883"/>
      <c r="K2" s="419"/>
      <c r="L2" s="419"/>
      <c r="M2" s="419"/>
      <c r="N2" s="419"/>
      <c r="O2" s="883" t="s">
        <v>4</v>
      </c>
      <c r="P2" s="883" t="s">
        <v>1</v>
      </c>
      <c r="Q2" s="883" t="s">
        <v>5</v>
      </c>
      <c r="R2" s="883" t="s">
        <v>6</v>
      </c>
      <c r="S2" s="883" t="s">
        <v>189</v>
      </c>
      <c r="T2" s="883" t="s">
        <v>1</v>
      </c>
      <c r="U2" s="883" t="s">
        <v>7</v>
      </c>
      <c r="V2" s="883"/>
      <c r="W2" s="883"/>
      <c r="X2" s="883"/>
      <c r="Y2" s="883"/>
      <c r="Z2" s="883"/>
      <c r="AA2" s="883"/>
      <c r="AB2" s="883"/>
      <c r="AC2" s="419"/>
      <c r="AD2" s="419"/>
      <c r="AE2" s="419"/>
      <c r="AF2" s="419"/>
      <c r="AG2" s="419"/>
      <c r="AH2" s="419"/>
      <c r="AI2" s="883" t="s">
        <v>8</v>
      </c>
      <c r="AJ2" s="883"/>
      <c r="AK2" s="883"/>
      <c r="AL2" s="883"/>
      <c r="AM2" s="883"/>
      <c r="AN2" s="883" t="s">
        <v>9</v>
      </c>
      <c r="AO2" s="883"/>
      <c r="AP2" s="883"/>
      <c r="AQ2" s="883"/>
      <c r="AR2" s="419"/>
      <c r="AS2" s="419"/>
      <c r="AT2" s="419"/>
      <c r="AU2" s="419"/>
      <c r="AV2" s="883" t="s">
        <v>10</v>
      </c>
      <c r="AW2" s="883" t="s">
        <v>11</v>
      </c>
      <c r="AX2" s="883" t="s">
        <v>12</v>
      </c>
      <c r="AY2" s="883" t="s">
        <v>13</v>
      </c>
    </row>
    <row r="3" spans="1:51" s="32" customFormat="1" ht="39.950000000000003" customHeight="1">
      <c r="A3" s="883"/>
      <c r="B3" s="883"/>
      <c r="C3" s="883"/>
      <c r="D3" s="419" t="s">
        <v>14</v>
      </c>
      <c r="E3" s="419" t="s">
        <v>15</v>
      </c>
      <c r="F3" s="419" t="s">
        <v>556</v>
      </c>
      <c r="G3" s="419" t="s">
        <v>17</v>
      </c>
      <c r="H3" s="419" t="s">
        <v>18</v>
      </c>
      <c r="I3" s="419" t="s">
        <v>19</v>
      </c>
      <c r="J3" s="419" t="s">
        <v>20</v>
      </c>
      <c r="K3" s="419"/>
      <c r="L3" s="419"/>
      <c r="M3" s="419"/>
      <c r="N3" s="419"/>
      <c r="O3" s="883"/>
      <c r="P3" s="883"/>
      <c r="Q3" s="883"/>
      <c r="R3" s="883"/>
      <c r="S3" s="883"/>
      <c r="T3" s="883"/>
      <c r="U3" s="419" t="s">
        <v>22</v>
      </c>
      <c r="V3" s="419" t="s">
        <v>286</v>
      </c>
      <c r="W3" s="419" t="s">
        <v>24</v>
      </c>
      <c r="X3" s="419" t="s">
        <v>15</v>
      </c>
      <c r="Y3" s="33" t="s">
        <v>17</v>
      </c>
      <c r="Z3" s="105" t="s">
        <v>18</v>
      </c>
      <c r="AA3" s="3" t="s">
        <v>19</v>
      </c>
      <c r="AB3" s="5" t="s">
        <v>20</v>
      </c>
      <c r="AC3" s="6" t="s">
        <v>25</v>
      </c>
      <c r="AD3" s="6" t="s">
        <v>26</v>
      </c>
      <c r="AE3" s="6" t="s">
        <v>27</v>
      </c>
      <c r="AF3" s="6" t="s">
        <v>28</v>
      </c>
      <c r="AG3" s="6" t="s">
        <v>29</v>
      </c>
      <c r="AH3" s="6" t="s">
        <v>30</v>
      </c>
      <c r="AI3" s="419" t="s">
        <v>31</v>
      </c>
      <c r="AJ3" s="419" t="s">
        <v>32</v>
      </c>
      <c r="AK3" s="419" t="s">
        <v>33</v>
      </c>
      <c r="AL3" s="419" t="s">
        <v>34</v>
      </c>
      <c r="AM3" s="419" t="s">
        <v>35</v>
      </c>
      <c r="AN3" s="419">
        <v>2020</v>
      </c>
      <c r="AO3" s="419">
        <v>2021</v>
      </c>
      <c r="AP3" s="419">
        <v>2022</v>
      </c>
      <c r="AQ3" s="419">
        <v>2023</v>
      </c>
      <c r="AR3" s="419"/>
      <c r="AS3" s="419"/>
      <c r="AT3" s="419"/>
      <c r="AU3" s="419"/>
      <c r="AV3" s="883"/>
      <c r="AW3" s="883"/>
      <c r="AX3" s="883"/>
      <c r="AY3" s="883"/>
    </row>
    <row r="4" spans="1:51" s="44" customFormat="1" ht="36" customHeight="1">
      <c r="A4" s="581" t="s">
        <v>972</v>
      </c>
      <c r="B4" s="535">
        <v>1</v>
      </c>
      <c r="C4" s="581" t="s">
        <v>973</v>
      </c>
      <c r="D4" s="581" t="s">
        <v>974</v>
      </c>
      <c r="E4" s="536">
        <v>614</v>
      </c>
      <c r="F4" s="535">
        <v>0.1</v>
      </c>
      <c r="G4" s="884">
        <v>2.5000000000000001E-2</v>
      </c>
      <c r="H4" s="884">
        <v>2.5000000000000001E-2</v>
      </c>
      <c r="I4" s="884">
        <v>2.5000000000000001E-2</v>
      </c>
      <c r="J4" s="884">
        <v>2.5000000000000001E-2</v>
      </c>
      <c r="K4" s="155"/>
      <c r="L4" s="155"/>
      <c r="M4" s="155"/>
      <c r="N4" s="155"/>
      <c r="O4" s="581" t="s">
        <v>975</v>
      </c>
      <c r="P4" s="535">
        <v>0.6</v>
      </c>
      <c r="Q4" s="581" t="s">
        <v>976</v>
      </c>
      <c r="R4" s="37" t="s">
        <v>977</v>
      </c>
      <c r="S4" s="106" t="s">
        <v>978</v>
      </c>
      <c r="T4" s="35">
        <v>0.05</v>
      </c>
      <c r="U4" s="37" t="s">
        <v>321</v>
      </c>
      <c r="V4" s="14">
        <v>1</v>
      </c>
      <c r="W4" s="14" t="s">
        <v>115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/>
      <c r="AD4" s="14">
        <v>1</v>
      </c>
      <c r="AE4" s="14"/>
      <c r="AF4" s="14"/>
      <c r="AG4" s="14">
        <f t="shared" ref="AG4:AG19" si="0">+((AC4+AD4+AE4+AF4)/Y4)*100</f>
        <v>100</v>
      </c>
      <c r="AH4" s="15">
        <f t="shared" ref="AH4:AH19" si="1">+((AC4+AD4+AE4+AF4)/V4)*100</f>
        <v>100</v>
      </c>
      <c r="AI4" s="425">
        <v>0</v>
      </c>
      <c r="AJ4" s="425">
        <f>+AV4</f>
        <v>41836270</v>
      </c>
      <c r="AK4" s="425">
        <v>0</v>
      </c>
      <c r="AL4" s="425">
        <v>0</v>
      </c>
      <c r="AM4" s="425">
        <v>0</v>
      </c>
      <c r="AN4" s="425">
        <v>10000000</v>
      </c>
      <c r="AO4" s="425">
        <f>+(AN4)+(AN4*0.03)</f>
        <v>10300000</v>
      </c>
      <c r="AP4" s="425">
        <f>+(AO4)+(AO4*0.03)</f>
        <v>10609000</v>
      </c>
      <c r="AQ4" s="425">
        <f>+(AP4)+(AP4*0.03)</f>
        <v>10927270</v>
      </c>
      <c r="AR4" s="425"/>
      <c r="AS4" s="425"/>
      <c r="AT4" s="425"/>
      <c r="AU4" s="425"/>
      <c r="AV4" s="166">
        <f t="shared" ref="AV4:AV16" si="2">SUM(AN4:AQ4)</f>
        <v>41836270</v>
      </c>
      <c r="AW4" s="37" t="s">
        <v>457</v>
      </c>
      <c r="AX4" s="37"/>
      <c r="AY4" s="43"/>
    </row>
    <row r="5" spans="1:51" s="44" customFormat="1" ht="35.25" customHeight="1">
      <c r="A5" s="581"/>
      <c r="B5" s="535"/>
      <c r="C5" s="581"/>
      <c r="D5" s="581"/>
      <c r="E5" s="536"/>
      <c r="F5" s="535"/>
      <c r="G5" s="884"/>
      <c r="H5" s="884"/>
      <c r="I5" s="884"/>
      <c r="J5" s="884"/>
      <c r="K5" s="155"/>
      <c r="L5" s="155"/>
      <c r="M5" s="155"/>
      <c r="N5" s="155"/>
      <c r="O5" s="581"/>
      <c r="P5" s="536"/>
      <c r="Q5" s="581"/>
      <c r="R5" s="140" t="s">
        <v>979</v>
      </c>
      <c r="S5" s="82" t="s">
        <v>1019</v>
      </c>
      <c r="T5" s="426">
        <v>0.08</v>
      </c>
      <c r="U5" s="140" t="s">
        <v>980</v>
      </c>
      <c r="V5" s="14">
        <v>4</v>
      </c>
      <c r="W5" s="14" t="s">
        <v>115</v>
      </c>
      <c r="X5" s="14">
        <v>4</v>
      </c>
      <c r="Y5" s="14">
        <v>1</v>
      </c>
      <c r="Z5" s="14">
        <v>1</v>
      </c>
      <c r="AA5" s="14">
        <v>1</v>
      </c>
      <c r="AB5" s="14">
        <v>1</v>
      </c>
      <c r="AC5" s="14"/>
      <c r="AD5" s="14">
        <v>1</v>
      </c>
      <c r="AE5" s="14"/>
      <c r="AF5" s="14"/>
      <c r="AG5" s="14">
        <f t="shared" si="0"/>
        <v>100</v>
      </c>
      <c r="AH5" s="15">
        <f t="shared" si="1"/>
        <v>25</v>
      </c>
      <c r="AI5" s="425">
        <v>0</v>
      </c>
      <c r="AJ5" s="425">
        <v>0</v>
      </c>
      <c r="AK5" s="425">
        <v>0</v>
      </c>
      <c r="AL5" s="425">
        <v>0</v>
      </c>
      <c r="AM5" s="425">
        <f>+AV5</f>
        <v>840000000</v>
      </c>
      <c r="AN5" s="425">
        <v>210000000</v>
      </c>
      <c r="AO5" s="425">
        <f>+AN5</f>
        <v>210000000</v>
      </c>
      <c r="AP5" s="425">
        <f>+AO5</f>
        <v>210000000</v>
      </c>
      <c r="AQ5" s="425">
        <f>+AP5</f>
        <v>210000000</v>
      </c>
      <c r="AR5" s="425"/>
      <c r="AS5" s="425"/>
      <c r="AT5" s="425"/>
      <c r="AU5" s="425"/>
      <c r="AV5" s="166">
        <f t="shared" si="2"/>
        <v>840000000</v>
      </c>
      <c r="AW5" s="37" t="s">
        <v>457</v>
      </c>
      <c r="AX5" s="37"/>
      <c r="AY5" s="43"/>
    </row>
    <row r="6" spans="1:51" s="44" customFormat="1" ht="38.25">
      <c r="A6" s="581"/>
      <c r="B6" s="535"/>
      <c r="C6" s="581"/>
      <c r="D6" s="581"/>
      <c r="E6" s="536"/>
      <c r="F6" s="535"/>
      <c r="G6" s="884"/>
      <c r="H6" s="884"/>
      <c r="I6" s="884"/>
      <c r="J6" s="884"/>
      <c r="K6" s="155"/>
      <c r="L6" s="155"/>
      <c r="M6" s="155"/>
      <c r="N6" s="155"/>
      <c r="O6" s="581"/>
      <c r="P6" s="536"/>
      <c r="Q6" s="581"/>
      <c r="R6" s="140" t="s">
        <v>981</v>
      </c>
      <c r="S6" s="82" t="s">
        <v>1020</v>
      </c>
      <c r="T6" s="426">
        <v>0.08</v>
      </c>
      <c r="U6" s="140" t="s">
        <v>982</v>
      </c>
      <c r="V6" s="14">
        <v>4</v>
      </c>
      <c r="W6" s="14" t="s">
        <v>115</v>
      </c>
      <c r="X6" s="14">
        <v>4</v>
      </c>
      <c r="Y6" s="14">
        <v>1</v>
      </c>
      <c r="Z6" s="14">
        <v>1</v>
      </c>
      <c r="AA6" s="14">
        <v>1</v>
      </c>
      <c r="AB6" s="14">
        <v>1</v>
      </c>
      <c r="AC6" s="14"/>
      <c r="AD6" s="14">
        <v>1</v>
      </c>
      <c r="AE6" s="14"/>
      <c r="AF6" s="14"/>
      <c r="AG6" s="14">
        <f t="shared" si="0"/>
        <v>100</v>
      </c>
      <c r="AH6" s="15">
        <f t="shared" si="1"/>
        <v>25</v>
      </c>
      <c r="AI6" s="425">
        <v>0</v>
      </c>
      <c r="AJ6" s="425">
        <v>0</v>
      </c>
      <c r="AK6" s="425">
        <v>0</v>
      </c>
      <c r="AL6" s="425">
        <v>0</v>
      </c>
      <c r="AM6" s="425">
        <f>+AV6</f>
        <v>41836270</v>
      </c>
      <c r="AN6" s="425">
        <v>10000000</v>
      </c>
      <c r="AO6" s="425">
        <f t="shared" ref="AO6:AQ16" si="3">+(AN6)+(AN6*0.03)</f>
        <v>10300000</v>
      </c>
      <c r="AP6" s="425">
        <f t="shared" si="3"/>
        <v>10609000</v>
      </c>
      <c r="AQ6" s="425">
        <f t="shared" si="3"/>
        <v>10927270</v>
      </c>
      <c r="AR6" s="425"/>
      <c r="AS6" s="425"/>
      <c r="AT6" s="425"/>
      <c r="AU6" s="425"/>
      <c r="AV6" s="166">
        <f t="shared" si="2"/>
        <v>41836270</v>
      </c>
      <c r="AW6" s="37" t="s">
        <v>457</v>
      </c>
      <c r="AX6" s="37"/>
      <c r="AY6" s="43"/>
    </row>
    <row r="7" spans="1:51" s="44" customFormat="1" ht="38.25">
      <c r="A7" s="581"/>
      <c r="B7" s="535"/>
      <c r="C7" s="581"/>
      <c r="D7" s="581"/>
      <c r="E7" s="536"/>
      <c r="F7" s="535"/>
      <c r="G7" s="884"/>
      <c r="H7" s="884"/>
      <c r="I7" s="884"/>
      <c r="J7" s="884"/>
      <c r="K7" s="155"/>
      <c r="L7" s="155"/>
      <c r="M7" s="155"/>
      <c r="N7" s="155"/>
      <c r="O7" s="581"/>
      <c r="P7" s="536"/>
      <c r="Q7" s="581"/>
      <c r="R7" s="140" t="s">
        <v>983</v>
      </c>
      <c r="S7" s="82" t="s">
        <v>1021</v>
      </c>
      <c r="T7" s="426">
        <v>0.08</v>
      </c>
      <c r="U7" s="140" t="s">
        <v>984</v>
      </c>
      <c r="V7" s="14">
        <v>4</v>
      </c>
      <c r="W7" s="14" t="s">
        <v>115</v>
      </c>
      <c r="X7" s="14">
        <v>4</v>
      </c>
      <c r="Y7" s="14">
        <v>1</v>
      </c>
      <c r="Z7" s="14">
        <v>1</v>
      </c>
      <c r="AA7" s="14">
        <v>1</v>
      </c>
      <c r="AB7" s="14">
        <v>1</v>
      </c>
      <c r="AC7" s="14"/>
      <c r="AD7" s="14">
        <v>1</v>
      </c>
      <c r="AE7" s="14"/>
      <c r="AF7" s="14"/>
      <c r="AG7" s="14">
        <f t="shared" si="0"/>
        <v>100</v>
      </c>
      <c r="AH7" s="15">
        <f t="shared" si="1"/>
        <v>25</v>
      </c>
      <c r="AI7" s="425">
        <v>0</v>
      </c>
      <c r="AJ7" s="425">
        <v>0</v>
      </c>
      <c r="AK7" s="425">
        <v>0</v>
      </c>
      <c r="AL7" s="425">
        <v>0</v>
      </c>
      <c r="AM7" s="425">
        <f>+AV7</f>
        <v>41836270</v>
      </c>
      <c r="AN7" s="425">
        <v>10000000</v>
      </c>
      <c r="AO7" s="425">
        <f t="shared" si="3"/>
        <v>10300000</v>
      </c>
      <c r="AP7" s="425">
        <f t="shared" si="3"/>
        <v>10609000</v>
      </c>
      <c r="AQ7" s="425">
        <f t="shared" si="3"/>
        <v>10927270</v>
      </c>
      <c r="AR7" s="425"/>
      <c r="AS7" s="425"/>
      <c r="AT7" s="425"/>
      <c r="AU7" s="425"/>
      <c r="AV7" s="166">
        <f t="shared" si="2"/>
        <v>41836270</v>
      </c>
      <c r="AW7" s="37" t="s">
        <v>457</v>
      </c>
      <c r="AX7" s="37"/>
      <c r="AY7" s="43"/>
    </row>
    <row r="8" spans="1:51" s="44" customFormat="1" ht="25.5">
      <c r="A8" s="581"/>
      <c r="B8" s="535"/>
      <c r="C8" s="581"/>
      <c r="D8" s="581"/>
      <c r="E8" s="536"/>
      <c r="F8" s="535"/>
      <c r="G8" s="884"/>
      <c r="H8" s="884"/>
      <c r="I8" s="884"/>
      <c r="J8" s="884"/>
      <c r="K8" s="155"/>
      <c r="L8" s="155"/>
      <c r="M8" s="155"/>
      <c r="N8" s="155"/>
      <c r="O8" s="581"/>
      <c r="P8" s="536"/>
      <c r="Q8" s="581"/>
      <c r="R8" s="37" t="s">
        <v>985</v>
      </c>
      <c r="S8" s="106" t="s">
        <v>1022</v>
      </c>
      <c r="T8" s="426">
        <v>0.08</v>
      </c>
      <c r="U8" s="37" t="s">
        <v>986</v>
      </c>
      <c r="V8" s="14">
        <v>4</v>
      </c>
      <c r="W8" s="14" t="s">
        <v>115</v>
      </c>
      <c r="X8" s="14">
        <v>4</v>
      </c>
      <c r="Y8" s="14">
        <v>1</v>
      </c>
      <c r="Z8" s="14">
        <v>1</v>
      </c>
      <c r="AA8" s="14">
        <v>1</v>
      </c>
      <c r="AB8" s="14">
        <v>1</v>
      </c>
      <c r="AC8" s="14"/>
      <c r="AD8" s="14">
        <v>1</v>
      </c>
      <c r="AE8" s="14"/>
      <c r="AF8" s="14"/>
      <c r="AG8" s="14">
        <f t="shared" si="0"/>
        <v>100</v>
      </c>
      <c r="AH8" s="15">
        <f t="shared" si="1"/>
        <v>25</v>
      </c>
      <c r="AI8" s="425">
        <f>+AV8</f>
        <v>794889130</v>
      </c>
      <c r="AJ8" s="425">
        <v>0</v>
      </c>
      <c r="AK8" s="425">
        <v>0</v>
      </c>
      <c r="AL8" s="425">
        <v>0</v>
      </c>
      <c r="AM8" s="425">
        <v>0</v>
      </c>
      <c r="AN8" s="425">
        <v>190000000</v>
      </c>
      <c r="AO8" s="425">
        <f t="shared" si="3"/>
        <v>195700000</v>
      </c>
      <c r="AP8" s="425">
        <f t="shared" si="3"/>
        <v>201571000</v>
      </c>
      <c r="AQ8" s="425">
        <f t="shared" si="3"/>
        <v>207618130</v>
      </c>
      <c r="AR8" s="425"/>
      <c r="AS8" s="425"/>
      <c r="AT8" s="425"/>
      <c r="AU8" s="425"/>
      <c r="AV8" s="166">
        <f t="shared" si="2"/>
        <v>794889130</v>
      </c>
      <c r="AW8" s="37" t="s">
        <v>457</v>
      </c>
      <c r="AX8" s="37"/>
      <c r="AY8" s="43"/>
    </row>
    <row r="9" spans="1:51" s="44" customFormat="1" ht="44.25" customHeight="1">
      <c r="A9" s="581"/>
      <c r="B9" s="535"/>
      <c r="C9" s="581"/>
      <c r="D9" s="581"/>
      <c r="E9" s="536"/>
      <c r="F9" s="535"/>
      <c r="G9" s="884"/>
      <c r="H9" s="884"/>
      <c r="I9" s="884"/>
      <c r="J9" s="884"/>
      <c r="K9" s="155"/>
      <c r="L9" s="155"/>
      <c r="M9" s="155"/>
      <c r="N9" s="155"/>
      <c r="O9" s="581"/>
      <c r="P9" s="536"/>
      <c r="Q9" s="581"/>
      <c r="R9" s="37" t="s">
        <v>987</v>
      </c>
      <c r="S9" s="106" t="s">
        <v>1023</v>
      </c>
      <c r="T9" s="426">
        <v>0.08</v>
      </c>
      <c r="U9" s="37" t="s">
        <v>281</v>
      </c>
      <c r="V9" s="14">
        <v>4</v>
      </c>
      <c r="W9" s="14" t="s">
        <v>43</v>
      </c>
      <c r="X9" s="14">
        <v>0</v>
      </c>
      <c r="Y9" s="14">
        <v>1</v>
      </c>
      <c r="Z9" s="14">
        <v>1</v>
      </c>
      <c r="AA9" s="14">
        <v>1</v>
      </c>
      <c r="AB9" s="14">
        <v>1</v>
      </c>
      <c r="AC9" s="14"/>
      <c r="AD9" s="14"/>
      <c r="AE9" s="14">
        <v>1</v>
      </c>
      <c r="AF9" s="14"/>
      <c r="AG9" s="14">
        <f t="shared" si="0"/>
        <v>100</v>
      </c>
      <c r="AH9" s="15">
        <f t="shared" si="1"/>
        <v>25</v>
      </c>
      <c r="AI9" s="425">
        <v>0</v>
      </c>
      <c r="AJ9" s="425">
        <f>+AV9</f>
        <v>56363500</v>
      </c>
      <c r="AK9" s="425">
        <v>0</v>
      </c>
      <c r="AL9" s="425">
        <v>0</v>
      </c>
      <c r="AM9" s="425">
        <v>0</v>
      </c>
      <c r="AN9" s="425">
        <v>10000000</v>
      </c>
      <c r="AO9" s="425">
        <v>15000000</v>
      </c>
      <c r="AP9" s="425">
        <f t="shared" si="3"/>
        <v>15450000</v>
      </c>
      <c r="AQ9" s="425">
        <f t="shared" si="3"/>
        <v>15913500</v>
      </c>
      <c r="AR9" s="425"/>
      <c r="AS9" s="425"/>
      <c r="AT9" s="425"/>
      <c r="AU9" s="425"/>
      <c r="AV9" s="166">
        <f t="shared" si="2"/>
        <v>56363500</v>
      </c>
      <c r="AW9" s="37" t="s">
        <v>457</v>
      </c>
      <c r="AX9" s="37" t="s">
        <v>988</v>
      </c>
      <c r="AY9" s="43">
        <v>176563270700</v>
      </c>
    </row>
    <row r="10" spans="1:51" s="44" customFormat="1" ht="69" customHeight="1">
      <c r="A10" s="581"/>
      <c r="B10" s="535"/>
      <c r="C10" s="581"/>
      <c r="D10" s="581"/>
      <c r="E10" s="536"/>
      <c r="F10" s="535"/>
      <c r="G10" s="884"/>
      <c r="H10" s="884"/>
      <c r="I10" s="884"/>
      <c r="J10" s="884"/>
      <c r="K10" s="155"/>
      <c r="L10" s="155"/>
      <c r="M10" s="155"/>
      <c r="N10" s="155"/>
      <c r="O10" s="581"/>
      <c r="P10" s="536"/>
      <c r="Q10" s="581"/>
      <c r="R10" s="37" t="s">
        <v>989</v>
      </c>
      <c r="S10" s="106" t="s">
        <v>990</v>
      </c>
      <c r="T10" s="426">
        <v>0.08</v>
      </c>
      <c r="U10" s="37" t="s">
        <v>281</v>
      </c>
      <c r="V10" s="14">
        <v>4</v>
      </c>
      <c r="W10" s="14" t="s">
        <v>43</v>
      </c>
      <c r="X10" s="14">
        <v>0</v>
      </c>
      <c r="Y10" s="14">
        <v>1</v>
      </c>
      <c r="Z10" s="14">
        <v>1</v>
      </c>
      <c r="AA10" s="14">
        <v>1</v>
      </c>
      <c r="AB10" s="14">
        <v>1</v>
      </c>
      <c r="AC10" s="14"/>
      <c r="AD10" s="14"/>
      <c r="AE10" s="14">
        <v>1</v>
      </c>
      <c r="AF10" s="14"/>
      <c r="AG10" s="14">
        <f t="shared" si="0"/>
        <v>100</v>
      </c>
      <c r="AH10" s="15">
        <f t="shared" si="1"/>
        <v>25</v>
      </c>
      <c r="AI10" s="425">
        <v>0</v>
      </c>
      <c r="AJ10" s="425">
        <f>+AV10</f>
        <v>41836270</v>
      </c>
      <c r="AK10" s="425">
        <v>0</v>
      </c>
      <c r="AL10" s="425">
        <v>0</v>
      </c>
      <c r="AM10" s="425">
        <v>0</v>
      </c>
      <c r="AN10" s="425">
        <v>10000000</v>
      </c>
      <c r="AO10" s="425">
        <f t="shared" ref="AO10:AO16" si="4">+(AN10)+(AN10*0.03)</f>
        <v>10300000</v>
      </c>
      <c r="AP10" s="425">
        <f t="shared" si="3"/>
        <v>10609000</v>
      </c>
      <c r="AQ10" s="425">
        <f t="shared" si="3"/>
        <v>10927270</v>
      </c>
      <c r="AR10" s="425"/>
      <c r="AS10" s="425"/>
      <c r="AT10" s="425"/>
      <c r="AU10" s="425"/>
      <c r="AV10" s="166">
        <f t="shared" si="2"/>
        <v>41836270</v>
      </c>
      <c r="AW10" s="37" t="s">
        <v>457</v>
      </c>
      <c r="AX10" s="37" t="s">
        <v>990</v>
      </c>
      <c r="AY10" s="43">
        <v>176563271562</v>
      </c>
    </row>
    <row r="11" spans="1:51" s="44" customFormat="1" ht="25.5">
      <c r="A11" s="581"/>
      <c r="B11" s="535"/>
      <c r="C11" s="581"/>
      <c r="D11" s="581"/>
      <c r="E11" s="536"/>
      <c r="F11" s="535"/>
      <c r="G11" s="884"/>
      <c r="H11" s="884"/>
      <c r="I11" s="884"/>
      <c r="J11" s="884"/>
      <c r="K11" s="155"/>
      <c r="L11" s="155"/>
      <c r="M11" s="155"/>
      <c r="N11" s="155"/>
      <c r="O11" s="581"/>
      <c r="P11" s="536"/>
      <c r="Q11" s="581"/>
      <c r="R11" s="37" t="s">
        <v>991</v>
      </c>
      <c r="S11" s="106" t="s">
        <v>1024</v>
      </c>
      <c r="T11" s="426">
        <v>0.08</v>
      </c>
      <c r="U11" s="37" t="s">
        <v>992</v>
      </c>
      <c r="V11" s="14">
        <v>4</v>
      </c>
      <c r="W11" s="14" t="s">
        <v>115</v>
      </c>
      <c r="X11" s="14">
        <v>4</v>
      </c>
      <c r="Y11" s="14">
        <v>1</v>
      </c>
      <c r="Z11" s="14">
        <v>1</v>
      </c>
      <c r="AA11" s="14">
        <v>1</v>
      </c>
      <c r="AB11" s="14">
        <v>1</v>
      </c>
      <c r="AC11" s="14"/>
      <c r="AD11" s="14">
        <v>1</v>
      </c>
      <c r="AE11" s="14"/>
      <c r="AF11" s="14"/>
      <c r="AG11" s="14">
        <f t="shared" si="0"/>
        <v>100</v>
      </c>
      <c r="AH11" s="15">
        <f t="shared" si="1"/>
        <v>25</v>
      </c>
      <c r="AI11" s="425">
        <f>+AV11</f>
        <v>334690160</v>
      </c>
      <c r="AJ11" s="425">
        <v>0</v>
      </c>
      <c r="AK11" s="425">
        <v>0</v>
      </c>
      <c r="AL11" s="425">
        <v>0</v>
      </c>
      <c r="AM11" s="425">
        <v>0</v>
      </c>
      <c r="AN11" s="425">
        <v>80000000</v>
      </c>
      <c r="AO11" s="425">
        <f t="shared" si="4"/>
        <v>82400000</v>
      </c>
      <c r="AP11" s="425">
        <f t="shared" si="3"/>
        <v>84872000</v>
      </c>
      <c r="AQ11" s="425">
        <f t="shared" si="3"/>
        <v>87418160</v>
      </c>
      <c r="AR11" s="425"/>
      <c r="AS11" s="425"/>
      <c r="AT11" s="425"/>
      <c r="AU11" s="425"/>
      <c r="AV11" s="166">
        <f t="shared" si="2"/>
        <v>334690160</v>
      </c>
      <c r="AW11" s="37" t="s">
        <v>457</v>
      </c>
      <c r="AX11" s="37"/>
      <c r="AY11" s="43"/>
    </row>
    <row r="12" spans="1:51" s="44" customFormat="1" ht="51">
      <c r="A12" s="581"/>
      <c r="B12" s="535"/>
      <c r="C12" s="581"/>
      <c r="D12" s="581"/>
      <c r="E12" s="536"/>
      <c r="F12" s="535"/>
      <c r="G12" s="884"/>
      <c r="H12" s="884"/>
      <c r="I12" s="884"/>
      <c r="J12" s="884"/>
      <c r="K12" s="155"/>
      <c r="L12" s="155"/>
      <c r="M12" s="155"/>
      <c r="N12" s="155"/>
      <c r="O12" s="581"/>
      <c r="P12" s="536"/>
      <c r="Q12" s="581"/>
      <c r="R12" s="37" t="s">
        <v>993</v>
      </c>
      <c r="S12" s="106" t="s">
        <v>1025</v>
      </c>
      <c r="T12" s="426">
        <v>0.08</v>
      </c>
      <c r="U12" s="37" t="s">
        <v>994</v>
      </c>
      <c r="V12" s="14">
        <v>4</v>
      </c>
      <c r="W12" s="14" t="s">
        <v>115</v>
      </c>
      <c r="X12" s="14">
        <v>4</v>
      </c>
      <c r="Y12" s="14">
        <v>1</v>
      </c>
      <c r="Z12" s="14">
        <v>1</v>
      </c>
      <c r="AA12" s="14">
        <v>1</v>
      </c>
      <c r="AB12" s="14">
        <v>1</v>
      </c>
      <c r="AC12" s="14"/>
      <c r="AD12" s="14">
        <v>1</v>
      </c>
      <c r="AE12" s="14"/>
      <c r="AF12" s="14"/>
      <c r="AG12" s="14">
        <f t="shared" si="0"/>
        <v>100</v>
      </c>
      <c r="AH12" s="15">
        <f t="shared" si="1"/>
        <v>25</v>
      </c>
      <c r="AI12" s="425">
        <f>+AV12</f>
        <v>83672540</v>
      </c>
      <c r="AJ12" s="425">
        <v>0</v>
      </c>
      <c r="AK12" s="425">
        <v>0</v>
      </c>
      <c r="AL12" s="425">
        <v>0</v>
      </c>
      <c r="AM12" s="425">
        <v>0</v>
      </c>
      <c r="AN12" s="425">
        <v>20000000</v>
      </c>
      <c r="AO12" s="425">
        <f t="shared" si="4"/>
        <v>20600000</v>
      </c>
      <c r="AP12" s="425">
        <f t="shared" si="3"/>
        <v>21218000</v>
      </c>
      <c r="AQ12" s="425">
        <f t="shared" si="3"/>
        <v>21854540</v>
      </c>
      <c r="AR12" s="425"/>
      <c r="AS12" s="425"/>
      <c r="AT12" s="425"/>
      <c r="AU12" s="425"/>
      <c r="AV12" s="166">
        <f t="shared" si="2"/>
        <v>83672540</v>
      </c>
      <c r="AW12" s="37" t="s">
        <v>457</v>
      </c>
      <c r="AX12" s="37"/>
      <c r="AY12" s="43"/>
    </row>
    <row r="13" spans="1:51" s="44" customFormat="1" ht="63.75">
      <c r="A13" s="581"/>
      <c r="B13" s="535"/>
      <c r="C13" s="581"/>
      <c r="D13" s="581"/>
      <c r="E13" s="536"/>
      <c r="F13" s="535"/>
      <c r="G13" s="884"/>
      <c r="H13" s="884"/>
      <c r="I13" s="884"/>
      <c r="J13" s="884"/>
      <c r="K13" s="155"/>
      <c r="L13" s="155"/>
      <c r="M13" s="155"/>
      <c r="N13" s="155"/>
      <c r="O13" s="581"/>
      <c r="P13" s="536"/>
      <c r="Q13" s="581"/>
      <c r="R13" s="37" t="s">
        <v>995</v>
      </c>
      <c r="S13" s="106" t="s">
        <v>1026</v>
      </c>
      <c r="T13" s="426">
        <v>0.08</v>
      </c>
      <c r="U13" s="37" t="s">
        <v>996</v>
      </c>
      <c r="V13" s="14">
        <v>4</v>
      </c>
      <c r="W13" s="14" t="s">
        <v>115</v>
      </c>
      <c r="X13" s="14">
        <v>1</v>
      </c>
      <c r="Y13" s="14">
        <v>1</v>
      </c>
      <c r="Z13" s="14">
        <v>1</v>
      </c>
      <c r="AA13" s="14">
        <v>1</v>
      </c>
      <c r="AB13" s="14">
        <v>1</v>
      </c>
      <c r="AC13" s="14"/>
      <c r="AD13" s="14">
        <v>1</v>
      </c>
      <c r="AE13" s="14"/>
      <c r="AF13" s="14"/>
      <c r="AG13" s="14">
        <f t="shared" si="0"/>
        <v>100</v>
      </c>
      <c r="AH13" s="15">
        <f t="shared" si="1"/>
        <v>25</v>
      </c>
      <c r="AI13" s="425">
        <f>+AV13</f>
        <v>20918135</v>
      </c>
      <c r="AJ13" s="425">
        <v>0</v>
      </c>
      <c r="AK13" s="425">
        <v>0</v>
      </c>
      <c r="AL13" s="425">
        <v>0</v>
      </c>
      <c r="AM13" s="425">
        <v>0</v>
      </c>
      <c r="AN13" s="425">
        <v>5000000</v>
      </c>
      <c r="AO13" s="425">
        <f t="shared" si="4"/>
        <v>5150000</v>
      </c>
      <c r="AP13" s="425">
        <f t="shared" si="3"/>
        <v>5304500</v>
      </c>
      <c r="AQ13" s="425">
        <f t="shared" si="3"/>
        <v>5463635</v>
      </c>
      <c r="AR13" s="425"/>
      <c r="AS13" s="425"/>
      <c r="AT13" s="425"/>
      <c r="AU13" s="425"/>
      <c r="AV13" s="166">
        <f t="shared" si="2"/>
        <v>20918135</v>
      </c>
      <c r="AW13" s="37" t="s">
        <v>457</v>
      </c>
      <c r="AX13" s="37"/>
      <c r="AY13" s="43"/>
    </row>
    <row r="14" spans="1:51" s="44" customFormat="1" ht="32.25" customHeight="1">
      <c r="A14" s="581"/>
      <c r="B14" s="535"/>
      <c r="C14" s="581"/>
      <c r="D14" s="581"/>
      <c r="E14" s="536"/>
      <c r="F14" s="535"/>
      <c r="G14" s="884"/>
      <c r="H14" s="884"/>
      <c r="I14" s="884"/>
      <c r="J14" s="884"/>
      <c r="K14" s="155"/>
      <c r="L14" s="155"/>
      <c r="M14" s="155"/>
      <c r="N14" s="155"/>
      <c r="O14" s="581"/>
      <c r="P14" s="536"/>
      <c r="Q14" s="581"/>
      <c r="R14" s="140" t="s">
        <v>997</v>
      </c>
      <c r="S14" s="82" t="s">
        <v>1027</v>
      </c>
      <c r="T14" s="426">
        <v>0.08</v>
      </c>
      <c r="U14" s="140" t="s">
        <v>998</v>
      </c>
      <c r="V14" s="14">
        <v>4</v>
      </c>
      <c r="W14" s="14" t="s">
        <v>115</v>
      </c>
      <c r="X14" s="14">
        <v>4</v>
      </c>
      <c r="Y14" s="14">
        <v>1</v>
      </c>
      <c r="Z14" s="14">
        <v>1</v>
      </c>
      <c r="AA14" s="14">
        <v>1</v>
      </c>
      <c r="AB14" s="14">
        <v>1</v>
      </c>
      <c r="AC14" s="14"/>
      <c r="AD14" s="14">
        <v>1</v>
      </c>
      <c r="AE14" s="14"/>
      <c r="AF14" s="14"/>
      <c r="AG14" s="14">
        <f t="shared" si="0"/>
        <v>100</v>
      </c>
      <c r="AH14" s="15">
        <f t="shared" si="1"/>
        <v>25</v>
      </c>
      <c r="AI14" s="425">
        <v>0</v>
      </c>
      <c r="AJ14" s="425">
        <f>+AV14</f>
        <v>83672540</v>
      </c>
      <c r="AK14" s="425">
        <v>0</v>
      </c>
      <c r="AL14" s="425">
        <v>0</v>
      </c>
      <c r="AM14" s="425">
        <v>0</v>
      </c>
      <c r="AN14" s="425">
        <v>20000000</v>
      </c>
      <c r="AO14" s="425">
        <f t="shared" si="4"/>
        <v>20600000</v>
      </c>
      <c r="AP14" s="425">
        <f t="shared" si="3"/>
        <v>21218000</v>
      </c>
      <c r="AQ14" s="425">
        <f t="shared" si="3"/>
        <v>21854540</v>
      </c>
      <c r="AR14" s="425"/>
      <c r="AS14" s="425"/>
      <c r="AT14" s="425"/>
      <c r="AU14" s="425"/>
      <c r="AV14" s="166">
        <f t="shared" si="2"/>
        <v>83672540</v>
      </c>
      <c r="AW14" s="37" t="s">
        <v>457</v>
      </c>
      <c r="AX14" s="37"/>
      <c r="AY14" s="43"/>
    </row>
    <row r="15" spans="1:51" s="44" customFormat="1" ht="25.5">
      <c r="A15" s="581"/>
      <c r="B15" s="535"/>
      <c r="C15" s="581"/>
      <c r="D15" s="581"/>
      <c r="E15" s="536"/>
      <c r="F15" s="535"/>
      <c r="G15" s="884"/>
      <c r="H15" s="884"/>
      <c r="I15" s="884"/>
      <c r="J15" s="884"/>
      <c r="K15" s="155"/>
      <c r="L15" s="155"/>
      <c r="M15" s="155"/>
      <c r="N15" s="155"/>
      <c r="O15" s="581"/>
      <c r="P15" s="536"/>
      <c r="Q15" s="581"/>
      <c r="R15" s="140" t="s">
        <v>999</v>
      </c>
      <c r="S15" s="82" t="s">
        <v>1028</v>
      </c>
      <c r="T15" s="426">
        <v>0.08</v>
      </c>
      <c r="U15" s="140" t="s">
        <v>1000</v>
      </c>
      <c r="V15" s="14">
        <v>4</v>
      </c>
      <c r="W15" s="14" t="s">
        <v>115</v>
      </c>
      <c r="X15" s="14">
        <v>4</v>
      </c>
      <c r="Y15" s="14">
        <v>1</v>
      </c>
      <c r="Z15" s="14">
        <v>1</v>
      </c>
      <c r="AA15" s="14">
        <v>1</v>
      </c>
      <c r="AB15" s="14">
        <v>1</v>
      </c>
      <c r="AC15" s="14">
        <v>1</v>
      </c>
      <c r="AD15" s="14"/>
      <c r="AE15" s="14"/>
      <c r="AF15" s="14"/>
      <c r="AG15" s="14">
        <f t="shared" si="0"/>
        <v>100</v>
      </c>
      <c r="AH15" s="15">
        <f t="shared" si="1"/>
        <v>25</v>
      </c>
      <c r="AI15" s="425">
        <f>+AV15</f>
        <v>292853890</v>
      </c>
      <c r="AJ15" s="425">
        <v>0</v>
      </c>
      <c r="AK15" s="425">
        <v>0</v>
      </c>
      <c r="AL15" s="425">
        <v>0</v>
      </c>
      <c r="AM15" s="425">
        <v>0</v>
      </c>
      <c r="AN15" s="425">
        <v>70000000</v>
      </c>
      <c r="AO15" s="425">
        <f t="shared" si="4"/>
        <v>72100000</v>
      </c>
      <c r="AP15" s="425">
        <f t="shared" si="3"/>
        <v>74263000</v>
      </c>
      <c r="AQ15" s="425">
        <f t="shared" si="3"/>
        <v>76490890</v>
      </c>
      <c r="AR15" s="425"/>
      <c r="AS15" s="425"/>
      <c r="AT15" s="425"/>
      <c r="AU15" s="425"/>
      <c r="AV15" s="166">
        <f t="shared" si="2"/>
        <v>292853890</v>
      </c>
      <c r="AW15" s="37" t="s">
        <v>457</v>
      </c>
      <c r="AX15" s="37"/>
      <c r="AY15" s="43"/>
    </row>
    <row r="16" spans="1:51" s="44" customFormat="1" ht="25.5">
      <c r="A16" s="581"/>
      <c r="B16" s="535"/>
      <c r="C16" s="581"/>
      <c r="D16" s="581"/>
      <c r="E16" s="536"/>
      <c r="F16" s="535"/>
      <c r="G16" s="884"/>
      <c r="H16" s="884"/>
      <c r="I16" s="884"/>
      <c r="J16" s="884"/>
      <c r="K16" s="155"/>
      <c r="L16" s="155"/>
      <c r="M16" s="155"/>
      <c r="N16" s="155"/>
      <c r="O16" s="581"/>
      <c r="P16" s="536"/>
      <c r="Q16" s="581"/>
      <c r="R16" s="37" t="s">
        <v>1001</v>
      </c>
      <c r="S16" s="106" t="s">
        <v>1029</v>
      </c>
      <c r="T16" s="426">
        <v>0.08</v>
      </c>
      <c r="U16" s="140" t="s">
        <v>1002</v>
      </c>
      <c r="V16" s="14">
        <v>4</v>
      </c>
      <c r="W16" s="14" t="s">
        <v>115</v>
      </c>
      <c r="X16" s="14">
        <v>4</v>
      </c>
      <c r="Y16" s="14">
        <v>1</v>
      </c>
      <c r="Z16" s="14">
        <v>1</v>
      </c>
      <c r="AA16" s="14">
        <v>1</v>
      </c>
      <c r="AB16" s="14">
        <v>1</v>
      </c>
      <c r="AC16" s="14">
        <v>1</v>
      </c>
      <c r="AD16" s="14"/>
      <c r="AE16" s="14"/>
      <c r="AF16" s="14"/>
      <c r="AG16" s="14">
        <f t="shared" si="0"/>
        <v>100</v>
      </c>
      <c r="AH16" s="15">
        <f t="shared" si="1"/>
        <v>25</v>
      </c>
      <c r="AI16" s="425">
        <v>0</v>
      </c>
      <c r="AJ16" s="425">
        <f t="shared" ref="AJ16:AJ19" si="5">+AV16</f>
        <v>41836270</v>
      </c>
      <c r="AK16" s="425">
        <v>0</v>
      </c>
      <c r="AL16" s="425">
        <v>0</v>
      </c>
      <c r="AM16" s="425">
        <v>0</v>
      </c>
      <c r="AN16" s="425">
        <v>10000000</v>
      </c>
      <c r="AO16" s="425">
        <f t="shared" si="4"/>
        <v>10300000</v>
      </c>
      <c r="AP16" s="425">
        <f t="shared" si="3"/>
        <v>10609000</v>
      </c>
      <c r="AQ16" s="425">
        <f t="shared" si="3"/>
        <v>10927270</v>
      </c>
      <c r="AR16" s="425"/>
      <c r="AS16" s="425"/>
      <c r="AT16" s="425"/>
      <c r="AU16" s="425"/>
      <c r="AV16" s="166">
        <f t="shared" si="2"/>
        <v>41836270</v>
      </c>
      <c r="AW16" s="37" t="s">
        <v>457</v>
      </c>
      <c r="AX16" s="37"/>
      <c r="AY16" s="43"/>
    </row>
    <row r="17" spans="1:51" s="44" customFormat="1" ht="38.25">
      <c r="A17" s="581"/>
      <c r="B17" s="535"/>
      <c r="C17" s="581"/>
      <c r="D17" s="581"/>
      <c r="E17" s="536"/>
      <c r="F17" s="535"/>
      <c r="G17" s="884"/>
      <c r="H17" s="884"/>
      <c r="I17" s="884"/>
      <c r="J17" s="884"/>
      <c r="K17" s="155"/>
      <c r="L17" s="155"/>
      <c r="M17" s="155"/>
      <c r="N17" s="155"/>
      <c r="O17" s="581" t="s">
        <v>1003</v>
      </c>
      <c r="P17" s="535">
        <v>0.1</v>
      </c>
      <c r="Q17" s="581" t="s">
        <v>1004</v>
      </c>
      <c r="R17" s="160" t="s">
        <v>1005</v>
      </c>
      <c r="S17" s="428" t="s">
        <v>1030</v>
      </c>
      <c r="T17" s="35">
        <v>0.35</v>
      </c>
      <c r="U17" s="49" t="s">
        <v>439</v>
      </c>
      <c r="V17" s="14">
        <v>4</v>
      </c>
      <c r="W17" s="14" t="s">
        <v>115</v>
      </c>
      <c r="X17" s="14">
        <v>4</v>
      </c>
      <c r="Y17" s="14">
        <v>1</v>
      </c>
      <c r="Z17" s="14">
        <v>1</v>
      </c>
      <c r="AA17" s="14">
        <v>1</v>
      </c>
      <c r="AB17" s="14">
        <v>1</v>
      </c>
      <c r="AC17" s="14"/>
      <c r="AD17" s="14"/>
      <c r="AE17" s="14"/>
      <c r="AF17" s="14">
        <v>1</v>
      </c>
      <c r="AG17" s="14">
        <f t="shared" si="0"/>
        <v>100</v>
      </c>
      <c r="AH17" s="15">
        <f t="shared" si="1"/>
        <v>25</v>
      </c>
      <c r="AI17" s="425">
        <v>0</v>
      </c>
      <c r="AJ17" s="166">
        <f t="shared" si="5"/>
        <v>60000000</v>
      </c>
      <c r="AK17" s="425">
        <v>0</v>
      </c>
      <c r="AL17" s="425">
        <v>0</v>
      </c>
      <c r="AM17" s="425">
        <v>0</v>
      </c>
      <c r="AN17" s="166">
        <v>15000000</v>
      </c>
      <c r="AO17" s="166">
        <v>15000000</v>
      </c>
      <c r="AP17" s="166">
        <v>15000000</v>
      </c>
      <c r="AQ17" s="166">
        <v>15000000</v>
      </c>
      <c r="AR17" s="166"/>
      <c r="AS17" s="166"/>
      <c r="AT17" s="166"/>
      <c r="AU17" s="166"/>
      <c r="AV17" s="427">
        <f>+AN17+AO17+AP17+AQ17</f>
        <v>60000000</v>
      </c>
      <c r="AW17" s="37" t="s">
        <v>457</v>
      </c>
      <c r="AX17" s="37"/>
      <c r="AY17" s="43"/>
    </row>
    <row r="18" spans="1:51" s="44" customFormat="1" ht="78.75" customHeight="1">
      <c r="A18" s="581"/>
      <c r="B18" s="535"/>
      <c r="C18" s="581"/>
      <c r="D18" s="581"/>
      <c r="E18" s="536"/>
      <c r="F18" s="535"/>
      <c r="G18" s="884"/>
      <c r="H18" s="884"/>
      <c r="I18" s="884"/>
      <c r="J18" s="884"/>
      <c r="K18" s="155"/>
      <c r="L18" s="155"/>
      <c r="M18" s="155"/>
      <c r="N18" s="155"/>
      <c r="O18" s="581"/>
      <c r="P18" s="536"/>
      <c r="Q18" s="581"/>
      <c r="R18" s="140" t="s">
        <v>1006</v>
      </c>
      <c r="S18" s="82" t="s">
        <v>1031</v>
      </c>
      <c r="T18" s="35">
        <v>0.35</v>
      </c>
      <c r="U18" s="49" t="s">
        <v>439</v>
      </c>
      <c r="V18" s="14">
        <v>4</v>
      </c>
      <c r="W18" s="14" t="s">
        <v>115</v>
      </c>
      <c r="X18" s="14">
        <v>4</v>
      </c>
      <c r="Y18" s="14">
        <v>1</v>
      </c>
      <c r="Z18" s="14">
        <v>1</v>
      </c>
      <c r="AA18" s="14">
        <v>1</v>
      </c>
      <c r="AB18" s="14">
        <v>1</v>
      </c>
      <c r="AC18" s="14"/>
      <c r="AD18" s="14"/>
      <c r="AE18" s="14"/>
      <c r="AF18" s="14">
        <v>1</v>
      </c>
      <c r="AG18" s="14">
        <f t="shared" si="0"/>
        <v>100</v>
      </c>
      <c r="AH18" s="15">
        <f t="shared" si="1"/>
        <v>25</v>
      </c>
      <c r="AI18" s="425">
        <v>0</v>
      </c>
      <c r="AJ18" s="166">
        <f t="shared" si="5"/>
        <v>60000000</v>
      </c>
      <c r="AK18" s="425">
        <v>0</v>
      </c>
      <c r="AL18" s="425">
        <v>0</v>
      </c>
      <c r="AM18" s="425">
        <v>0</v>
      </c>
      <c r="AN18" s="166">
        <v>15000000</v>
      </c>
      <c r="AO18" s="166">
        <v>15000000</v>
      </c>
      <c r="AP18" s="166">
        <v>15000000</v>
      </c>
      <c r="AQ18" s="166">
        <v>15000000</v>
      </c>
      <c r="AR18" s="166"/>
      <c r="AS18" s="166"/>
      <c r="AT18" s="166"/>
      <c r="AU18" s="166"/>
      <c r="AV18" s="427">
        <f>+AN18+AO18+AP18+AQ18</f>
        <v>60000000</v>
      </c>
      <c r="AW18" s="37" t="s">
        <v>457</v>
      </c>
      <c r="AX18" s="37"/>
      <c r="AY18" s="43"/>
    </row>
    <row r="19" spans="1:51" s="44" customFormat="1" ht="42.75" customHeight="1">
      <c r="A19" s="581"/>
      <c r="B19" s="535"/>
      <c r="C19" s="581"/>
      <c r="D19" s="581"/>
      <c r="E19" s="536"/>
      <c r="F19" s="535"/>
      <c r="G19" s="884"/>
      <c r="H19" s="884"/>
      <c r="I19" s="884"/>
      <c r="J19" s="884"/>
      <c r="K19" s="155"/>
      <c r="L19" s="155"/>
      <c r="M19" s="155"/>
      <c r="N19" s="155"/>
      <c r="O19" s="581"/>
      <c r="P19" s="536"/>
      <c r="Q19" s="581"/>
      <c r="R19" s="140" t="s">
        <v>1007</v>
      </c>
      <c r="S19" s="82" t="s">
        <v>1032</v>
      </c>
      <c r="T19" s="35">
        <v>0.3</v>
      </c>
      <c r="U19" s="49" t="s">
        <v>439</v>
      </c>
      <c r="V19" s="14">
        <v>4</v>
      </c>
      <c r="W19" s="14" t="s">
        <v>43</v>
      </c>
      <c r="X19" s="14">
        <v>0</v>
      </c>
      <c r="Y19" s="14">
        <v>1</v>
      </c>
      <c r="Z19" s="14">
        <v>1</v>
      </c>
      <c r="AA19" s="14">
        <v>1</v>
      </c>
      <c r="AB19" s="14">
        <v>1</v>
      </c>
      <c r="AC19" s="14"/>
      <c r="AD19" s="14"/>
      <c r="AE19" s="14">
        <v>1</v>
      </c>
      <c r="AF19" s="14"/>
      <c r="AG19" s="14">
        <f t="shared" si="0"/>
        <v>100</v>
      </c>
      <c r="AH19" s="15">
        <f t="shared" si="1"/>
        <v>25</v>
      </c>
      <c r="AI19" s="425">
        <v>0</v>
      </c>
      <c r="AJ19" s="166">
        <f t="shared" si="5"/>
        <v>60000000</v>
      </c>
      <c r="AK19" s="425">
        <v>0</v>
      </c>
      <c r="AL19" s="425">
        <v>0</v>
      </c>
      <c r="AM19" s="425">
        <v>0</v>
      </c>
      <c r="AN19" s="166">
        <v>15000000</v>
      </c>
      <c r="AO19" s="166">
        <v>15000000</v>
      </c>
      <c r="AP19" s="166">
        <v>15000000</v>
      </c>
      <c r="AQ19" s="166">
        <v>15000000</v>
      </c>
      <c r="AR19" s="166"/>
      <c r="AS19" s="166"/>
      <c r="AT19" s="166"/>
      <c r="AU19" s="166"/>
      <c r="AV19" s="427">
        <f>+AN19+AO19+AP19+AQ19</f>
        <v>60000000</v>
      </c>
      <c r="AW19" s="37" t="s">
        <v>457</v>
      </c>
      <c r="AX19" s="37"/>
      <c r="AY19" s="43"/>
    </row>
    <row r="20" spans="1:51" s="44" customFormat="1" ht="51" customHeight="1">
      <c r="A20" s="581"/>
      <c r="B20" s="535"/>
      <c r="C20" s="581"/>
      <c r="D20" s="581"/>
      <c r="E20" s="536"/>
      <c r="F20" s="535"/>
      <c r="G20" s="884"/>
      <c r="H20" s="884"/>
      <c r="I20" s="884"/>
      <c r="J20" s="884"/>
      <c r="K20" s="155"/>
      <c r="L20" s="155"/>
      <c r="M20" s="155"/>
      <c r="N20" s="155"/>
      <c r="O20" s="581" t="s">
        <v>1008</v>
      </c>
      <c r="P20" s="535">
        <v>0.3</v>
      </c>
      <c r="Q20" s="581" t="s">
        <v>973</v>
      </c>
      <c r="R20" s="859" t="s">
        <v>1009</v>
      </c>
      <c r="S20" s="140" t="s">
        <v>1033</v>
      </c>
      <c r="T20" s="35">
        <v>0.2</v>
      </c>
      <c r="U20" s="873" t="s">
        <v>1010</v>
      </c>
      <c r="V20" s="598">
        <v>4</v>
      </c>
      <c r="W20" s="598" t="s">
        <v>115</v>
      </c>
      <c r="X20" s="598">
        <v>4</v>
      </c>
      <c r="Y20" s="598">
        <v>1</v>
      </c>
      <c r="Z20" s="14">
        <v>1</v>
      </c>
      <c r="AA20" s="14">
        <v>1</v>
      </c>
      <c r="AB20" s="14">
        <v>1</v>
      </c>
      <c r="AC20" s="14">
        <v>0</v>
      </c>
      <c r="AD20" s="14">
        <v>0</v>
      </c>
      <c r="AE20" s="14">
        <v>1</v>
      </c>
      <c r="AF20" s="14">
        <v>0</v>
      </c>
      <c r="AG20" s="425">
        <v>0</v>
      </c>
      <c r="AH20" s="425">
        <f>+AP20</f>
        <v>120000000</v>
      </c>
      <c r="AI20" s="425">
        <v>0</v>
      </c>
      <c r="AJ20" s="425">
        <v>0</v>
      </c>
      <c r="AK20" s="425">
        <v>0</v>
      </c>
      <c r="AL20" s="425">
        <v>30000000</v>
      </c>
      <c r="AM20" s="425">
        <v>30000000</v>
      </c>
      <c r="AN20" s="425">
        <v>30000000</v>
      </c>
      <c r="AO20" s="425">
        <v>30000000</v>
      </c>
      <c r="AP20" s="166">
        <f t="shared" ref="AP20" si="6">SUM(AL20:AO20)</f>
        <v>120000000</v>
      </c>
      <c r="AQ20" s="37" t="s">
        <v>1011</v>
      </c>
      <c r="AR20" s="37"/>
      <c r="AS20" s="43"/>
      <c r="AT20" s="425"/>
      <c r="AU20" s="425"/>
      <c r="AV20" s="166">
        <f t="shared" ref="AV20:AV30" si="7">SUM(AN20:AQ20)</f>
        <v>180000000</v>
      </c>
      <c r="AW20" s="37" t="s">
        <v>1011</v>
      </c>
      <c r="AX20" s="37"/>
      <c r="AY20" s="43"/>
    </row>
    <row r="21" spans="1:51" s="44" customFormat="1" ht="25.5">
      <c r="A21" s="581"/>
      <c r="B21" s="535"/>
      <c r="C21" s="581"/>
      <c r="D21" s="581"/>
      <c r="E21" s="536"/>
      <c r="F21" s="535"/>
      <c r="G21" s="884"/>
      <c r="H21" s="884"/>
      <c r="I21" s="884"/>
      <c r="J21" s="884"/>
      <c r="K21" s="155"/>
      <c r="L21" s="155"/>
      <c r="M21" s="155"/>
      <c r="N21" s="155"/>
      <c r="O21" s="581"/>
      <c r="P21" s="535"/>
      <c r="Q21" s="581"/>
      <c r="R21" s="885"/>
      <c r="S21" s="140" t="s">
        <v>1034</v>
      </c>
      <c r="T21" s="35"/>
      <c r="U21" s="886"/>
      <c r="V21" s="619"/>
      <c r="W21" s="619"/>
      <c r="X21" s="619"/>
      <c r="Y21" s="619"/>
      <c r="Z21" s="14"/>
      <c r="AA21" s="14"/>
      <c r="AB21" s="14"/>
      <c r="AC21" s="14">
        <v>0</v>
      </c>
      <c r="AD21" s="14">
        <v>0</v>
      </c>
      <c r="AE21" s="14">
        <v>0</v>
      </c>
      <c r="AF21" s="14">
        <v>1</v>
      </c>
      <c r="AG21" s="425"/>
      <c r="AH21" s="425"/>
      <c r="AI21" s="425"/>
      <c r="AJ21" s="425"/>
      <c r="AK21" s="425"/>
      <c r="AL21" s="425"/>
      <c r="AM21" s="425"/>
      <c r="AN21" s="425"/>
      <c r="AO21" s="425"/>
      <c r="AP21" s="166"/>
      <c r="AQ21" s="37"/>
      <c r="AR21" s="37"/>
      <c r="AS21" s="43"/>
      <c r="AT21" s="425"/>
      <c r="AU21" s="425"/>
      <c r="AV21" s="166"/>
      <c r="AW21" s="37"/>
      <c r="AX21" s="37"/>
      <c r="AY21" s="43"/>
    </row>
    <row r="22" spans="1:51" s="44" customFormat="1" ht="51">
      <c r="A22" s="581"/>
      <c r="B22" s="535"/>
      <c r="C22" s="581"/>
      <c r="D22" s="581"/>
      <c r="E22" s="536"/>
      <c r="F22" s="535"/>
      <c r="G22" s="884"/>
      <c r="H22" s="884"/>
      <c r="I22" s="884"/>
      <c r="J22" s="884"/>
      <c r="K22" s="155"/>
      <c r="L22" s="155"/>
      <c r="M22" s="155"/>
      <c r="N22" s="155"/>
      <c r="O22" s="581"/>
      <c r="P22" s="535"/>
      <c r="Q22" s="581"/>
      <c r="R22" s="885"/>
      <c r="S22" s="140" t="s">
        <v>1035</v>
      </c>
      <c r="T22" s="35"/>
      <c r="U22" s="886"/>
      <c r="V22" s="619"/>
      <c r="W22" s="619"/>
      <c r="X22" s="619"/>
      <c r="Y22" s="619"/>
      <c r="Z22" s="14"/>
      <c r="AA22" s="14"/>
      <c r="AB22" s="14"/>
      <c r="AC22" s="14">
        <v>0</v>
      </c>
      <c r="AD22" s="14">
        <v>0</v>
      </c>
      <c r="AE22" s="14">
        <v>0</v>
      </c>
      <c r="AF22" s="14">
        <v>0</v>
      </c>
      <c r="AG22" s="425"/>
      <c r="AH22" s="425"/>
      <c r="AI22" s="425"/>
      <c r="AJ22" s="425"/>
      <c r="AK22" s="425"/>
      <c r="AL22" s="425"/>
      <c r="AM22" s="425"/>
      <c r="AN22" s="425"/>
      <c r="AO22" s="425"/>
      <c r="AP22" s="166"/>
      <c r="AQ22" s="37"/>
      <c r="AR22" s="37"/>
      <c r="AS22" s="43"/>
      <c r="AT22" s="425"/>
      <c r="AU22" s="425"/>
      <c r="AV22" s="166"/>
      <c r="AW22" s="37"/>
      <c r="AX22" s="37"/>
      <c r="AY22" s="43"/>
    </row>
    <row r="23" spans="1:51" s="44" customFormat="1" ht="38.25">
      <c r="A23" s="581"/>
      <c r="B23" s="535"/>
      <c r="C23" s="581"/>
      <c r="D23" s="581"/>
      <c r="E23" s="536"/>
      <c r="F23" s="535"/>
      <c r="G23" s="884"/>
      <c r="H23" s="884"/>
      <c r="I23" s="884"/>
      <c r="J23" s="884"/>
      <c r="K23" s="155"/>
      <c r="L23" s="155"/>
      <c r="M23" s="155"/>
      <c r="N23" s="155"/>
      <c r="O23" s="581"/>
      <c r="P23" s="535"/>
      <c r="Q23" s="581"/>
      <c r="R23" s="860"/>
      <c r="S23" s="140" t="s">
        <v>1036</v>
      </c>
      <c r="T23" s="35"/>
      <c r="U23" s="874"/>
      <c r="V23" s="599"/>
      <c r="W23" s="599"/>
      <c r="X23" s="599"/>
      <c r="Y23" s="599"/>
      <c r="Z23" s="14"/>
      <c r="AA23" s="14"/>
      <c r="AB23" s="14"/>
      <c r="AC23" s="14">
        <v>0</v>
      </c>
      <c r="AD23" s="14">
        <v>0</v>
      </c>
      <c r="AE23" s="14">
        <v>0</v>
      </c>
      <c r="AF23" s="14">
        <v>1</v>
      </c>
      <c r="AG23" s="425"/>
      <c r="AH23" s="425"/>
      <c r="AI23" s="425"/>
      <c r="AJ23" s="425"/>
      <c r="AK23" s="425"/>
      <c r="AL23" s="425"/>
      <c r="AM23" s="425"/>
      <c r="AN23" s="425"/>
      <c r="AO23" s="425"/>
      <c r="AP23" s="166"/>
      <c r="AQ23" s="37"/>
      <c r="AR23" s="37"/>
      <c r="AS23" s="43"/>
      <c r="AT23" s="425"/>
      <c r="AU23" s="425"/>
      <c r="AV23" s="166"/>
      <c r="AW23" s="37"/>
      <c r="AX23" s="37"/>
      <c r="AY23" s="43"/>
    </row>
    <row r="24" spans="1:51" s="44" customFormat="1" ht="39" customHeight="1">
      <c r="A24" s="581"/>
      <c r="B24" s="535"/>
      <c r="C24" s="581"/>
      <c r="D24" s="581"/>
      <c r="E24" s="536"/>
      <c r="F24" s="535"/>
      <c r="G24" s="884"/>
      <c r="H24" s="884"/>
      <c r="I24" s="884"/>
      <c r="J24" s="884"/>
      <c r="K24" s="155"/>
      <c r="L24" s="155"/>
      <c r="M24" s="155"/>
      <c r="N24" s="155"/>
      <c r="O24" s="581"/>
      <c r="P24" s="536"/>
      <c r="Q24" s="581"/>
      <c r="R24" s="140" t="s">
        <v>1012</v>
      </c>
      <c r="S24" s="140" t="s">
        <v>1037</v>
      </c>
      <c r="T24" s="35">
        <v>0.1</v>
      </c>
      <c r="U24" s="140" t="s">
        <v>619</v>
      </c>
      <c r="V24" s="14">
        <v>1</v>
      </c>
      <c r="W24" s="14" t="s">
        <v>115</v>
      </c>
      <c r="X24" s="14">
        <v>1</v>
      </c>
      <c r="Y24" s="14">
        <v>0</v>
      </c>
      <c r="Z24" s="14">
        <v>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425">
        <v>0</v>
      </c>
      <c r="AH24" s="425">
        <f t="shared" ref="AH24:AH30" si="8">+AP24</f>
        <v>40000000</v>
      </c>
      <c r="AI24" s="425">
        <v>0</v>
      </c>
      <c r="AJ24" s="425">
        <v>0</v>
      </c>
      <c r="AK24" s="425">
        <v>0</v>
      </c>
      <c r="AL24" s="425"/>
      <c r="AM24" s="425">
        <v>40000000</v>
      </c>
      <c r="AN24" s="425"/>
      <c r="AO24" s="425"/>
      <c r="AP24" s="166">
        <f t="shared" ref="AP24:AP30" si="9">SUM(AL24:AO24)</f>
        <v>40000000</v>
      </c>
      <c r="AQ24" s="37" t="s">
        <v>1011</v>
      </c>
      <c r="AR24" s="37"/>
      <c r="AS24" s="43"/>
      <c r="AT24" s="425"/>
      <c r="AU24" s="425"/>
      <c r="AV24" s="166">
        <f t="shared" si="7"/>
        <v>40000000</v>
      </c>
      <c r="AW24" s="37" t="s">
        <v>1011</v>
      </c>
      <c r="AX24" s="37"/>
      <c r="AY24" s="43"/>
    </row>
    <row r="25" spans="1:51" s="44" customFormat="1" ht="25.5">
      <c r="A25" s="581"/>
      <c r="B25" s="535"/>
      <c r="C25" s="581"/>
      <c r="D25" s="581"/>
      <c r="E25" s="536"/>
      <c r="F25" s="535"/>
      <c r="G25" s="884"/>
      <c r="H25" s="884"/>
      <c r="I25" s="884"/>
      <c r="J25" s="884"/>
      <c r="K25" s="155"/>
      <c r="L25" s="155"/>
      <c r="M25" s="155"/>
      <c r="N25" s="155"/>
      <c r="O25" s="581"/>
      <c r="P25" s="536"/>
      <c r="Q25" s="581"/>
      <c r="R25" s="859" t="s">
        <v>1013</v>
      </c>
      <c r="S25" s="140" t="s">
        <v>1038</v>
      </c>
      <c r="T25" s="35">
        <v>0.1</v>
      </c>
      <c r="U25" s="859" t="s">
        <v>1014</v>
      </c>
      <c r="V25" s="598">
        <v>4</v>
      </c>
      <c r="W25" s="598" t="s">
        <v>115</v>
      </c>
      <c r="X25" s="598">
        <v>4</v>
      </c>
      <c r="Y25" s="598">
        <v>1</v>
      </c>
      <c r="Z25" s="14">
        <v>1</v>
      </c>
      <c r="AA25" s="14">
        <v>1</v>
      </c>
      <c r="AB25" s="14">
        <v>1</v>
      </c>
      <c r="AC25" s="14">
        <v>0</v>
      </c>
      <c r="AD25" s="14">
        <v>0</v>
      </c>
      <c r="AE25" s="14">
        <v>0</v>
      </c>
      <c r="AF25" s="14">
        <v>1</v>
      </c>
      <c r="AG25" s="425">
        <v>0</v>
      </c>
      <c r="AH25" s="425">
        <f t="shared" si="8"/>
        <v>110000000</v>
      </c>
      <c r="AI25" s="425">
        <v>0</v>
      </c>
      <c r="AJ25" s="425">
        <v>0</v>
      </c>
      <c r="AK25" s="425">
        <v>0</v>
      </c>
      <c r="AL25" s="425">
        <v>20000000</v>
      </c>
      <c r="AM25" s="425">
        <v>30000000</v>
      </c>
      <c r="AN25" s="425">
        <v>30000000</v>
      </c>
      <c r="AO25" s="425">
        <v>30000000</v>
      </c>
      <c r="AP25" s="166">
        <f t="shared" si="9"/>
        <v>110000000</v>
      </c>
      <c r="AQ25" s="37" t="s">
        <v>1011</v>
      </c>
      <c r="AR25" s="37"/>
      <c r="AS25" s="43"/>
      <c r="AT25" s="425"/>
      <c r="AU25" s="425"/>
      <c r="AV25" s="166">
        <f t="shared" si="7"/>
        <v>170000000</v>
      </c>
      <c r="AW25" s="37" t="s">
        <v>1011</v>
      </c>
      <c r="AX25" s="37"/>
      <c r="AY25" s="43"/>
    </row>
    <row r="26" spans="1:51" s="44" customFormat="1" ht="25.5">
      <c r="A26" s="581"/>
      <c r="B26" s="535"/>
      <c r="C26" s="581"/>
      <c r="D26" s="581"/>
      <c r="E26" s="536"/>
      <c r="F26" s="535"/>
      <c r="G26" s="884"/>
      <c r="H26" s="884"/>
      <c r="I26" s="884"/>
      <c r="J26" s="884"/>
      <c r="K26" s="155"/>
      <c r="L26" s="155"/>
      <c r="M26" s="155"/>
      <c r="N26" s="155"/>
      <c r="O26" s="581"/>
      <c r="P26" s="536"/>
      <c r="Q26" s="581"/>
      <c r="R26" s="860"/>
      <c r="S26" s="140" t="s">
        <v>1039</v>
      </c>
      <c r="T26" s="35"/>
      <c r="U26" s="860"/>
      <c r="V26" s="599"/>
      <c r="W26" s="599"/>
      <c r="X26" s="599"/>
      <c r="Y26" s="599"/>
      <c r="Z26" s="14"/>
      <c r="AA26" s="14"/>
      <c r="AB26" s="14"/>
      <c r="AC26" s="14">
        <v>0</v>
      </c>
      <c r="AD26" s="14">
        <v>0</v>
      </c>
      <c r="AE26" s="14">
        <v>0</v>
      </c>
      <c r="AF26" s="14">
        <v>0</v>
      </c>
      <c r="AG26" s="425"/>
      <c r="AH26" s="425"/>
      <c r="AI26" s="425"/>
      <c r="AJ26" s="425"/>
      <c r="AK26" s="425"/>
      <c r="AL26" s="425"/>
      <c r="AM26" s="425"/>
      <c r="AN26" s="425"/>
      <c r="AO26" s="425"/>
      <c r="AP26" s="166"/>
      <c r="AQ26" s="37"/>
      <c r="AR26" s="37"/>
      <c r="AS26" s="43"/>
      <c r="AT26" s="425"/>
      <c r="AU26" s="425"/>
      <c r="AV26" s="166"/>
      <c r="AW26" s="37"/>
      <c r="AX26" s="37"/>
      <c r="AY26" s="43"/>
    </row>
    <row r="27" spans="1:51" s="44" customFormat="1" ht="63.75">
      <c r="A27" s="581"/>
      <c r="B27" s="535"/>
      <c r="C27" s="581"/>
      <c r="D27" s="581"/>
      <c r="E27" s="536"/>
      <c r="F27" s="535"/>
      <c r="G27" s="884"/>
      <c r="H27" s="884"/>
      <c r="I27" s="884"/>
      <c r="J27" s="884"/>
      <c r="K27" s="155"/>
      <c r="L27" s="155"/>
      <c r="M27" s="155"/>
      <c r="N27" s="155"/>
      <c r="O27" s="581"/>
      <c r="P27" s="536"/>
      <c r="Q27" s="581"/>
      <c r="R27" s="140" t="s">
        <v>1015</v>
      </c>
      <c r="S27" s="140" t="s">
        <v>1040</v>
      </c>
      <c r="T27" s="35">
        <v>0.15</v>
      </c>
      <c r="U27" s="140" t="s">
        <v>1016</v>
      </c>
      <c r="V27" s="14">
        <v>4</v>
      </c>
      <c r="W27" s="14" t="s">
        <v>115</v>
      </c>
      <c r="X27" s="14">
        <v>4</v>
      </c>
      <c r="Y27" s="14">
        <v>1</v>
      </c>
      <c r="Z27" s="14">
        <v>1</v>
      </c>
      <c r="AA27" s="14">
        <v>1</v>
      </c>
      <c r="AB27" s="14">
        <v>1</v>
      </c>
      <c r="AC27" s="14">
        <v>1</v>
      </c>
      <c r="AD27" s="14">
        <v>0</v>
      </c>
      <c r="AE27" s="14">
        <v>1</v>
      </c>
      <c r="AF27" s="14">
        <v>1</v>
      </c>
      <c r="AG27" s="425">
        <v>0</v>
      </c>
      <c r="AH27" s="425">
        <f t="shared" si="8"/>
        <v>40000000</v>
      </c>
      <c r="AI27" s="425">
        <v>0</v>
      </c>
      <c r="AJ27" s="425">
        <v>0</v>
      </c>
      <c r="AK27" s="425">
        <v>0</v>
      </c>
      <c r="AL27" s="425">
        <v>10000000</v>
      </c>
      <c r="AM27" s="425">
        <v>10000000</v>
      </c>
      <c r="AN27" s="425">
        <v>10000000</v>
      </c>
      <c r="AO27" s="425">
        <v>10000000</v>
      </c>
      <c r="AP27" s="166">
        <f t="shared" si="9"/>
        <v>40000000</v>
      </c>
      <c r="AQ27" s="37" t="s">
        <v>1011</v>
      </c>
      <c r="AR27" s="37"/>
      <c r="AS27" s="43"/>
      <c r="AT27" s="425"/>
      <c r="AU27" s="425"/>
      <c r="AV27" s="166">
        <f t="shared" si="7"/>
        <v>60000000</v>
      </c>
      <c r="AW27" s="37" t="s">
        <v>1011</v>
      </c>
      <c r="AX27" s="37"/>
      <c r="AY27" s="43"/>
    </row>
    <row r="28" spans="1:51" s="44" customFormat="1" ht="51" customHeight="1">
      <c r="A28" s="581"/>
      <c r="B28" s="535"/>
      <c r="C28" s="581"/>
      <c r="D28" s="581"/>
      <c r="E28" s="536"/>
      <c r="F28" s="535"/>
      <c r="G28" s="884"/>
      <c r="H28" s="884"/>
      <c r="I28" s="884"/>
      <c r="J28" s="884"/>
      <c r="K28" s="155"/>
      <c r="L28" s="155"/>
      <c r="M28" s="155"/>
      <c r="N28" s="155"/>
      <c r="O28" s="581"/>
      <c r="P28" s="536"/>
      <c r="Q28" s="581"/>
      <c r="R28" s="859" t="s">
        <v>1017</v>
      </c>
      <c r="S28" s="140" t="s">
        <v>1041</v>
      </c>
      <c r="T28" s="582">
        <v>0.25</v>
      </c>
      <c r="U28" s="859" t="s">
        <v>321</v>
      </c>
      <c r="V28" s="598">
        <v>1</v>
      </c>
      <c r="W28" s="598" t="s">
        <v>43</v>
      </c>
      <c r="X28" s="598">
        <v>0</v>
      </c>
      <c r="Y28" s="598">
        <v>0</v>
      </c>
      <c r="Z28" s="14">
        <v>1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1</v>
      </c>
      <c r="AG28" s="425">
        <v>0</v>
      </c>
      <c r="AH28" s="425">
        <f t="shared" si="8"/>
        <v>15000000</v>
      </c>
      <c r="AI28" s="425">
        <v>0</v>
      </c>
      <c r="AJ28" s="425">
        <v>0</v>
      </c>
      <c r="AK28" s="425">
        <v>0</v>
      </c>
      <c r="AL28" s="425">
        <v>0</v>
      </c>
      <c r="AM28" s="425">
        <v>15000000</v>
      </c>
      <c r="AN28" s="425">
        <v>0</v>
      </c>
      <c r="AO28" s="425">
        <v>0</v>
      </c>
      <c r="AP28" s="166">
        <f t="shared" si="9"/>
        <v>15000000</v>
      </c>
      <c r="AQ28" s="37" t="s">
        <v>1011</v>
      </c>
      <c r="AR28" s="37"/>
      <c r="AS28" s="43"/>
      <c r="AT28" s="425"/>
      <c r="AU28" s="425"/>
      <c r="AV28" s="166">
        <f t="shared" si="7"/>
        <v>15000000</v>
      </c>
      <c r="AW28" s="37" t="s">
        <v>1011</v>
      </c>
      <c r="AX28" s="37"/>
      <c r="AY28" s="43"/>
    </row>
    <row r="29" spans="1:51" s="44" customFormat="1" ht="25.5">
      <c r="A29" s="581"/>
      <c r="B29" s="535"/>
      <c r="C29" s="581"/>
      <c r="D29" s="581"/>
      <c r="E29" s="536"/>
      <c r="F29" s="535"/>
      <c r="G29" s="884"/>
      <c r="H29" s="884"/>
      <c r="I29" s="884"/>
      <c r="J29" s="884"/>
      <c r="K29" s="155"/>
      <c r="L29" s="155"/>
      <c r="M29" s="155"/>
      <c r="N29" s="155"/>
      <c r="O29" s="581"/>
      <c r="P29" s="536"/>
      <c r="Q29" s="581"/>
      <c r="R29" s="860"/>
      <c r="S29" s="140" t="s">
        <v>1042</v>
      </c>
      <c r="T29" s="607"/>
      <c r="U29" s="860"/>
      <c r="V29" s="599"/>
      <c r="W29" s="599"/>
      <c r="X29" s="599"/>
      <c r="Y29" s="599"/>
      <c r="Z29" s="14"/>
      <c r="AA29" s="14"/>
      <c r="AB29" s="14"/>
      <c r="AC29" s="14">
        <v>0</v>
      </c>
      <c r="AD29" s="14">
        <v>0</v>
      </c>
      <c r="AE29" s="14">
        <v>0</v>
      </c>
      <c r="AF29" s="14">
        <v>0</v>
      </c>
      <c r="AG29" s="425"/>
      <c r="AH29" s="425"/>
      <c r="AI29" s="425"/>
      <c r="AJ29" s="425"/>
      <c r="AK29" s="425"/>
      <c r="AL29" s="425"/>
      <c r="AM29" s="425"/>
      <c r="AN29" s="425"/>
      <c r="AO29" s="425"/>
      <c r="AP29" s="166"/>
      <c r="AQ29" s="37"/>
      <c r="AR29" s="37"/>
      <c r="AS29" s="43"/>
      <c r="AT29" s="425"/>
      <c r="AU29" s="425"/>
      <c r="AV29" s="166"/>
      <c r="AW29" s="37"/>
      <c r="AX29" s="37"/>
      <c r="AY29" s="43"/>
    </row>
    <row r="30" spans="1:51" s="44" customFormat="1" ht="59.25" customHeight="1">
      <c r="A30" s="581"/>
      <c r="B30" s="535"/>
      <c r="C30" s="581"/>
      <c r="D30" s="581"/>
      <c r="E30" s="536"/>
      <c r="F30" s="535"/>
      <c r="G30" s="884"/>
      <c r="H30" s="884"/>
      <c r="I30" s="884"/>
      <c r="J30" s="884"/>
      <c r="K30" s="155"/>
      <c r="L30" s="155"/>
      <c r="M30" s="155"/>
      <c r="N30" s="155"/>
      <c r="O30" s="581"/>
      <c r="P30" s="536"/>
      <c r="Q30" s="581"/>
      <c r="R30" s="140" t="s">
        <v>1018</v>
      </c>
      <c r="S30" s="140" t="s">
        <v>1043</v>
      </c>
      <c r="T30" s="35">
        <v>0.2</v>
      </c>
      <c r="U30" s="37" t="s">
        <v>824</v>
      </c>
      <c r="V30" s="14">
        <v>4</v>
      </c>
      <c r="W30" s="14" t="s">
        <v>115</v>
      </c>
      <c r="X30" s="14">
        <v>4</v>
      </c>
      <c r="Y30" s="14">
        <v>1</v>
      </c>
      <c r="Z30" s="14">
        <v>1</v>
      </c>
      <c r="AA30" s="14">
        <v>1</v>
      </c>
      <c r="AB30" s="14">
        <v>1</v>
      </c>
      <c r="AC30" s="14">
        <v>0</v>
      </c>
      <c r="AD30" s="14">
        <v>0</v>
      </c>
      <c r="AE30" s="14">
        <v>0</v>
      </c>
      <c r="AF30" s="14">
        <v>1</v>
      </c>
      <c r="AG30" s="425">
        <v>0</v>
      </c>
      <c r="AH30" s="425">
        <f t="shared" si="8"/>
        <v>40000000</v>
      </c>
      <c r="AI30" s="425">
        <v>0</v>
      </c>
      <c r="AJ30" s="425">
        <v>0</v>
      </c>
      <c r="AK30" s="425">
        <v>0</v>
      </c>
      <c r="AL30" s="425">
        <v>10000000</v>
      </c>
      <c r="AM30" s="425">
        <v>10000000</v>
      </c>
      <c r="AN30" s="425">
        <v>10000000</v>
      </c>
      <c r="AO30" s="425">
        <v>10000000</v>
      </c>
      <c r="AP30" s="166">
        <f t="shared" si="9"/>
        <v>40000000</v>
      </c>
      <c r="AQ30" s="37" t="s">
        <v>1011</v>
      </c>
      <c r="AR30" s="37"/>
      <c r="AS30" s="43"/>
      <c r="AT30" s="425"/>
      <c r="AU30" s="425"/>
      <c r="AV30" s="166">
        <f t="shared" si="7"/>
        <v>60000000</v>
      </c>
      <c r="AW30" s="37" t="s">
        <v>1011</v>
      </c>
      <c r="AX30" s="37"/>
      <c r="AY30" s="43"/>
    </row>
  </sheetData>
  <mergeCells count="55">
    <mergeCell ref="T28:T29"/>
    <mergeCell ref="U25:U26"/>
    <mergeCell ref="V25:V26"/>
    <mergeCell ref="W25:W26"/>
    <mergeCell ref="X25:X26"/>
    <mergeCell ref="Y25:Y26"/>
    <mergeCell ref="U28:U29"/>
    <mergeCell ref="V28:V29"/>
    <mergeCell ref="W28:W29"/>
    <mergeCell ref="X28:X29"/>
    <mergeCell ref="Y28:Y29"/>
    <mergeCell ref="U20:U23"/>
    <mergeCell ref="V20:V23"/>
    <mergeCell ref="W20:W23"/>
    <mergeCell ref="X20:X23"/>
    <mergeCell ref="Y20:Y23"/>
    <mergeCell ref="R20:R23"/>
    <mergeCell ref="P4:P16"/>
    <mergeCell ref="Q4:Q16"/>
    <mergeCell ref="O17:O19"/>
    <mergeCell ref="P17:P19"/>
    <mergeCell ref="Q17:Q19"/>
    <mergeCell ref="O20:O30"/>
    <mergeCell ref="P20:P30"/>
    <mergeCell ref="Q20:Q30"/>
    <mergeCell ref="O4:O16"/>
    <mergeCell ref="R28:R29"/>
    <mergeCell ref="R25:R26"/>
    <mergeCell ref="F4:F30"/>
    <mergeCell ref="G4:G30"/>
    <mergeCell ref="H4:H30"/>
    <mergeCell ref="I4:I30"/>
    <mergeCell ref="J4:J30"/>
    <mergeCell ref="AN2:AQ2"/>
    <mergeCell ref="AV2:AV3"/>
    <mergeCell ref="AW2:AW3"/>
    <mergeCell ref="AX2:AX3"/>
    <mergeCell ref="AY2:AY3"/>
    <mergeCell ref="A4:A30"/>
    <mergeCell ref="B4:B30"/>
    <mergeCell ref="C4:C30"/>
    <mergeCell ref="D4:D30"/>
    <mergeCell ref="E4:E30"/>
    <mergeCell ref="AI2:AM2"/>
    <mergeCell ref="A2:A3"/>
    <mergeCell ref="B2:B3"/>
    <mergeCell ref="C2:C3"/>
    <mergeCell ref="D2:J2"/>
    <mergeCell ref="O2:O3"/>
    <mergeCell ref="P2:P3"/>
    <mergeCell ref="Q2:Q3"/>
    <mergeCell ref="R2:R3"/>
    <mergeCell ref="S2:S3"/>
    <mergeCell ref="T2:T3"/>
    <mergeCell ref="U2:AB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F703-5322-4459-B2BE-912BC7357BFE}">
  <sheetPr>
    <tabColor rgb="FFFF0000"/>
  </sheetPr>
  <dimension ref="A1:AO47"/>
  <sheetViews>
    <sheetView topLeftCell="M10" zoomScale="130" zoomScaleNormal="130" workbookViewId="0">
      <pane xSplit="3" ySplit="4" topLeftCell="P14" activePane="bottomRight" state="frozen"/>
      <selection activeCell="M10" sqref="M10"/>
      <selection pane="topRight" activeCell="P10" sqref="P10"/>
      <selection pane="bottomLeft" activeCell="M14" sqref="M14"/>
      <selection pane="bottomRight" activeCell="O16" sqref="O16"/>
    </sheetView>
  </sheetViews>
  <sheetFormatPr baseColWidth="10" defaultRowHeight="12.75"/>
  <cols>
    <col min="1" max="1" width="28.7109375" style="44" customWidth="1"/>
    <col min="2" max="2" width="18.7109375" style="44" customWidth="1"/>
    <col min="3" max="4" width="20.7109375" style="44" customWidth="1"/>
    <col min="5" max="5" width="8.7109375" style="44" customWidth="1"/>
    <col min="6" max="6" width="15.7109375" style="44" customWidth="1"/>
    <col min="7" max="10" width="8.7109375" style="44" customWidth="1"/>
    <col min="11" max="11" width="20.7109375" style="44" customWidth="1"/>
    <col min="12" max="12" width="18.7109375" style="44" customWidth="1"/>
    <col min="13" max="15" width="35.7109375" style="44" customWidth="1"/>
    <col min="16" max="16" width="18.7109375" style="32" customWidth="1"/>
    <col min="17" max="17" width="20.7109375" style="32" customWidth="1"/>
    <col min="18" max="18" width="15.7109375" style="44" customWidth="1"/>
    <col min="19" max="28" width="8.7109375" style="44" customWidth="1"/>
    <col min="29" max="39" width="18.7109375" style="44" customWidth="1"/>
    <col min="40" max="40" width="36.7109375" style="44" customWidth="1"/>
    <col min="41" max="41" width="18.7109375" style="32" customWidth="1"/>
    <col min="42" max="16384" width="11.42578125" style="44"/>
  </cols>
  <sheetData>
    <row r="1" spans="1:41">
      <c r="A1" s="773" t="s">
        <v>547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</row>
    <row r="2" spans="1:41">
      <c r="A2" s="773" t="s">
        <v>548</v>
      </c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</row>
    <row r="3" spans="1:41">
      <c r="A3" s="773" t="s">
        <v>549</v>
      </c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</row>
    <row r="4" spans="1:41">
      <c r="A4" s="773"/>
      <c r="B4" s="773"/>
      <c r="C4" s="773"/>
      <c r="D4" s="773"/>
      <c r="E4" s="773"/>
      <c r="F4" s="773"/>
      <c r="G4" s="773"/>
      <c r="H4" s="773"/>
      <c r="I4" s="773"/>
      <c r="J4" s="773"/>
      <c r="K4" s="773"/>
      <c r="L4" s="773"/>
      <c r="M4" s="773"/>
    </row>
    <row r="5" spans="1:41">
      <c r="A5" s="773" t="s">
        <v>550</v>
      </c>
      <c r="B5" s="773"/>
      <c r="C5" s="773"/>
      <c r="D5" s="773"/>
      <c r="E5" s="773"/>
      <c r="F5" s="773"/>
      <c r="G5" s="773"/>
      <c r="H5" s="773"/>
      <c r="I5" s="773"/>
      <c r="J5" s="773"/>
      <c r="K5" s="773"/>
      <c r="L5" s="773"/>
      <c r="M5" s="773"/>
    </row>
    <row r="7" spans="1:41" ht="15" customHeight="1">
      <c r="A7" s="241" t="s">
        <v>551</v>
      </c>
      <c r="B7" s="242" t="s">
        <v>917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AN7" s="418"/>
    </row>
    <row r="8" spans="1:41">
      <c r="A8" s="241" t="s">
        <v>553</v>
      </c>
      <c r="B8" s="242" t="s">
        <v>918</v>
      </c>
      <c r="C8" s="242"/>
      <c r="D8" s="242"/>
      <c r="E8" s="242"/>
      <c r="F8" s="242"/>
      <c r="G8" s="242"/>
      <c r="H8" s="242"/>
      <c r="I8" s="242"/>
      <c r="J8" s="242"/>
      <c r="K8" s="242"/>
      <c r="L8" s="242"/>
      <c r="AN8" s="418"/>
    </row>
    <row r="9" spans="1:41">
      <c r="A9" s="243"/>
      <c r="B9" s="243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AN9" s="418"/>
    </row>
    <row r="10" spans="1:41" s="32" customFormat="1" ht="26.1" customHeight="1">
      <c r="A10" s="883" t="s">
        <v>0</v>
      </c>
      <c r="B10" s="883" t="s">
        <v>1</v>
      </c>
      <c r="C10" s="883" t="s">
        <v>2</v>
      </c>
      <c r="D10" s="888" t="s">
        <v>285</v>
      </c>
      <c r="E10" s="889"/>
      <c r="F10" s="889"/>
      <c r="G10" s="889"/>
      <c r="H10" s="889"/>
      <c r="I10" s="889"/>
      <c r="J10" s="890"/>
      <c r="K10" s="883" t="s">
        <v>4</v>
      </c>
      <c r="L10" s="883" t="s">
        <v>1</v>
      </c>
      <c r="M10" s="891" t="s">
        <v>5</v>
      </c>
      <c r="N10" s="883" t="s">
        <v>6</v>
      </c>
      <c r="O10" s="892" t="s">
        <v>21</v>
      </c>
      <c r="P10" s="893" t="s">
        <v>1</v>
      </c>
      <c r="Q10" s="887" t="s">
        <v>7</v>
      </c>
      <c r="R10" s="887"/>
      <c r="S10" s="887"/>
      <c r="T10" s="887"/>
      <c r="U10" s="887"/>
      <c r="V10" s="887"/>
      <c r="W10" s="887"/>
      <c r="X10" s="887"/>
      <c r="Y10" s="888" t="s">
        <v>332</v>
      </c>
      <c r="Z10" s="889"/>
      <c r="AA10" s="889"/>
      <c r="AB10" s="890"/>
      <c r="AC10" s="887" t="s">
        <v>8</v>
      </c>
      <c r="AD10" s="887"/>
      <c r="AE10" s="887"/>
      <c r="AF10" s="887"/>
      <c r="AG10" s="887"/>
      <c r="AH10" s="887" t="s">
        <v>9</v>
      </c>
      <c r="AI10" s="887"/>
      <c r="AJ10" s="887"/>
      <c r="AK10" s="887"/>
      <c r="AL10" s="883" t="s">
        <v>10</v>
      </c>
      <c r="AM10" s="891" t="s">
        <v>11</v>
      </c>
      <c r="AN10" s="883" t="s">
        <v>12</v>
      </c>
      <c r="AO10" s="883" t="s">
        <v>13</v>
      </c>
    </row>
    <row r="11" spans="1:41" s="32" customFormat="1" ht="39.950000000000003" customHeight="1">
      <c r="A11" s="883"/>
      <c r="B11" s="883"/>
      <c r="C11" s="883"/>
      <c r="D11" s="419" t="s">
        <v>14</v>
      </c>
      <c r="E11" s="419" t="s">
        <v>15</v>
      </c>
      <c r="F11" s="419" t="s">
        <v>556</v>
      </c>
      <c r="G11" s="419" t="s">
        <v>17</v>
      </c>
      <c r="H11" s="419" t="s">
        <v>18</v>
      </c>
      <c r="I11" s="419" t="s">
        <v>19</v>
      </c>
      <c r="J11" s="419" t="s">
        <v>20</v>
      </c>
      <c r="K11" s="883"/>
      <c r="L11" s="883"/>
      <c r="M11" s="891"/>
      <c r="N11" s="883"/>
      <c r="O11" s="887"/>
      <c r="P11" s="893"/>
      <c r="Q11" s="420" t="s">
        <v>22</v>
      </c>
      <c r="R11" s="420" t="s">
        <v>286</v>
      </c>
      <c r="S11" s="420" t="s">
        <v>24</v>
      </c>
      <c r="T11" s="420" t="s">
        <v>15</v>
      </c>
      <c r="U11" s="420" t="s">
        <v>17</v>
      </c>
      <c r="V11" s="419" t="s">
        <v>18</v>
      </c>
      <c r="W11" s="419" t="s">
        <v>19</v>
      </c>
      <c r="X11" s="419" t="s">
        <v>20</v>
      </c>
      <c r="Y11" s="419" t="s">
        <v>333</v>
      </c>
      <c r="Z11" s="419" t="s">
        <v>334</v>
      </c>
      <c r="AA11" s="419" t="s">
        <v>335</v>
      </c>
      <c r="AB11" s="419" t="s">
        <v>336</v>
      </c>
      <c r="AC11" s="419" t="s">
        <v>31</v>
      </c>
      <c r="AD11" s="419" t="s">
        <v>32</v>
      </c>
      <c r="AE11" s="419" t="s">
        <v>33</v>
      </c>
      <c r="AF11" s="419" t="s">
        <v>34</v>
      </c>
      <c r="AG11" s="419" t="s">
        <v>35</v>
      </c>
      <c r="AH11" s="419">
        <v>2020</v>
      </c>
      <c r="AI11" s="419">
        <v>2021</v>
      </c>
      <c r="AJ11" s="419">
        <v>2022</v>
      </c>
      <c r="AK11" s="419">
        <v>2023</v>
      </c>
      <c r="AL11" s="883"/>
      <c r="AM11" s="891"/>
      <c r="AN11" s="883"/>
      <c r="AO11" s="883"/>
    </row>
    <row r="12" spans="1:41" s="32" customFormat="1" ht="63.75">
      <c r="A12" s="581" t="s">
        <v>919</v>
      </c>
      <c r="B12" s="582">
        <v>1</v>
      </c>
      <c r="C12" s="581" t="s">
        <v>920</v>
      </c>
      <c r="D12" s="581" t="s">
        <v>921</v>
      </c>
      <c r="E12" s="535">
        <v>0.7</v>
      </c>
      <c r="F12" s="535">
        <v>0.9</v>
      </c>
      <c r="G12" s="535">
        <v>0.05</v>
      </c>
      <c r="H12" s="535">
        <v>0.05</v>
      </c>
      <c r="I12" s="535">
        <v>0.05</v>
      </c>
      <c r="J12" s="535">
        <v>0.05</v>
      </c>
      <c r="K12" s="581" t="s">
        <v>922</v>
      </c>
      <c r="L12" s="582">
        <v>0.3</v>
      </c>
      <c r="M12" s="894" t="s">
        <v>923</v>
      </c>
      <c r="N12" s="140" t="s">
        <v>1063</v>
      </c>
      <c r="O12" s="82" t="s">
        <v>924</v>
      </c>
      <c r="P12" s="429">
        <v>0.2</v>
      </c>
      <c r="Q12" s="82" t="s">
        <v>925</v>
      </c>
      <c r="R12" s="61">
        <v>1</v>
      </c>
      <c r="S12" s="61" t="s">
        <v>43</v>
      </c>
      <c r="T12" s="61">
        <v>0</v>
      </c>
      <c r="U12" s="61">
        <v>0</v>
      </c>
      <c r="V12" s="61">
        <v>1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61">
        <v>0</v>
      </c>
      <c r="AC12" s="430">
        <v>0</v>
      </c>
      <c r="AD12" s="430">
        <v>0</v>
      </c>
      <c r="AE12" s="145">
        <v>0</v>
      </c>
      <c r="AF12" s="145">
        <v>0</v>
      </c>
      <c r="AG12" s="145">
        <f>+AL12</f>
        <v>4000000000</v>
      </c>
      <c r="AH12" s="145">
        <v>0</v>
      </c>
      <c r="AI12" s="145">
        <v>4000000000</v>
      </c>
      <c r="AJ12" s="145">
        <v>0</v>
      </c>
      <c r="AK12" s="145">
        <v>0</v>
      </c>
      <c r="AL12" s="154">
        <f t="shared" ref="AL12:AL43" si="0">+AH12+AI12+AJ12+AK12</f>
        <v>4000000000</v>
      </c>
      <c r="AM12" s="37" t="s">
        <v>431</v>
      </c>
      <c r="AN12" s="37" t="s">
        <v>926</v>
      </c>
      <c r="AO12" s="157">
        <v>176563270838</v>
      </c>
    </row>
    <row r="13" spans="1:41" s="32" customFormat="1" ht="45" customHeight="1">
      <c r="A13" s="581"/>
      <c r="B13" s="611"/>
      <c r="C13" s="581"/>
      <c r="D13" s="581"/>
      <c r="E13" s="535"/>
      <c r="F13" s="535"/>
      <c r="G13" s="535"/>
      <c r="H13" s="535"/>
      <c r="I13" s="535"/>
      <c r="J13" s="535"/>
      <c r="K13" s="581"/>
      <c r="L13" s="583"/>
      <c r="M13" s="894"/>
      <c r="N13" s="140" t="s">
        <v>1062</v>
      </c>
      <c r="O13" s="82" t="s">
        <v>927</v>
      </c>
      <c r="P13" s="429">
        <v>0.2</v>
      </c>
      <c r="Q13" s="82" t="s">
        <v>197</v>
      </c>
      <c r="R13" s="61">
        <v>3</v>
      </c>
      <c r="S13" s="61" t="s">
        <v>43</v>
      </c>
      <c r="T13" s="61">
        <v>0</v>
      </c>
      <c r="U13" s="61">
        <v>0</v>
      </c>
      <c r="V13" s="61">
        <v>2</v>
      </c>
      <c r="W13" s="61">
        <v>1</v>
      </c>
      <c r="X13" s="61">
        <v>0</v>
      </c>
      <c r="Y13" s="61">
        <v>0</v>
      </c>
      <c r="Z13" s="61">
        <v>0</v>
      </c>
      <c r="AA13" s="61">
        <v>0</v>
      </c>
      <c r="AB13" s="61">
        <v>0</v>
      </c>
      <c r="AC13" s="430">
        <v>0</v>
      </c>
      <c r="AD13" s="430">
        <v>0</v>
      </c>
      <c r="AE13" s="145">
        <v>0</v>
      </c>
      <c r="AF13" s="145">
        <v>0</v>
      </c>
      <c r="AG13" s="145">
        <f>+AL13</f>
        <v>200000000</v>
      </c>
      <c r="AH13" s="145">
        <v>0</v>
      </c>
      <c r="AI13" s="145">
        <v>150000000</v>
      </c>
      <c r="AJ13" s="145">
        <v>50000000</v>
      </c>
      <c r="AK13" s="145">
        <v>0</v>
      </c>
      <c r="AL13" s="154">
        <f t="shared" si="0"/>
        <v>200000000</v>
      </c>
      <c r="AM13" s="421" t="s">
        <v>431</v>
      </c>
      <c r="AN13" s="37" t="s">
        <v>928</v>
      </c>
      <c r="AO13" s="157">
        <v>176563271566</v>
      </c>
    </row>
    <row r="14" spans="1:41" s="32" customFormat="1" ht="30" customHeight="1">
      <c r="A14" s="581"/>
      <c r="B14" s="611"/>
      <c r="C14" s="581"/>
      <c r="D14" s="581"/>
      <c r="E14" s="535"/>
      <c r="F14" s="535"/>
      <c r="G14" s="535"/>
      <c r="H14" s="535"/>
      <c r="I14" s="535"/>
      <c r="J14" s="535"/>
      <c r="K14" s="581"/>
      <c r="L14" s="583"/>
      <c r="M14" s="894"/>
      <c r="N14" s="37" t="s">
        <v>1044</v>
      </c>
      <c r="O14" s="106" t="s">
        <v>929</v>
      </c>
      <c r="P14" s="429">
        <v>0.2</v>
      </c>
      <c r="Q14" s="82" t="s">
        <v>439</v>
      </c>
      <c r="R14" s="61">
        <v>4</v>
      </c>
      <c r="S14" s="61" t="s">
        <v>115</v>
      </c>
      <c r="T14" s="61">
        <v>4</v>
      </c>
      <c r="U14" s="61">
        <v>1</v>
      </c>
      <c r="V14" s="61">
        <v>1</v>
      </c>
      <c r="W14" s="61">
        <v>1</v>
      </c>
      <c r="X14" s="61">
        <v>1</v>
      </c>
      <c r="Y14" s="61">
        <v>1</v>
      </c>
      <c r="Z14" s="61">
        <v>0</v>
      </c>
      <c r="AA14" s="61">
        <v>0</v>
      </c>
      <c r="AB14" s="61">
        <v>1</v>
      </c>
      <c r="AC14" s="430">
        <f>+AL14</f>
        <v>230000000</v>
      </c>
      <c r="AD14" s="430">
        <v>0</v>
      </c>
      <c r="AE14" s="145">
        <v>0</v>
      </c>
      <c r="AF14" s="145">
        <v>0</v>
      </c>
      <c r="AG14" s="145">
        <v>0</v>
      </c>
      <c r="AH14" s="145">
        <v>50000000</v>
      </c>
      <c r="AI14" s="145">
        <v>60000000</v>
      </c>
      <c r="AJ14" s="145">
        <v>60000000</v>
      </c>
      <c r="AK14" s="145">
        <v>60000000</v>
      </c>
      <c r="AL14" s="154">
        <f t="shared" si="0"/>
        <v>230000000</v>
      </c>
      <c r="AM14" s="37" t="s">
        <v>431</v>
      </c>
      <c r="AN14" s="422"/>
      <c r="AO14" s="157"/>
    </row>
    <row r="15" spans="1:41" s="32" customFormat="1" ht="32.25" customHeight="1">
      <c r="A15" s="581"/>
      <c r="B15" s="611"/>
      <c r="C15" s="581"/>
      <c r="D15" s="581"/>
      <c r="E15" s="535"/>
      <c r="F15" s="535"/>
      <c r="G15" s="535"/>
      <c r="H15" s="535"/>
      <c r="I15" s="535"/>
      <c r="J15" s="535"/>
      <c r="K15" s="581"/>
      <c r="L15" s="583"/>
      <c r="M15" s="894"/>
      <c r="N15" s="873" t="s">
        <v>1045</v>
      </c>
      <c r="O15" s="431" t="s">
        <v>930</v>
      </c>
      <c r="P15" s="429">
        <v>0.2</v>
      </c>
      <c r="Q15" s="902" t="s">
        <v>439</v>
      </c>
      <c r="R15" s="512">
        <v>4</v>
      </c>
      <c r="S15" s="898" t="s">
        <v>115</v>
      </c>
      <c r="T15" s="898">
        <v>4</v>
      </c>
      <c r="U15" s="898">
        <v>1</v>
      </c>
      <c r="V15" s="898">
        <v>1</v>
      </c>
      <c r="W15" s="898">
        <v>1</v>
      </c>
      <c r="X15" s="898">
        <v>1</v>
      </c>
      <c r="Y15" s="61">
        <v>0</v>
      </c>
      <c r="Z15" s="61">
        <v>0</v>
      </c>
      <c r="AA15" s="61">
        <v>0</v>
      </c>
      <c r="AB15" s="61">
        <v>1</v>
      </c>
      <c r="AC15" s="430">
        <f>+AL15</f>
        <v>80000000</v>
      </c>
      <c r="AD15" s="430">
        <v>0</v>
      </c>
      <c r="AE15" s="145">
        <v>0</v>
      </c>
      <c r="AF15" s="145">
        <v>0</v>
      </c>
      <c r="AG15" s="145">
        <v>0</v>
      </c>
      <c r="AH15" s="145">
        <v>20000000</v>
      </c>
      <c r="AI15" s="145">
        <v>20000000</v>
      </c>
      <c r="AJ15" s="145">
        <v>20000000</v>
      </c>
      <c r="AK15" s="145">
        <v>20000000</v>
      </c>
      <c r="AL15" s="154">
        <f t="shared" si="0"/>
        <v>80000000</v>
      </c>
      <c r="AM15" s="37" t="s">
        <v>431</v>
      </c>
      <c r="AN15" s="49"/>
      <c r="AO15" s="43"/>
    </row>
    <row r="16" spans="1:41" s="32" customFormat="1" ht="25.5">
      <c r="A16" s="581"/>
      <c r="B16" s="611"/>
      <c r="C16" s="581"/>
      <c r="D16" s="581"/>
      <c r="E16" s="535"/>
      <c r="F16" s="535"/>
      <c r="G16" s="535"/>
      <c r="H16" s="535"/>
      <c r="I16" s="535"/>
      <c r="J16" s="535"/>
      <c r="K16" s="581"/>
      <c r="L16" s="583"/>
      <c r="M16" s="894"/>
      <c r="N16" s="874"/>
      <c r="O16" s="106" t="s">
        <v>931</v>
      </c>
      <c r="P16" s="429"/>
      <c r="Q16" s="904"/>
      <c r="R16" s="513"/>
      <c r="S16" s="898"/>
      <c r="T16" s="898"/>
      <c r="U16" s="898"/>
      <c r="V16" s="898"/>
      <c r="W16" s="898"/>
      <c r="X16" s="898"/>
      <c r="Y16" s="61">
        <v>0</v>
      </c>
      <c r="Z16" s="61">
        <v>0</v>
      </c>
      <c r="AA16" s="61">
        <v>0</v>
      </c>
      <c r="AB16" s="61">
        <v>1</v>
      </c>
      <c r="AC16" s="430"/>
      <c r="AD16" s="430"/>
      <c r="AE16" s="145"/>
      <c r="AF16" s="145"/>
      <c r="AG16" s="145"/>
      <c r="AH16" s="145"/>
      <c r="AI16" s="145"/>
      <c r="AJ16" s="145"/>
      <c r="AK16" s="145"/>
      <c r="AL16" s="154"/>
      <c r="AM16" s="37"/>
      <c r="AN16" s="49"/>
      <c r="AO16" s="43"/>
    </row>
    <row r="17" spans="1:41" s="32" customFormat="1" ht="30" customHeight="1">
      <c r="A17" s="581"/>
      <c r="B17" s="611"/>
      <c r="C17" s="581"/>
      <c r="D17" s="581"/>
      <c r="E17" s="535"/>
      <c r="F17" s="535"/>
      <c r="G17" s="535"/>
      <c r="H17" s="535"/>
      <c r="I17" s="535"/>
      <c r="J17" s="535"/>
      <c r="K17" s="581"/>
      <c r="L17" s="584"/>
      <c r="M17" s="894"/>
      <c r="N17" s="37" t="s">
        <v>1046</v>
      </c>
      <c r="O17" s="106" t="s">
        <v>932</v>
      </c>
      <c r="P17" s="429">
        <v>0.2</v>
      </c>
      <c r="Q17" s="100" t="s">
        <v>439</v>
      </c>
      <c r="R17" s="61">
        <v>4</v>
      </c>
      <c r="S17" s="61" t="s">
        <v>43</v>
      </c>
      <c r="T17" s="61">
        <v>0</v>
      </c>
      <c r="U17" s="61">
        <v>1</v>
      </c>
      <c r="V17" s="61">
        <v>1</v>
      </c>
      <c r="W17" s="61">
        <v>1</v>
      </c>
      <c r="X17" s="61">
        <v>1</v>
      </c>
      <c r="Y17" s="61">
        <v>0</v>
      </c>
      <c r="Z17" s="61">
        <v>0</v>
      </c>
      <c r="AA17" s="61">
        <v>0</v>
      </c>
      <c r="AB17" s="61">
        <v>1</v>
      </c>
      <c r="AC17" s="430">
        <f>+AL17</f>
        <v>200000000</v>
      </c>
      <c r="AD17" s="430">
        <v>0</v>
      </c>
      <c r="AE17" s="145">
        <v>0</v>
      </c>
      <c r="AF17" s="145">
        <v>0</v>
      </c>
      <c r="AG17" s="145">
        <v>0</v>
      </c>
      <c r="AH17" s="145">
        <v>50000000</v>
      </c>
      <c r="AI17" s="145">
        <v>50000000</v>
      </c>
      <c r="AJ17" s="145">
        <v>50000000</v>
      </c>
      <c r="AK17" s="145">
        <v>50000000</v>
      </c>
      <c r="AL17" s="154">
        <f t="shared" si="0"/>
        <v>200000000</v>
      </c>
      <c r="AM17" s="37" t="s">
        <v>431</v>
      </c>
      <c r="AN17" s="49"/>
      <c r="AO17" s="43"/>
    </row>
    <row r="18" spans="1:41" ht="93" customHeight="1">
      <c r="A18" s="581"/>
      <c r="B18" s="611"/>
      <c r="C18" s="581"/>
      <c r="D18" s="581"/>
      <c r="E18" s="535"/>
      <c r="F18" s="535"/>
      <c r="G18" s="535"/>
      <c r="H18" s="535"/>
      <c r="I18" s="535"/>
      <c r="J18" s="535"/>
      <c r="K18" s="581" t="s">
        <v>933</v>
      </c>
      <c r="L18" s="582">
        <v>0.6</v>
      </c>
      <c r="M18" s="895" t="s">
        <v>934</v>
      </c>
      <c r="N18" s="140" t="s">
        <v>1047</v>
      </c>
      <c r="O18" s="82" t="s">
        <v>935</v>
      </c>
      <c r="P18" s="429">
        <v>0.05</v>
      </c>
      <c r="Q18" s="106" t="s">
        <v>321</v>
      </c>
      <c r="R18" s="61">
        <v>1</v>
      </c>
      <c r="S18" s="61" t="s">
        <v>115</v>
      </c>
      <c r="T18" s="61">
        <v>1</v>
      </c>
      <c r="U18" s="61">
        <v>0</v>
      </c>
      <c r="V18" s="61">
        <v>1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430">
        <v>0</v>
      </c>
      <c r="AD18" s="430">
        <v>0</v>
      </c>
      <c r="AE18" s="145">
        <v>0</v>
      </c>
      <c r="AF18" s="145">
        <v>0</v>
      </c>
      <c r="AG18" s="145">
        <f>+AL18</f>
        <v>700000000</v>
      </c>
      <c r="AH18" s="145">
        <v>0</v>
      </c>
      <c r="AI18" s="145">
        <v>700000000</v>
      </c>
      <c r="AJ18" s="145">
        <v>0</v>
      </c>
      <c r="AK18" s="145">
        <v>0</v>
      </c>
      <c r="AL18" s="153">
        <f t="shared" si="0"/>
        <v>700000000</v>
      </c>
      <c r="AM18" s="37" t="s">
        <v>936</v>
      </c>
      <c r="AN18" s="37" t="s">
        <v>937</v>
      </c>
      <c r="AO18" s="157">
        <v>176563270776</v>
      </c>
    </row>
    <row r="19" spans="1:41" ht="50.25" customHeight="1">
      <c r="A19" s="581"/>
      <c r="B19" s="611"/>
      <c r="C19" s="581"/>
      <c r="D19" s="581"/>
      <c r="E19" s="535"/>
      <c r="F19" s="535"/>
      <c r="G19" s="535"/>
      <c r="H19" s="535"/>
      <c r="I19" s="535"/>
      <c r="J19" s="535"/>
      <c r="K19" s="581"/>
      <c r="L19" s="583"/>
      <c r="M19" s="896"/>
      <c r="N19" s="160" t="s">
        <v>1048</v>
      </c>
      <c r="O19" s="428" t="s">
        <v>938</v>
      </c>
      <c r="P19" s="429">
        <v>0.05</v>
      </c>
      <c r="Q19" s="100" t="s">
        <v>439</v>
      </c>
      <c r="R19" s="432">
        <v>4</v>
      </c>
      <c r="S19" s="61" t="s">
        <v>115</v>
      </c>
      <c r="T19" s="61">
        <v>4</v>
      </c>
      <c r="U19" s="61">
        <v>1</v>
      </c>
      <c r="V19" s="61">
        <v>1</v>
      </c>
      <c r="W19" s="61">
        <v>1</v>
      </c>
      <c r="X19" s="61">
        <v>1</v>
      </c>
      <c r="Y19" s="61">
        <v>1</v>
      </c>
      <c r="Z19" s="61">
        <v>1</v>
      </c>
      <c r="AA19" s="61">
        <v>1</v>
      </c>
      <c r="AB19" s="61">
        <v>1</v>
      </c>
      <c r="AC19" s="430">
        <v>0</v>
      </c>
      <c r="AD19" s="430">
        <f>+AL19</f>
        <v>100000000</v>
      </c>
      <c r="AE19" s="145">
        <v>0</v>
      </c>
      <c r="AF19" s="145">
        <v>0</v>
      </c>
      <c r="AG19" s="145">
        <v>0</v>
      </c>
      <c r="AH19" s="145">
        <v>25000000</v>
      </c>
      <c r="AI19" s="145">
        <v>25000000</v>
      </c>
      <c r="AJ19" s="145">
        <v>25000000</v>
      </c>
      <c r="AK19" s="145">
        <v>25000000</v>
      </c>
      <c r="AL19" s="153">
        <f t="shared" si="0"/>
        <v>100000000</v>
      </c>
      <c r="AM19" s="37" t="s">
        <v>936</v>
      </c>
      <c r="AN19" s="49"/>
      <c r="AO19" s="43"/>
    </row>
    <row r="20" spans="1:41" ht="38.25">
      <c r="A20" s="581"/>
      <c r="B20" s="611"/>
      <c r="C20" s="581"/>
      <c r="D20" s="581"/>
      <c r="E20" s="535"/>
      <c r="F20" s="535"/>
      <c r="G20" s="535"/>
      <c r="H20" s="535"/>
      <c r="I20" s="535"/>
      <c r="J20" s="535"/>
      <c r="K20" s="581"/>
      <c r="L20" s="583"/>
      <c r="M20" s="896"/>
      <c r="N20" s="49" t="s">
        <v>1049</v>
      </c>
      <c r="O20" s="433" t="s">
        <v>939</v>
      </c>
      <c r="P20" s="429">
        <v>0.05</v>
      </c>
      <c r="Q20" s="106" t="s">
        <v>321</v>
      </c>
      <c r="R20" s="432">
        <v>1</v>
      </c>
      <c r="S20" s="61" t="s">
        <v>115</v>
      </c>
      <c r="T20" s="61">
        <v>1</v>
      </c>
      <c r="U20" s="61">
        <v>0</v>
      </c>
      <c r="V20" s="61">
        <v>1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430">
        <v>0</v>
      </c>
      <c r="AD20" s="430">
        <v>0</v>
      </c>
      <c r="AE20" s="145">
        <v>0</v>
      </c>
      <c r="AF20" s="145">
        <v>0</v>
      </c>
      <c r="AG20" s="145">
        <f>+AL20</f>
        <v>600000000</v>
      </c>
      <c r="AH20" s="145">
        <v>0</v>
      </c>
      <c r="AI20" s="145">
        <v>600000000</v>
      </c>
      <c r="AJ20" s="145">
        <v>0</v>
      </c>
      <c r="AK20" s="145">
        <v>0</v>
      </c>
      <c r="AL20" s="153">
        <f t="shared" si="0"/>
        <v>600000000</v>
      </c>
      <c r="AM20" s="37" t="s">
        <v>940</v>
      </c>
      <c r="AN20" s="37"/>
      <c r="AO20" s="43"/>
    </row>
    <row r="21" spans="1:41" ht="38.25">
      <c r="A21" s="581"/>
      <c r="B21" s="611"/>
      <c r="C21" s="581"/>
      <c r="D21" s="581"/>
      <c r="E21" s="535"/>
      <c r="F21" s="535"/>
      <c r="G21" s="535"/>
      <c r="H21" s="535"/>
      <c r="I21" s="535"/>
      <c r="J21" s="535"/>
      <c r="K21" s="581"/>
      <c r="L21" s="583"/>
      <c r="M21" s="896"/>
      <c r="N21" s="873" t="s">
        <v>1050</v>
      </c>
      <c r="O21" s="106" t="s">
        <v>941</v>
      </c>
      <c r="P21" s="899">
        <v>7.0000000000000007E-2</v>
      </c>
      <c r="Q21" s="902" t="s">
        <v>439</v>
      </c>
      <c r="R21" s="512">
        <v>4</v>
      </c>
      <c r="S21" s="512" t="s">
        <v>115</v>
      </c>
      <c r="T21" s="512">
        <v>1</v>
      </c>
      <c r="U21" s="512">
        <v>1</v>
      </c>
      <c r="V21" s="512">
        <v>1</v>
      </c>
      <c r="W21" s="512">
        <v>1</v>
      </c>
      <c r="X21" s="512">
        <v>1</v>
      </c>
      <c r="Y21" s="61">
        <v>1</v>
      </c>
      <c r="Z21" s="61">
        <v>1</v>
      </c>
      <c r="AA21" s="61">
        <v>1</v>
      </c>
      <c r="AB21" s="61">
        <v>1</v>
      </c>
      <c r="AC21" s="430">
        <v>0</v>
      </c>
      <c r="AD21" s="430">
        <v>12000000</v>
      </c>
      <c r="AE21" s="145">
        <v>0</v>
      </c>
      <c r="AF21" s="145">
        <v>25000000</v>
      </c>
      <c r="AG21" s="145">
        <v>0</v>
      </c>
      <c r="AH21" s="145">
        <v>25000000</v>
      </c>
      <c r="AI21" s="145">
        <v>4000000</v>
      </c>
      <c r="AJ21" s="145">
        <v>4000000</v>
      </c>
      <c r="AK21" s="145">
        <v>4000000</v>
      </c>
      <c r="AL21" s="153">
        <f t="shared" si="0"/>
        <v>37000000</v>
      </c>
      <c r="AM21" s="37" t="s">
        <v>431</v>
      </c>
      <c r="AN21" s="37" t="s">
        <v>942</v>
      </c>
      <c r="AO21" s="157">
        <v>176563270847</v>
      </c>
    </row>
    <row r="22" spans="1:41" ht="25.5">
      <c r="A22" s="581"/>
      <c r="B22" s="611"/>
      <c r="C22" s="581"/>
      <c r="D22" s="581"/>
      <c r="E22" s="535"/>
      <c r="F22" s="535"/>
      <c r="G22" s="535"/>
      <c r="H22" s="535"/>
      <c r="I22" s="535"/>
      <c r="J22" s="535"/>
      <c r="K22" s="581"/>
      <c r="L22" s="583"/>
      <c r="M22" s="896"/>
      <c r="N22" s="886"/>
      <c r="O22" s="434" t="s">
        <v>943</v>
      </c>
      <c r="P22" s="900"/>
      <c r="Q22" s="903"/>
      <c r="R22" s="905"/>
      <c r="S22" s="905"/>
      <c r="T22" s="905"/>
      <c r="U22" s="905"/>
      <c r="V22" s="905"/>
      <c r="W22" s="905"/>
      <c r="X22" s="905"/>
      <c r="Y22" s="61">
        <v>0</v>
      </c>
      <c r="Z22" s="61">
        <v>0</v>
      </c>
      <c r="AA22" s="61">
        <v>1</v>
      </c>
      <c r="AB22" s="61">
        <v>1</v>
      </c>
      <c r="AC22" s="430"/>
      <c r="AD22" s="430"/>
      <c r="AE22" s="145"/>
      <c r="AF22" s="145"/>
      <c r="AG22" s="145"/>
      <c r="AH22" s="145"/>
      <c r="AI22" s="145"/>
      <c r="AJ22" s="145"/>
      <c r="AK22" s="145"/>
      <c r="AL22" s="153"/>
      <c r="AM22" s="37"/>
      <c r="AN22" s="37"/>
      <c r="AO22" s="157"/>
    </row>
    <row r="23" spans="1:41" ht="38.25">
      <c r="A23" s="581"/>
      <c r="B23" s="611"/>
      <c r="C23" s="581"/>
      <c r="D23" s="581"/>
      <c r="E23" s="535"/>
      <c r="F23" s="535"/>
      <c r="G23" s="535"/>
      <c r="H23" s="535"/>
      <c r="I23" s="535"/>
      <c r="J23" s="535"/>
      <c r="K23" s="581"/>
      <c r="L23" s="583"/>
      <c r="M23" s="896"/>
      <c r="N23" s="886"/>
      <c r="O23" s="106" t="s">
        <v>944</v>
      </c>
      <c r="P23" s="900"/>
      <c r="Q23" s="903"/>
      <c r="R23" s="905"/>
      <c r="S23" s="905"/>
      <c r="T23" s="905"/>
      <c r="U23" s="905"/>
      <c r="V23" s="905"/>
      <c r="W23" s="905"/>
      <c r="X23" s="905"/>
      <c r="Y23" s="61">
        <v>0</v>
      </c>
      <c r="Z23" s="61">
        <v>0</v>
      </c>
      <c r="AA23" s="61">
        <v>0</v>
      </c>
      <c r="AB23" s="61">
        <v>0</v>
      </c>
      <c r="AC23" s="430"/>
      <c r="AD23" s="430"/>
      <c r="AE23" s="145"/>
      <c r="AF23" s="145"/>
      <c r="AG23" s="145"/>
      <c r="AH23" s="145"/>
      <c r="AI23" s="145"/>
      <c r="AJ23" s="145"/>
      <c r="AK23" s="145"/>
      <c r="AL23" s="153"/>
      <c r="AM23" s="37"/>
      <c r="AN23" s="37"/>
      <c r="AO23" s="157"/>
    </row>
    <row r="24" spans="1:41" ht="25.5">
      <c r="A24" s="581"/>
      <c r="B24" s="611"/>
      <c r="C24" s="581"/>
      <c r="D24" s="581"/>
      <c r="E24" s="535"/>
      <c r="F24" s="535"/>
      <c r="G24" s="535"/>
      <c r="H24" s="535"/>
      <c r="I24" s="535"/>
      <c r="J24" s="535"/>
      <c r="K24" s="581"/>
      <c r="L24" s="583"/>
      <c r="M24" s="896"/>
      <c r="N24" s="886"/>
      <c r="O24" s="106" t="s">
        <v>945</v>
      </c>
      <c r="P24" s="900"/>
      <c r="Q24" s="903"/>
      <c r="R24" s="905"/>
      <c r="S24" s="905"/>
      <c r="T24" s="905"/>
      <c r="U24" s="905"/>
      <c r="V24" s="905"/>
      <c r="W24" s="905"/>
      <c r="X24" s="905"/>
      <c r="Y24" s="61">
        <v>0</v>
      </c>
      <c r="Z24" s="61">
        <v>0</v>
      </c>
      <c r="AA24" s="61">
        <v>0</v>
      </c>
      <c r="AB24" s="61">
        <v>0</v>
      </c>
      <c r="AC24" s="430"/>
      <c r="AD24" s="430"/>
      <c r="AE24" s="145"/>
      <c r="AF24" s="145"/>
      <c r="AG24" s="145"/>
      <c r="AH24" s="145"/>
      <c r="AI24" s="145"/>
      <c r="AJ24" s="145"/>
      <c r="AK24" s="145"/>
      <c r="AL24" s="153"/>
      <c r="AM24" s="37"/>
      <c r="AN24" s="37"/>
      <c r="AO24" s="157"/>
    </row>
    <row r="25" spans="1:41" ht="25.5">
      <c r="A25" s="581"/>
      <c r="B25" s="611"/>
      <c r="C25" s="581"/>
      <c r="D25" s="581"/>
      <c r="E25" s="535"/>
      <c r="F25" s="535"/>
      <c r="G25" s="535"/>
      <c r="H25" s="535"/>
      <c r="I25" s="535"/>
      <c r="J25" s="535"/>
      <c r="K25" s="581"/>
      <c r="L25" s="583"/>
      <c r="M25" s="896"/>
      <c r="N25" s="886"/>
      <c r="O25" s="434" t="s">
        <v>946</v>
      </c>
      <c r="P25" s="900"/>
      <c r="Q25" s="903"/>
      <c r="R25" s="905"/>
      <c r="S25" s="905"/>
      <c r="T25" s="905"/>
      <c r="U25" s="905"/>
      <c r="V25" s="905"/>
      <c r="W25" s="905"/>
      <c r="X25" s="905"/>
      <c r="Y25" s="61">
        <v>0</v>
      </c>
      <c r="Z25" s="61">
        <v>0</v>
      </c>
      <c r="AA25" s="61">
        <v>1</v>
      </c>
      <c r="AB25" s="61">
        <v>1</v>
      </c>
      <c r="AC25" s="430"/>
      <c r="AD25" s="430"/>
      <c r="AE25" s="145"/>
      <c r="AF25" s="145"/>
      <c r="AG25" s="145"/>
      <c r="AH25" s="145"/>
      <c r="AI25" s="145"/>
      <c r="AJ25" s="145"/>
      <c r="AK25" s="145"/>
      <c r="AL25" s="153"/>
      <c r="AM25" s="37"/>
      <c r="AN25" s="37"/>
      <c r="AO25" s="157"/>
    </row>
    <row r="26" spans="1:41" ht="38.25">
      <c r="A26" s="581"/>
      <c r="B26" s="611"/>
      <c r="C26" s="581"/>
      <c r="D26" s="581"/>
      <c r="E26" s="535"/>
      <c r="F26" s="535"/>
      <c r="G26" s="535"/>
      <c r="H26" s="535"/>
      <c r="I26" s="535"/>
      <c r="J26" s="535"/>
      <c r="K26" s="581"/>
      <c r="L26" s="583"/>
      <c r="M26" s="896"/>
      <c r="N26" s="886"/>
      <c r="O26" s="106" t="s">
        <v>947</v>
      </c>
      <c r="P26" s="900"/>
      <c r="Q26" s="903"/>
      <c r="R26" s="905"/>
      <c r="S26" s="905"/>
      <c r="T26" s="905"/>
      <c r="U26" s="905"/>
      <c r="V26" s="905"/>
      <c r="W26" s="905"/>
      <c r="X26" s="905"/>
      <c r="Y26" s="61">
        <v>0</v>
      </c>
      <c r="Z26" s="61">
        <v>0</v>
      </c>
      <c r="AA26" s="61">
        <v>0</v>
      </c>
      <c r="AB26" s="61">
        <v>0</v>
      </c>
      <c r="AC26" s="430"/>
      <c r="AD26" s="430"/>
      <c r="AE26" s="145"/>
      <c r="AF26" s="145"/>
      <c r="AG26" s="145"/>
      <c r="AH26" s="145"/>
      <c r="AI26" s="145"/>
      <c r="AJ26" s="145"/>
      <c r="AK26" s="145"/>
      <c r="AL26" s="153"/>
      <c r="AM26" s="37"/>
      <c r="AN26" s="37"/>
      <c r="AO26" s="157"/>
    </row>
    <row r="27" spans="1:41" ht="25.5">
      <c r="A27" s="581"/>
      <c r="B27" s="611"/>
      <c r="C27" s="581"/>
      <c r="D27" s="581"/>
      <c r="E27" s="535"/>
      <c r="F27" s="535"/>
      <c r="G27" s="535"/>
      <c r="H27" s="535"/>
      <c r="I27" s="535"/>
      <c r="J27" s="535"/>
      <c r="K27" s="581"/>
      <c r="L27" s="583"/>
      <c r="M27" s="896"/>
      <c r="N27" s="886"/>
      <c r="O27" s="106" t="s">
        <v>948</v>
      </c>
      <c r="P27" s="900"/>
      <c r="Q27" s="903"/>
      <c r="R27" s="905"/>
      <c r="S27" s="905"/>
      <c r="T27" s="905"/>
      <c r="U27" s="905"/>
      <c r="V27" s="905"/>
      <c r="W27" s="905"/>
      <c r="X27" s="905"/>
      <c r="Y27" s="61">
        <v>0</v>
      </c>
      <c r="Z27" s="61">
        <v>0</v>
      </c>
      <c r="AA27" s="61">
        <v>0</v>
      </c>
      <c r="AB27" s="61">
        <v>0</v>
      </c>
      <c r="AC27" s="430"/>
      <c r="AD27" s="430"/>
      <c r="AE27" s="145"/>
      <c r="AF27" s="145"/>
      <c r="AG27" s="145"/>
      <c r="AH27" s="145"/>
      <c r="AI27" s="145"/>
      <c r="AJ27" s="145"/>
      <c r="AK27" s="145"/>
      <c r="AL27" s="153"/>
      <c r="AM27" s="37"/>
      <c r="AN27" s="37"/>
      <c r="AO27" s="157"/>
    </row>
    <row r="28" spans="1:41" ht="25.5">
      <c r="A28" s="581"/>
      <c r="B28" s="611"/>
      <c r="C28" s="581"/>
      <c r="D28" s="581"/>
      <c r="E28" s="535"/>
      <c r="F28" s="535"/>
      <c r="G28" s="535"/>
      <c r="H28" s="535"/>
      <c r="I28" s="535"/>
      <c r="J28" s="535"/>
      <c r="K28" s="581"/>
      <c r="L28" s="583"/>
      <c r="M28" s="896"/>
      <c r="N28" s="886"/>
      <c r="O28" s="106" t="s">
        <v>949</v>
      </c>
      <c r="P28" s="900"/>
      <c r="Q28" s="903"/>
      <c r="R28" s="905"/>
      <c r="S28" s="905"/>
      <c r="T28" s="905"/>
      <c r="U28" s="905"/>
      <c r="V28" s="905"/>
      <c r="W28" s="905"/>
      <c r="X28" s="905"/>
      <c r="Y28" s="61">
        <v>0</v>
      </c>
      <c r="Z28" s="61">
        <v>0</v>
      </c>
      <c r="AA28" s="61">
        <v>1</v>
      </c>
      <c r="AB28" s="61">
        <v>1</v>
      </c>
      <c r="AC28" s="430"/>
      <c r="AD28" s="430"/>
      <c r="AE28" s="145"/>
      <c r="AF28" s="145"/>
      <c r="AG28" s="145"/>
      <c r="AH28" s="145"/>
      <c r="AI28" s="145"/>
      <c r="AJ28" s="145"/>
      <c r="AK28" s="145"/>
      <c r="AL28" s="153"/>
      <c r="AM28" s="37"/>
      <c r="AN28" s="37"/>
      <c r="AO28" s="157"/>
    </row>
    <row r="29" spans="1:41" ht="25.5">
      <c r="A29" s="581"/>
      <c r="B29" s="611"/>
      <c r="C29" s="581"/>
      <c r="D29" s="581"/>
      <c r="E29" s="535"/>
      <c r="F29" s="535"/>
      <c r="G29" s="535"/>
      <c r="H29" s="535"/>
      <c r="I29" s="535"/>
      <c r="J29" s="535"/>
      <c r="K29" s="581"/>
      <c r="L29" s="583"/>
      <c r="M29" s="896"/>
      <c r="N29" s="886"/>
      <c r="O29" s="106" t="s">
        <v>950</v>
      </c>
      <c r="P29" s="900"/>
      <c r="Q29" s="903"/>
      <c r="R29" s="905"/>
      <c r="S29" s="905"/>
      <c r="T29" s="905"/>
      <c r="U29" s="905"/>
      <c r="V29" s="905"/>
      <c r="W29" s="905"/>
      <c r="X29" s="905"/>
      <c r="Y29" s="61">
        <v>0</v>
      </c>
      <c r="Z29" s="61">
        <v>0</v>
      </c>
      <c r="AA29" s="61">
        <v>0</v>
      </c>
      <c r="AB29" s="61">
        <v>0</v>
      </c>
      <c r="AC29" s="430"/>
      <c r="AD29" s="430"/>
      <c r="AE29" s="145"/>
      <c r="AF29" s="145"/>
      <c r="AG29" s="145"/>
      <c r="AH29" s="145"/>
      <c r="AI29" s="145"/>
      <c r="AJ29" s="145"/>
      <c r="AK29" s="145"/>
      <c r="AL29" s="153"/>
      <c r="AM29" s="37"/>
      <c r="AN29" s="37"/>
      <c r="AO29" s="157"/>
    </row>
    <row r="30" spans="1:41" ht="25.5">
      <c r="A30" s="581"/>
      <c r="B30" s="611"/>
      <c r="C30" s="581"/>
      <c r="D30" s="581"/>
      <c r="E30" s="535"/>
      <c r="F30" s="535"/>
      <c r="G30" s="535"/>
      <c r="H30" s="535"/>
      <c r="I30" s="535"/>
      <c r="J30" s="535"/>
      <c r="K30" s="581"/>
      <c r="L30" s="583"/>
      <c r="M30" s="896"/>
      <c r="N30" s="886"/>
      <c r="O30" s="106" t="s">
        <v>951</v>
      </c>
      <c r="P30" s="901"/>
      <c r="Q30" s="904"/>
      <c r="R30" s="513"/>
      <c r="S30" s="513"/>
      <c r="T30" s="513"/>
      <c r="U30" s="513"/>
      <c r="V30" s="513"/>
      <c r="W30" s="513"/>
      <c r="X30" s="513"/>
      <c r="Y30" s="61">
        <v>0</v>
      </c>
      <c r="Z30" s="61">
        <v>0</v>
      </c>
      <c r="AA30" s="61">
        <v>0</v>
      </c>
      <c r="AB30" s="61">
        <v>0</v>
      </c>
      <c r="AC30" s="430"/>
      <c r="AD30" s="430"/>
      <c r="AE30" s="145"/>
      <c r="AF30" s="145"/>
      <c r="AG30" s="145"/>
      <c r="AH30" s="145"/>
      <c r="AI30" s="145"/>
      <c r="AJ30" s="145"/>
      <c r="AK30" s="145"/>
      <c r="AL30" s="153"/>
      <c r="AM30" s="37"/>
      <c r="AN30" s="37"/>
      <c r="AO30" s="157"/>
    </row>
    <row r="31" spans="1:41">
      <c r="A31" s="581"/>
      <c r="B31" s="611"/>
      <c r="C31" s="581"/>
      <c r="D31" s="581"/>
      <c r="E31" s="535"/>
      <c r="F31" s="535"/>
      <c r="G31" s="535"/>
      <c r="H31" s="535"/>
      <c r="I31" s="535"/>
      <c r="J31" s="535"/>
      <c r="K31" s="581"/>
      <c r="L31" s="583"/>
      <c r="M31" s="896"/>
      <c r="N31" s="874"/>
      <c r="O31" s="106" t="s">
        <v>952</v>
      </c>
      <c r="P31" s="435"/>
      <c r="Q31" s="436"/>
      <c r="R31" s="437"/>
      <c r="S31" s="77"/>
      <c r="T31" s="77"/>
      <c r="U31" s="77"/>
      <c r="V31" s="77"/>
      <c r="W31" s="77"/>
      <c r="X31" s="77"/>
      <c r="Y31" s="61">
        <v>0</v>
      </c>
      <c r="Z31" s="61">
        <v>0</v>
      </c>
      <c r="AA31" s="61">
        <v>1</v>
      </c>
      <c r="AB31" s="61">
        <v>1</v>
      </c>
      <c r="AC31" s="430"/>
      <c r="AD31" s="430"/>
      <c r="AE31" s="145"/>
      <c r="AF31" s="145"/>
      <c r="AG31" s="145"/>
      <c r="AH31" s="145"/>
      <c r="AI31" s="145"/>
      <c r="AJ31" s="145"/>
      <c r="AK31" s="145"/>
      <c r="AL31" s="153"/>
      <c r="AM31" s="37"/>
      <c r="AN31" s="37"/>
      <c r="AO31" s="157"/>
    </row>
    <row r="32" spans="1:41" ht="38.25">
      <c r="A32" s="581"/>
      <c r="B32" s="611"/>
      <c r="C32" s="581"/>
      <c r="D32" s="581"/>
      <c r="E32" s="535"/>
      <c r="F32" s="535"/>
      <c r="G32" s="535"/>
      <c r="H32" s="535"/>
      <c r="I32" s="535"/>
      <c r="J32" s="535"/>
      <c r="K32" s="581"/>
      <c r="L32" s="583"/>
      <c r="M32" s="896"/>
      <c r="N32" s="37" t="s">
        <v>1051</v>
      </c>
      <c r="O32" s="106" t="s">
        <v>953</v>
      </c>
      <c r="P32" s="429">
        <v>0.1</v>
      </c>
      <c r="Q32" s="100" t="s">
        <v>439</v>
      </c>
      <c r="R32" s="432">
        <v>4</v>
      </c>
      <c r="S32" s="61" t="s">
        <v>115</v>
      </c>
      <c r="T32" s="61">
        <v>4</v>
      </c>
      <c r="U32" s="61">
        <v>1</v>
      </c>
      <c r="V32" s="61">
        <v>1</v>
      </c>
      <c r="W32" s="61">
        <v>1</v>
      </c>
      <c r="X32" s="61">
        <v>1</v>
      </c>
      <c r="Y32" s="61">
        <v>1</v>
      </c>
      <c r="Z32" s="61">
        <v>1</v>
      </c>
      <c r="AA32" s="61">
        <v>1</v>
      </c>
      <c r="AB32" s="61">
        <v>1</v>
      </c>
      <c r="AC32" s="430">
        <v>0</v>
      </c>
      <c r="AD32" s="430">
        <f>+AL32</f>
        <v>360000000</v>
      </c>
      <c r="AE32" s="145">
        <v>0</v>
      </c>
      <c r="AF32" s="145">
        <v>0</v>
      </c>
      <c r="AG32" s="145">
        <v>0</v>
      </c>
      <c r="AH32" s="145">
        <v>90000000</v>
      </c>
      <c r="AI32" s="145">
        <v>90000000</v>
      </c>
      <c r="AJ32" s="145">
        <v>90000000</v>
      </c>
      <c r="AK32" s="145">
        <v>90000000</v>
      </c>
      <c r="AL32" s="153">
        <f t="shared" si="0"/>
        <v>360000000</v>
      </c>
      <c r="AM32" s="37" t="s">
        <v>954</v>
      </c>
      <c r="AN32" s="37"/>
      <c r="AO32" s="43"/>
    </row>
    <row r="33" spans="1:41" ht="25.5">
      <c r="A33" s="581"/>
      <c r="B33" s="611"/>
      <c r="C33" s="581"/>
      <c r="D33" s="581"/>
      <c r="E33" s="535"/>
      <c r="F33" s="535"/>
      <c r="G33" s="535"/>
      <c r="H33" s="535"/>
      <c r="I33" s="535"/>
      <c r="J33" s="535"/>
      <c r="K33" s="581"/>
      <c r="L33" s="583"/>
      <c r="M33" s="896"/>
      <c r="N33" s="140" t="s">
        <v>1052</v>
      </c>
      <c r="O33" s="82" t="s">
        <v>955</v>
      </c>
      <c r="P33" s="429">
        <v>0.05</v>
      </c>
      <c r="Q33" s="106" t="s">
        <v>321</v>
      </c>
      <c r="R33" s="432">
        <v>1</v>
      </c>
      <c r="S33" s="61" t="s">
        <v>115</v>
      </c>
      <c r="T33" s="61">
        <v>1</v>
      </c>
      <c r="U33" s="61">
        <v>0</v>
      </c>
      <c r="V33" s="61">
        <v>1</v>
      </c>
      <c r="W33" s="61">
        <v>0</v>
      </c>
      <c r="X33" s="61">
        <v>0</v>
      </c>
      <c r="Y33" s="61">
        <v>0</v>
      </c>
      <c r="Z33" s="61">
        <v>0</v>
      </c>
      <c r="AA33" s="61">
        <v>0</v>
      </c>
      <c r="AB33" s="61">
        <v>0</v>
      </c>
      <c r="AC33" s="430">
        <v>0</v>
      </c>
      <c r="AD33" s="430">
        <v>0</v>
      </c>
      <c r="AE33" s="145">
        <v>0</v>
      </c>
      <c r="AF33" s="145">
        <v>0</v>
      </c>
      <c r="AG33" s="145">
        <f>+AL33</f>
        <v>200000000</v>
      </c>
      <c r="AH33" s="145">
        <v>0</v>
      </c>
      <c r="AI33" s="145">
        <v>200000000</v>
      </c>
      <c r="AJ33" s="145">
        <v>0</v>
      </c>
      <c r="AK33" s="145">
        <v>0</v>
      </c>
      <c r="AL33" s="153">
        <f t="shared" si="0"/>
        <v>200000000</v>
      </c>
      <c r="AM33" s="37" t="s">
        <v>954</v>
      </c>
      <c r="AN33" s="49"/>
      <c r="AO33" s="43"/>
    </row>
    <row r="34" spans="1:41" ht="25.5">
      <c r="A34" s="581"/>
      <c r="B34" s="611"/>
      <c r="C34" s="581"/>
      <c r="D34" s="581"/>
      <c r="E34" s="535"/>
      <c r="F34" s="535"/>
      <c r="G34" s="535"/>
      <c r="H34" s="535"/>
      <c r="I34" s="535"/>
      <c r="J34" s="535"/>
      <c r="K34" s="581"/>
      <c r="L34" s="583"/>
      <c r="M34" s="896"/>
      <c r="N34" s="106" t="s">
        <v>1055</v>
      </c>
      <c r="O34" s="106" t="s">
        <v>956</v>
      </c>
      <c r="P34" s="92">
        <v>0.05</v>
      </c>
      <c r="Q34" s="100" t="s">
        <v>439</v>
      </c>
      <c r="R34" s="432">
        <v>4</v>
      </c>
      <c r="S34" s="61" t="s">
        <v>43</v>
      </c>
      <c r="T34" s="61">
        <v>0</v>
      </c>
      <c r="U34" s="61">
        <v>1</v>
      </c>
      <c r="V34" s="61">
        <v>1</v>
      </c>
      <c r="W34" s="61">
        <v>1</v>
      </c>
      <c r="X34" s="61">
        <v>1</v>
      </c>
      <c r="Y34" s="61">
        <v>1</v>
      </c>
      <c r="Z34" s="61">
        <v>1</v>
      </c>
      <c r="AA34" s="61">
        <v>1</v>
      </c>
      <c r="AB34" s="61">
        <v>1</v>
      </c>
      <c r="AC34" s="430">
        <v>0</v>
      </c>
      <c r="AD34" s="430">
        <f>+AL34</f>
        <v>100000000</v>
      </c>
      <c r="AE34" s="145">
        <v>0</v>
      </c>
      <c r="AF34" s="145">
        <v>0</v>
      </c>
      <c r="AG34" s="145">
        <v>0</v>
      </c>
      <c r="AH34" s="145">
        <v>25000000</v>
      </c>
      <c r="AI34" s="145">
        <v>25000000</v>
      </c>
      <c r="AJ34" s="145">
        <v>25000000</v>
      </c>
      <c r="AK34" s="145">
        <v>25000000</v>
      </c>
      <c r="AL34" s="153">
        <f t="shared" si="0"/>
        <v>100000000</v>
      </c>
      <c r="AM34" s="37" t="s">
        <v>936</v>
      </c>
      <c r="AN34" s="49"/>
      <c r="AO34" s="43"/>
    </row>
    <row r="35" spans="1:41" ht="25.5">
      <c r="A35" s="581"/>
      <c r="B35" s="611"/>
      <c r="C35" s="581"/>
      <c r="D35" s="581"/>
      <c r="E35" s="535"/>
      <c r="F35" s="535"/>
      <c r="G35" s="535"/>
      <c r="H35" s="535"/>
      <c r="I35" s="535"/>
      <c r="J35" s="535"/>
      <c r="K35" s="581"/>
      <c r="L35" s="583"/>
      <c r="M35" s="896"/>
      <c r="N35" s="140" t="s">
        <v>1053</v>
      </c>
      <c r="O35" s="82" t="s">
        <v>957</v>
      </c>
      <c r="P35" s="429">
        <v>0.05</v>
      </c>
      <c r="Q35" s="100" t="s">
        <v>439</v>
      </c>
      <c r="R35" s="432">
        <v>4</v>
      </c>
      <c r="S35" s="61" t="s">
        <v>115</v>
      </c>
      <c r="T35" s="61">
        <v>4</v>
      </c>
      <c r="U35" s="61">
        <v>1</v>
      </c>
      <c r="V35" s="61">
        <v>1</v>
      </c>
      <c r="W35" s="61">
        <v>1</v>
      </c>
      <c r="X35" s="61">
        <v>1</v>
      </c>
      <c r="Y35" s="61">
        <v>1</v>
      </c>
      <c r="Z35" s="61">
        <v>1</v>
      </c>
      <c r="AA35" s="61">
        <v>1</v>
      </c>
      <c r="AB35" s="61">
        <v>1</v>
      </c>
      <c r="AC35" s="430">
        <v>0</v>
      </c>
      <c r="AD35" s="430">
        <f>+AL35</f>
        <v>24000000</v>
      </c>
      <c r="AE35" s="145">
        <v>0</v>
      </c>
      <c r="AF35" s="145">
        <v>0</v>
      </c>
      <c r="AG35" s="145">
        <v>0</v>
      </c>
      <c r="AH35" s="145">
        <v>6000000</v>
      </c>
      <c r="AI35" s="145">
        <v>6000000</v>
      </c>
      <c r="AJ35" s="145">
        <v>6000000</v>
      </c>
      <c r="AK35" s="145">
        <v>6000000</v>
      </c>
      <c r="AL35" s="153">
        <f t="shared" si="0"/>
        <v>24000000</v>
      </c>
      <c r="AM35" s="37" t="s">
        <v>936</v>
      </c>
      <c r="AN35" s="49"/>
      <c r="AO35" s="43"/>
    </row>
    <row r="36" spans="1:41" ht="38.25">
      <c r="A36" s="581"/>
      <c r="B36" s="611"/>
      <c r="C36" s="581"/>
      <c r="D36" s="581"/>
      <c r="E36" s="535"/>
      <c r="F36" s="535"/>
      <c r="G36" s="535"/>
      <c r="H36" s="535"/>
      <c r="I36" s="535"/>
      <c r="J36" s="535"/>
      <c r="K36" s="581"/>
      <c r="L36" s="583"/>
      <c r="M36" s="896"/>
      <c r="N36" s="37" t="s">
        <v>1054</v>
      </c>
      <c r="O36" s="106" t="s">
        <v>958</v>
      </c>
      <c r="P36" s="92">
        <v>0.1</v>
      </c>
      <c r="Q36" s="100" t="s">
        <v>439</v>
      </c>
      <c r="R36" s="432">
        <v>4</v>
      </c>
      <c r="S36" s="61" t="s">
        <v>115</v>
      </c>
      <c r="T36" s="61">
        <v>4</v>
      </c>
      <c r="U36" s="61">
        <v>1</v>
      </c>
      <c r="V36" s="61">
        <v>1</v>
      </c>
      <c r="W36" s="61">
        <v>1</v>
      </c>
      <c r="X36" s="61">
        <v>1</v>
      </c>
      <c r="Y36" s="61">
        <v>1</v>
      </c>
      <c r="Z36" s="61">
        <v>1</v>
      </c>
      <c r="AA36" s="61">
        <v>1</v>
      </c>
      <c r="AB36" s="61">
        <v>1</v>
      </c>
      <c r="AC36" s="430">
        <v>0</v>
      </c>
      <c r="AD36" s="430">
        <f>+AL36</f>
        <v>2400000000</v>
      </c>
      <c r="AE36" s="145">
        <v>0</v>
      </c>
      <c r="AF36" s="145">
        <v>0</v>
      </c>
      <c r="AG36" s="145">
        <v>0</v>
      </c>
      <c r="AH36" s="145">
        <v>600000000</v>
      </c>
      <c r="AI36" s="145">
        <v>600000000</v>
      </c>
      <c r="AJ36" s="145">
        <v>600000000</v>
      </c>
      <c r="AK36" s="145">
        <v>600000000</v>
      </c>
      <c r="AL36" s="154">
        <f t="shared" si="0"/>
        <v>2400000000</v>
      </c>
      <c r="AM36" s="37" t="s">
        <v>954</v>
      </c>
      <c r="AN36" s="49"/>
      <c r="AO36" s="43"/>
    </row>
    <row r="37" spans="1:41" ht="42.75" customHeight="1">
      <c r="A37" s="581"/>
      <c r="B37" s="611"/>
      <c r="C37" s="581"/>
      <c r="D37" s="581"/>
      <c r="E37" s="535"/>
      <c r="F37" s="535"/>
      <c r="G37" s="535"/>
      <c r="H37" s="535"/>
      <c r="I37" s="535"/>
      <c r="J37" s="535"/>
      <c r="K37" s="581"/>
      <c r="L37" s="583"/>
      <c r="M37" s="896"/>
      <c r="N37" s="49" t="s">
        <v>1056</v>
      </c>
      <c r="O37" s="433" t="s">
        <v>959</v>
      </c>
      <c r="P37" s="92">
        <v>0.05</v>
      </c>
      <c r="Q37" s="438" t="s">
        <v>960</v>
      </c>
      <c r="R37" s="432">
        <v>400</v>
      </c>
      <c r="S37" s="61" t="s">
        <v>43</v>
      </c>
      <c r="T37" s="61">
        <v>280</v>
      </c>
      <c r="U37" s="61">
        <v>100</v>
      </c>
      <c r="V37" s="61">
        <v>100</v>
      </c>
      <c r="W37" s="61">
        <v>100</v>
      </c>
      <c r="X37" s="61">
        <v>100</v>
      </c>
      <c r="Y37" s="61">
        <v>60</v>
      </c>
      <c r="Z37" s="61"/>
      <c r="AA37" s="61"/>
      <c r="AB37" s="61"/>
      <c r="AC37" s="430">
        <v>0</v>
      </c>
      <c r="AD37" s="430">
        <f>+AL37</f>
        <v>6500000000</v>
      </c>
      <c r="AE37" s="145">
        <v>0</v>
      </c>
      <c r="AF37" s="145">
        <v>0</v>
      </c>
      <c r="AG37" s="145">
        <v>0</v>
      </c>
      <c r="AH37" s="145">
        <v>2000000000</v>
      </c>
      <c r="AI37" s="145">
        <v>1500000000</v>
      </c>
      <c r="AJ37" s="145">
        <v>1500000000</v>
      </c>
      <c r="AK37" s="145">
        <v>1500000000</v>
      </c>
      <c r="AL37" s="154">
        <f t="shared" si="0"/>
        <v>6500000000</v>
      </c>
      <c r="AM37" s="37" t="s">
        <v>431</v>
      </c>
      <c r="AN37" s="49"/>
      <c r="AO37" s="43"/>
    </row>
    <row r="38" spans="1:41" ht="51">
      <c r="A38" s="581"/>
      <c r="B38" s="611"/>
      <c r="C38" s="581"/>
      <c r="D38" s="581"/>
      <c r="E38" s="535"/>
      <c r="F38" s="535"/>
      <c r="G38" s="535"/>
      <c r="H38" s="535"/>
      <c r="I38" s="535"/>
      <c r="J38" s="535"/>
      <c r="K38" s="581"/>
      <c r="L38" s="583"/>
      <c r="M38" s="896"/>
      <c r="N38" s="906" t="s">
        <v>1057</v>
      </c>
      <c r="O38" s="96" t="s">
        <v>961</v>
      </c>
      <c r="P38" s="429">
        <v>0.03</v>
      </c>
      <c r="Q38" s="408" t="s">
        <v>321</v>
      </c>
      <c r="R38" s="439">
        <v>30</v>
      </c>
      <c r="S38" s="72" t="s">
        <v>43</v>
      </c>
      <c r="T38" s="72">
        <v>0</v>
      </c>
      <c r="U38" s="72">
        <v>0</v>
      </c>
      <c r="V38" s="72">
        <v>30</v>
      </c>
      <c r="W38" s="72">
        <v>0</v>
      </c>
      <c r="X38" s="72">
        <v>0</v>
      </c>
      <c r="Y38" s="72"/>
      <c r="Z38" s="72"/>
      <c r="AA38" s="72"/>
      <c r="AB38" s="72"/>
      <c r="AC38" s="440">
        <v>0</v>
      </c>
      <c r="AD38" s="440">
        <v>0</v>
      </c>
      <c r="AE38" s="413">
        <v>0</v>
      </c>
      <c r="AF38" s="413">
        <v>0</v>
      </c>
      <c r="AG38" s="413">
        <f>+AL38</f>
        <v>150000000</v>
      </c>
      <c r="AH38" s="413">
        <v>0</v>
      </c>
      <c r="AI38" s="413">
        <v>150000000</v>
      </c>
      <c r="AJ38" s="413">
        <v>0</v>
      </c>
      <c r="AK38" s="413">
        <v>0</v>
      </c>
      <c r="AL38" s="413">
        <f t="shared" si="0"/>
        <v>150000000</v>
      </c>
      <c r="AM38" s="423" t="s">
        <v>431</v>
      </c>
      <c r="AN38" s="37" t="s">
        <v>962</v>
      </c>
      <c r="AO38" s="157">
        <v>176563270777</v>
      </c>
    </row>
    <row r="39" spans="1:41" ht="38.25">
      <c r="A39" s="581"/>
      <c r="B39" s="611"/>
      <c r="C39" s="581"/>
      <c r="D39" s="581"/>
      <c r="E39" s="535"/>
      <c r="F39" s="535"/>
      <c r="G39" s="535"/>
      <c r="H39" s="535"/>
      <c r="I39" s="535"/>
      <c r="J39" s="535"/>
      <c r="K39" s="581"/>
      <c r="L39" s="583"/>
      <c r="M39" s="896"/>
      <c r="N39" s="907"/>
      <c r="O39" s="96" t="s">
        <v>963</v>
      </c>
      <c r="P39" s="429"/>
      <c r="Q39" s="408"/>
      <c r="R39" s="439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440"/>
      <c r="AD39" s="440"/>
      <c r="AE39" s="413"/>
      <c r="AF39" s="413"/>
      <c r="AG39" s="413"/>
      <c r="AH39" s="413"/>
      <c r="AI39" s="413"/>
      <c r="AJ39" s="413"/>
      <c r="AK39" s="413"/>
      <c r="AL39" s="413"/>
      <c r="AM39" s="423"/>
      <c r="AN39" s="37"/>
      <c r="AO39" s="157"/>
    </row>
    <row r="40" spans="1:41" ht="38.25">
      <c r="A40" s="581"/>
      <c r="B40" s="611"/>
      <c r="C40" s="581"/>
      <c r="D40" s="581"/>
      <c r="E40" s="535"/>
      <c r="F40" s="535"/>
      <c r="G40" s="535"/>
      <c r="H40" s="535"/>
      <c r="I40" s="535"/>
      <c r="J40" s="535"/>
      <c r="K40" s="581"/>
      <c r="L40" s="583"/>
      <c r="M40" s="896"/>
      <c r="N40" s="428" t="s">
        <v>1058</v>
      </c>
      <c r="O40" s="428" t="s">
        <v>964</v>
      </c>
      <c r="P40" s="429">
        <v>0.1</v>
      </c>
      <c r="Q40" s="106" t="s">
        <v>965</v>
      </c>
      <c r="R40" s="432">
        <v>12</v>
      </c>
      <c r="S40" s="61" t="s">
        <v>43</v>
      </c>
      <c r="T40" s="61">
        <v>16</v>
      </c>
      <c r="U40" s="61">
        <v>4</v>
      </c>
      <c r="V40" s="61">
        <v>4</v>
      </c>
      <c r="W40" s="61">
        <v>4</v>
      </c>
      <c r="X40" s="61">
        <v>4</v>
      </c>
      <c r="Y40" s="61">
        <v>0</v>
      </c>
      <c r="Z40" s="61">
        <v>0</v>
      </c>
      <c r="AA40" s="61">
        <v>2</v>
      </c>
      <c r="AB40" s="61">
        <v>2</v>
      </c>
      <c r="AC40" s="430">
        <v>0</v>
      </c>
      <c r="AD40" s="430">
        <f>+AL40</f>
        <v>80000000</v>
      </c>
      <c r="AE40" s="145">
        <v>0</v>
      </c>
      <c r="AF40" s="145">
        <v>0</v>
      </c>
      <c r="AG40" s="145">
        <v>0</v>
      </c>
      <c r="AH40" s="145">
        <v>20000000</v>
      </c>
      <c r="AI40" s="145">
        <v>20000000</v>
      </c>
      <c r="AJ40" s="145">
        <v>20000000</v>
      </c>
      <c r="AK40" s="145">
        <v>20000000</v>
      </c>
      <c r="AL40" s="154">
        <f t="shared" si="0"/>
        <v>80000000</v>
      </c>
      <c r="AM40" s="37" t="s">
        <v>431</v>
      </c>
      <c r="AN40" s="49"/>
      <c r="AO40" s="43"/>
    </row>
    <row r="41" spans="1:41" ht="63.75">
      <c r="A41" s="581"/>
      <c r="B41" s="611"/>
      <c r="C41" s="581"/>
      <c r="D41" s="581"/>
      <c r="E41" s="535"/>
      <c r="F41" s="535"/>
      <c r="G41" s="535"/>
      <c r="H41" s="535"/>
      <c r="I41" s="535"/>
      <c r="J41" s="535"/>
      <c r="K41" s="581"/>
      <c r="L41" s="583"/>
      <c r="M41" s="896"/>
      <c r="N41" s="49" t="s">
        <v>1059</v>
      </c>
      <c r="O41" s="433" t="s">
        <v>966</v>
      </c>
      <c r="P41" s="429">
        <v>0.05</v>
      </c>
      <c r="Q41" s="100" t="s">
        <v>439</v>
      </c>
      <c r="R41" s="432">
        <v>4</v>
      </c>
      <c r="S41" s="61" t="s">
        <v>115</v>
      </c>
      <c r="T41" s="61">
        <v>4</v>
      </c>
      <c r="U41" s="61">
        <v>1</v>
      </c>
      <c r="V41" s="61">
        <v>1</v>
      </c>
      <c r="W41" s="61">
        <v>1</v>
      </c>
      <c r="X41" s="61">
        <v>1</v>
      </c>
      <c r="Y41" s="61">
        <v>0</v>
      </c>
      <c r="Z41" s="61">
        <v>0</v>
      </c>
      <c r="AA41" s="61">
        <v>1</v>
      </c>
      <c r="AB41" s="61">
        <v>1</v>
      </c>
      <c r="AC41" s="430">
        <v>0</v>
      </c>
      <c r="AD41" s="430">
        <f>+AL41</f>
        <v>200000000</v>
      </c>
      <c r="AE41" s="145">
        <v>0</v>
      </c>
      <c r="AF41" s="145">
        <v>0</v>
      </c>
      <c r="AG41" s="145">
        <v>0</v>
      </c>
      <c r="AH41" s="145">
        <v>20000000</v>
      </c>
      <c r="AI41" s="145">
        <v>60000000</v>
      </c>
      <c r="AJ41" s="145">
        <v>60000000</v>
      </c>
      <c r="AK41" s="145">
        <v>60000000</v>
      </c>
      <c r="AL41" s="154">
        <f t="shared" si="0"/>
        <v>200000000</v>
      </c>
      <c r="AM41" s="37" t="s">
        <v>431</v>
      </c>
      <c r="AN41" s="49"/>
      <c r="AO41" s="43"/>
    </row>
    <row r="42" spans="1:41" ht="38.25">
      <c r="A42" s="581"/>
      <c r="B42" s="611"/>
      <c r="C42" s="581"/>
      <c r="D42" s="581"/>
      <c r="E42" s="535"/>
      <c r="F42" s="535"/>
      <c r="G42" s="535"/>
      <c r="H42" s="535"/>
      <c r="I42" s="535"/>
      <c r="J42" s="535"/>
      <c r="K42" s="581"/>
      <c r="L42" s="583"/>
      <c r="M42" s="896"/>
      <c r="N42" s="49" t="s">
        <v>1060</v>
      </c>
      <c r="O42" s="433" t="s">
        <v>967</v>
      </c>
      <c r="P42" s="429">
        <v>0.1</v>
      </c>
      <c r="Q42" s="100" t="s">
        <v>439</v>
      </c>
      <c r="R42" s="432">
        <v>4</v>
      </c>
      <c r="S42" s="61" t="s">
        <v>115</v>
      </c>
      <c r="T42" s="61">
        <v>4</v>
      </c>
      <c r="U42" s="61">
        <v>1</v>
      </c>
      <c r="V42" s="61">
        <v>1</v>
      </c>
      <c r="W42" s="61">
        <v>1</v>
      </c>
      <c r="X42" s="61">
        <v>1</v>
      </c>
      <c r="Y42" s="61">
        <v>0</v>
      </c>
      <c r="Z42" s="61">
        <v>0</v>
      </c>
      <c r="AA42" s="61">
        <v>1</v>
      </c>
      <c r="AB42" s="61">
        <v>0</v>
      </c>
      <c r="AC42" s="430">
        <v>0</v>
      </c>
      <c r="AD42" s="430">
        <f>+AL42</f>
        <v>120000000</v>
      </c>
      <c r="AE42" s="145">
        <v>0</v>
      </c>
      <c r="AF42" s="145">
        <v>0</v>
      </c>
      <c r="AG42" s="145">
        <v>0</v>
      </c>
      <c r="AH42" s="145">
        <v>30000000</v>
      </c>
      <c r="AI42" s="145">
        <v>30000000</v>
      </c>
      <c r="AJ42" s="145">
        <v>30000000</v>
      </c>
      <c r="AK42" s="145">
        <v>30000000</v>
      </c>
      <c r="AL42" s="154">
        <f t="shared" si="0"/>
        <v>120000000</v>
      </c>
      <c r="AM42" s="37" t="s">
        <v>431</v>
      </c>
      <c r="AN42" s="49"/>
      <c r="AO42" s="43"/>
    </row>
    <row r="43" spans="1:41">
      <c r="A43" s="581"/>
      <c r="B43" s="607"/>
      <c r="C43" s="581"/>
      <c r="D43" s="581"/>
      <c r="E43" s="535"/>
      <c r="F43" s="535"/>
      <c r="G43" s="535"/>
      <c r="H43" s="535"/>
      <c r="I43" s="535"/>
      <c r="J43" s="535"/>
      <c r="K43" s="581"/>
      <c r="L43" s="584"/>
      <c r="M43" s="896"/>
      <c r="N43" s="897" t="s">
        <v>1061</v>
      </c>
      <c r="O43" s="433" t="s">
        <v>968</v>
      </c>
      <c r="P43" s="429">
        <v>0.05</v>
      </c>
      <c r="Q43" s="902" t="s">
        <v>439</v>
      </c>
      <c r="R43" s="512">
        <v>2</v>
      </c>
      <c r="S43" s="512" t="s">
        <v>43</v>
      </c>
      <c r="T43" s="512">
        <v>0</v>
      </c>
      <c r="U43" s="512">
        <v>1</v>
      </c>
      <c r="V43" s="512">
        <v>1</v>
      </c>
      <c r="W43" s="512">
        <v>0</v>
      </c>
      <c r="X43" s="512">
        <v>0</v>
      </c>
      <c r="Y43" s="61">
        <v>1</v>
      </c>
      <c r="Z43" s="61">
        <v>1</v>
      </c>
      <c r="AA43" s="61">
        <v>1</v>
      </c>
      <c r="AB43" s="61">
        <v>1</v>
      </c>
      <c r="AC43" s="430">
        <v>0</v>
      </c>
      <c r="AD43" s="430">
        <f>+AL43</f>
        <v>200000000</v>
      </c>
      <c r="AE43" s="145">
        <v>0</v>
      </c>
      <c r="AF43" s="145">
        <v>0</v>
      </c>
      <c r="AG43" s="145">
        <v>0</v>
      </c>
      <c r="AH43" s="145">
        <v>50000000</v>
      </c>
      <c r="AI43" s="145">
        <v>150000000</v>
      </c>
      <c r="AJ43" s="145">
        <v>0</v>
      </c>
      <c r="AK43" s="145">
        <v>0</v>
      </c>
      <c r="AL43" s="154">
        <f t="shared" si="0"/>
        <v>200000000</v>
      </c>
      <c r="AM43" s="37" t="s">
        <v>431</v>
      </c>
      <c r="AN43" s="147"/>
      <c r="AO43" s="43"/>
    </row>
    <row r="44" spans="1:41" ht="25.5">
      <c r="M44" s="896"/>
      <c r="N44" s="897"/>
      <c r="O44" s="408" t="s">
        <v>969</v>
      </c>
      <c r="P44" s="61"/>
      <c r="Q44" s="903"/>
      <c r="R44" s="905"/>
      <c r="S44" s="905"/>
      <c r="T44" s="905"/>
      <c r="U44" s="905"/>
      <c r="V44" s="905"/>
      <c r="W44" s="905"/>
      <c r="X44" s="905"/>
      <c r="Y44" s="61">
        <v>1</v>
      </c>
      <c r="Z44" s="61">
        <v>0</v>
      </c>
      <c r="AA44" s="407">
        <v>0</v>
      </c>
      <c r="AB44" s="407">
        <v>0</v>
      </c>
      <c r="AC44" s="407"/>
      <c r="AD44" s="40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"/>
    </row>
    <row r="45" spans="1:41" ht="38.25">
      <c r="M45" s="896"/>
      <c r="N45" s="897"/>
      <c r="O45" s="408" t="s">
        <v>970</v>
      </c>
      <c r="P45" s="61"/>
      <c r="Q45" s="903"/>
      <c r="R45" s="905"/>
      <c r="S45" s="905"/>
      <c r="T45" s="905"/>
      <c r="U45" s="905"/>
      <c r="V45" s="905"/>
      <c r="W45" s="905"/>
      <c r="X45" s="905"/>
      <c r="Y45" s="61">
        <v>0</v>
      </c>
      <c r="Z45" s="61">
        <v>1</v>
      </c>
      <c r="AA45" s="407">
        <v>0</v>
      </c>
      <c r="AB45" s="407">
        <v>0</v>
      </c>
      <c r="AC45" s="407"/>
      <c r="AD45" s="40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"/>
    </row>
    <row r="46" spans="1:41">
      <c r="M46" s="896"/>
      <c r="N46" s="897"/>
      <c r="O46" s="408" t="s">
        <v>971</v>
      </c>
      <c r="P46" s="61"/>
      <c r="Q46" s="904"/>
      <c r="R46" s="513"/>
      <c r="S46" s="513"/>
      <c r="T46" s="513"/>
      <c r="U46" s="513"/>
      <c r="V46" s="513"/>
      <c r="W46" s="513"/>
      <c r="X46" s="513"/>
      <c r="Y46" s="61">
        <v>1</v>
      </c>
      <c r="Z46" s="61">
        <v>1</v>
      </c>
      <c r="AA46" s="61">
        <v>1</v>
      </c>
      <c r="AB46" s="61">
        <v>1</v>
      </c>
      <c r="AC46" s="407"/>
      <c r="AD46" s="40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"/>
    </row>
    <row r="47" spans="1:41">
      <c r="N47" s="441"/>
      <c r="AC47" s="424">
        <f t="shared" ref="AC47:AL47" si="1">SUM(AC18:AC43)</f>
        <v>0</v>
      </c>
      <c r="AD47" s="424">
        <f t="shared" si="1"/>
        <v>10096000000</v>
      </c>
      <c r="AE47" s="424">
        <f t="shared" si="1"/>
        <v>0</v>
      </c>
      <c r="AF47" s="424">
        <f t="shared" si="1"/>
        <v>25000000</v>
      </c>
      <c r="AG47" s="424">
        <f t="shared" si="1"/>
        <v>1650000000</v>
      </c>
      <c r="AH47" s="424">
        <f t="shared" si="1"/>
        <v>2891000000</v>
      </c>
      <c r="AI47" s="424">
        <f t="shared" si="1"/>
        <v>4160000000</v>
      </c>
      <c r="AJ47" s="424">
        <f t="shared" si="1"/>
        <v>2360000000</v>
      </c>
      <c r="AK47" s="424">
        <f t="shared" si="1"/>
        <v>2360000000</v>
      </c>
      <c r="AL47" s="424">
        <f t="shared" si="1"/>
        <v>11771000000</v>
      </c>
    </row>
  </sheetData>
  <sheetProtection formatCells="0" formatColumns="0" formatRows="0" insertColumns="0" insertRows="0" insertHyperlinks="0" deleteColumns="0" deleteRows="0" sort="0" autoFilter="0" pivotTables="0"/>
  <mergeCells count="68">
    <mergeCell ref="Q43:Q46"/>
    <mergeCell ref="R43:R46"/>
    <mergeCell ref="S43:S46"/>
    <mergeCell ref="T43:T46"/>
    <mergeCell ref="U15:U16"/>
    <mergeCell ref="U43:U46"/>
    <mergeCell ref="V43:V46"/>
    <mergeCell ref="W43:W46"/>
    <mergeCell ref="X43:X46"/>
    <mergeCell ref="V21:V30"/>
    <mergeCell ref="W21:W30"/>
    <mergeCell ref="X21:X30"/>
    <mergeCell ref="V15:V16"/>
    <mergeCell ref="W15:W16"/>
    <mergeCell ref="X15:X16"/>
    <mergeCell ref="K18:K43"/>
    <mergeCell ref="L18:L43"/>
    <mergeCell ref="P21:P30"/>
    <mergeCell ref="S15:S16"/>
    <mergeCell ref="Q21:Q30"/>
    <mergeCell ref="R21:R30"/>
    <mergeCell ref="S21:S30"/>
    <mergeCell ref="Q15:Q16"/>
    <mergeCell ref="R15:R16"/>
    <mergeCell ref="N38:N39"/>
    <mergeCell ref="T21:T30"/>
    <mergeCell ref="U21:U30"/>
    <mergeCell ref="T15:T16"/>
    <mergeCell ref="J12:J43"/>
    <mergeCell ref="K12:K17"/>
    <mergeCell ref="L12:L17"/>
    <mergeCell ref="M12:M17"/>
    <mergeCell ref="N15:N16"/>
    <mergeCell ref="M18:M46"/>
    <mergeCell ref="N21:N31"/>
    <mergeCell ref="N43:N46"/>
    <mergeCell ref="AO10:AO11"/>
    <mergeCell ref="A12:A43"/>
    <mergeCell ref="B12:B43"/>
    <mergeCell ref="C12:C43"/>
    <mergeCell ref="D12:D43"/>
    <mergeCell ref="E12:E43"/>
    <mergeCell ref="F12:F43"/>
    <mergeCell ref="G12:G43"/>
    <mergeCell ref="H12:H43"/>
    <mergeCell ref="I12:I43"/>
    <mergeCell ref="Y10:AB10"/>
    <mergeCell ref="AC10:AG10"/>
    <mergeCell ref="AH10:AK10"/>
    <mergeCell ref="AL10:AL11"/>
    <mergeCell ref="AM10:AM11"/>
    <mergeCell ref="AN10:AN11"/>
    <mergeCell ref="Q10:X10"/>
    <mergeCell ref="A1:M1"/>
    <mergeCell ref="A2:M2"/>
    <mergeCell ref="A3:M3"/>
    <mergeCell ref="A4:M4"/>
    <mergeCell ref="A5:M5"/>
    <mergeCell ref="A10:A11"/>
    <mergeCell ref="B10:B11"/>
    <mergeCell ref="C10:C11"/>
    <mergeCell ref="D10:J10"/>
    <mergeCell ref="K10:K11"/>
    <mergeCell ref="L10:L11"/>
    <mergeCell ref="M10:M11"/>
    <mergeCell ref="N10:N11"/>
    <mergeCell ref="O10:O11"/>
    <mergeCell ref="P10:P1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4326-4C73-4AA2-BD3D-843B92349CC1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EE44-924A-47D2-9363-41E3F45507FB}">
  <sheetPr>
    <tabColor theme="4" tint="0.39997558519241921"/>
  </sheetPr>
  <dimension ref="A1:AY15"/>
  <sheetViews>
    <sheetView topLeftCell="P1" zoomScale="70" zoomScaleNormal="70" workbookViewId="0">
      <selection activeCell="W11" sqref="W11"/>
    </sheetView>
  </sheetViews>
  <sheetFormatPr baseColWidth="10" defaultRowHeight="15"/>
  <cols>
    <col min="6" max="6" width="17.140625" customWidth="1"/>
    <col min="7" max="7" width="13.5703125" customWidth="1"/>
    <col min="8" max="8" width="13.5703125" hidden="1" customWidth="1"/>
    <col min="9" max="14" width="0" hidden="1" customWidth="1"/>
    <col min="17" max="17" width="39.28515625" customWidth="1"/>
    <col min="18" max="19" width="31.5703125" customWidth="1"/>
    <col min="21" max="21" width="23.85546875" customWidth="1"/>
    <col min="22" max="22" width="18.140625" customWidth="1"/>
    <col min="26" max="28" width="11.42578125" hidden="1" customWidth="1"/>
    <col min="29" max="32" width="15" customWidth="1"/>
    <col min="33" max="34" width="19.42578125" hidden="1" customWidth="1"/>
    <col min="35" max="35" width="18.42578125" hidden="1" customWidth="1"/>
    <col min="36" max="37" width="19" hidden="1" customWidth="1"/>
    <col min="38" max="38" width="20.140625" hidden="1" customWidth="1"/>
    <col min="39" max="39" width="19" hidden="1" customWidth="1"/>
    <col min="40" max="40" width="18.42578125" bestFit="1" customWidth="1"/>
    <col min="41" max="47" width="19" hidden="1" customWidth="1"/>
    <col min="48" max="48" width="23.42578125" hidden="1" customWidth="1"/>
    <col min="49" max="49" width="29.7109375" customWidth="1"/>
    <col min="50" max="50" width="38.28515625" customWidth="1"/>
    <col min="51" max="51" width="27.5703125" customWidth="1"/>
  </cols>
  <sheetData>
    <row r="1" spans="1:51" s="32" customFormat="1" ht="26.1" customHeight="1">
      <c r="A1" s="531" t="s">
        <v>0</v>
      </c>
      <c r="B1" s="531" t="s">
        <v>1</v>
      </c>
      <c r="C1" s="531" t="s">
        <v>2</v>
      </c>
      <c r="D1" s="531" t="s">
        <v>3</v>
      </c>
      <c r="E1" s="531"/>
      <c r="F1" s="531"/>
      <c r="G1" s="531"/>
      <c r="H1" s="531"/>
      <c r="I1" s="531"/>
      <c r="J1" s="531"/>
      <c r="K1" s="1"/>
      <c r="L1" s="1"/>
      <c r="M1" s="1"/>
      <c r="N1" s="1"/>
      <c r="O1" s="531" t="s">
        <v>4</v>
      </c>
      <c r="P1" s="531" t="s">
        <v>1</v>
      </c>
      <c r="Q1" s="531" t="s">
        <v>5</v>
      </c>
      <c r="R1" s="531" t="s">
        <v>6</v>
      </c>
      <c r="S1" s="531" t="s">
        <v>189</v>
      </c>
      <c r="T1" s="531" t="s">
        <v>1</v>
      </c>
      <c r="U1" s="531" t="s">
        <v>7</v>
      </c>
      <c r="V1" s="531"/>
      <c r="W1" s="531"/>
      <c r="X1" s="531"/>
      <c r="Y1" s="531"/>
      <c r="Z1" s="531"/>
      <c r="AA1" s="531"/>
      <c r="AB1" s="531"/>
      <c r="AC1" s="1"/>
      <c r="AD1" s="1"/>
      <c r="AE1" s="1"/>
      <c r="AF1" s="1"/>
      <c r="AG1" s="1"/>
      <c r="AH1" s="1"/>
      <c r="AI1" s="531" t="s">
        <v>8</v>
      </c>
      <c r="AJ1" s="531"/>
      <c r="AK1" s="531"/>
      <c r="AL1" s="531"/>
      <c r="AM1" s="531"/>
      <c r="AN1" s="531" t="s">
        <v>9</v>
      </c>
      <c r="AO1" s="531"/>
      <c r="AP1" s="531"/>
      <c r="AQ1" s="531"/>
      <c r="AR1" s="1"/>
      <c r="AS1" s="1"/>
      <c r="AT1" s="1"/>
      <c r="AU1" s="1"/>
      <c r="AV1" s="531" t="s">
        <v>10</v>
      </c>
      <c r="AW1" s="531" t="s">
        <v>11</v>
      </c>
      <c r="AX1" s="531" t="s">
        <v>12</v>
      </c>
      <c r="AY1" s="531" t="s">
        <v>13</v>
      </c>
    </row>
    <row r="2" spans="1:51" s="32" customFormat="1" ht="39.950000000000003" customHeight="1">
      <c r="A2" s="531"/>
      <c r="B2" s="531"/>
      <c r="C2" s="531"/>
      <c r="D2" s="1" t="s">
        <v>14</v>
      </c>
      <c r="E2" s="1" t="s">
        <v>15</v>
      </c>
      <c r="F2" s="1" t="s">
        <v>16</v>
      </c>
      <c r="G2" s="33" t="s">
        <v>17</v>
      </c>
      <c r="H2" s="1" t="s">
        <v>18</v>
      </c>
      <c r="I2" s="1" t="s">
        <v>19</v>
      </c>
      <c r="J2" s="1" t="s">
        <v>20</v>
      </c>
      <c r="K2" s="6"/>
      <c r="L2" s="6"/>
      <c r="M2" s="6"/>
      <c r="N2" s="6"/>
      <c r="O2" s="531"/>
      <c r="P2" s="531"/>
      <c r="Q2" s="531"/>
      <c r="R2" s="531"/>
      <c r="S2" s="531"/>
      <c r="T2" s="531"/>
      <c r="U2" s="1" t="s">
        <v>22</v>
      </c>
      <c r="V2" s="34" t="s">
        <v>23</v>
      </c>
      <c r="W2" s="1" t="s">
        <v>24</v>
      </c>
      <c r="X2" s="1" t="s">
        <v>15</v>
      </c>
      <c r="Y2" s="33" t="s">
        <v>17</v>
      </c>
      <c r="Z2" s="4" t="s">
        <v>18</v>
      </c>
      <c r="AA2" s="3" t="s">
        <v>19</v>
      </c>
      <c r="AB2" s="5" t="s">
        <v>20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>
        <v>2020</v>
      </c>
      <c r="AO2" s="1">
        <v>2021</v>
      </c>
      <c r="AP2" s="1">
        <v>2022</v>
      </c>
      <c r="AQ2" s="1">
        <v>2023</v>
      </c>
      <c r="AR2" s="6">
        <v>2020</v>
      </c>
      <c r="AS2" s="6">
        <v>2021</v>
      </c>
      <c r="AT2" s="6">
        <v>2022</v>
      </c>
      <c r="AU2" s="6">
        <v>2023</v>
      </c>
      <c r="AV2" s="531"/>
      <c r="AW2" s="531"/>
      <c r="AX2" s="531"/>
      <c r="AY2" s="531"/>
    </row>
    <row r="3" spans="1:51" s="44" customFormat="1" ht="72.75" customHeight="1">
      <c r="A3" s="539" t="s">
        <v>190</v>
      </c>
      <c r="B3" s="535">
        <v>1</v>
      </c>
      <c r="C3" s="539" t="s">
        <v>191</v>
      </c>
      <c r="D3" s="539" t="s">
        <v>192</v>
      </c>
      <c r="E3" s="535">
        <v>0.72</v>
      </c>
      <c r="F3" s="535">
        <v>0.73</v>
      </c>
      <c r="G3" s="543">
        <v>2.5000000000000001E-3</v>
      </c>
      <c r="H3" s="543">
        <v>2.5000000000000001E-3</v>
      </c>
      <c r="I3" s="543">
        <v>2.5000000000000001E-3</v>
      </c>
      <c r="J3" s="543">
        <v>2.5000000000000001E-3</v>
      </c>
      <c r="K3" s="36"/>
      <c r="L3" s="36"/>
      <c r="M3" s="36"/>
      <c r="N3" s="36"/>
      <c r="O3" s="539" t="s">
        <v>193</v>
      </c>
      <c r="P3" s="535">
        <v>0.6</v>
      </c>
      <c r="Q3" s="537" t="s">
        <v>194</v>
      </c>
      <c r="R3" s="37" t="s">
        <v>195</v>
      </c>
      <c r="S3" s="37" t="s">
        <v>196</v>
      </c>
      <c r="T3" s="23">
        <v>0.05</v>
      </c>
      <c r="U3" s="37" t="s">
        <v>197</v>
      </c>
      <c r="V3" s="38">
        <v>3</v>
      </c>
      <c r="W3" s="22" t="s">
        <v>43</v>
      </c>
      <c r="X3" s="39">
        <v>0</v>
      </c>
      <c r="Y3" s="14">
        <v>1</v>
      </c>
      <c r="Z3" s="14">
        <v>1</v>
      </c>
      <c r="AA3" s="14">
        <v>1</v>
      </c>
      <c r="AB3" s="14">
        <v>0</v>
      </c>
      <c r="AC3" s="14">
        <v>0</v>
      </c>
      <c r="AD3" s="14">
        <v>0</v>
      </c>
      <c r="AE3" s="14">
        <v>1</v>
      </c>
      <c r="AF3" s="14">
        <v>0</v>
      </c>
      <c r="AG3" s="14">
        <f>+((AC3+AD3+AE3+AF3)/Y3)*100</f>
        <v>100</v>
      </c>
      <c r="AH3" s="15">
        <f>+((AC3+AD3+AE3+AF3)/V3)*100</f>
        <v>33.333333333333329</v>
      </c>
      <c r="AI3" s="40">
        <f>AV3</f>
        <v>78000000</v>
      </c>
      <c r="AJ3" s="40">
        <v>0</v>
      </c>
      <c r="AK3" s="40">
        <v>0</v>
      </c>
      <c r="AL3" s="40">
        <v>0</v>
      </c>
      <c r="AM3" s="40">
        <v>0</v>
      </c>
      <c r="AN3" s="41">
        <v>25000000</v>
      </c>
      <c r="AO3" s="41">
        <v>26000000</v>
      </c>
      <c r="AP3" s="41">
        <v>27000000</v>
      </c>
      <c r="AQ3" s="41">
        <v>0</v>
      </c>
      <c r="AR3" s="41"/>
      <c r="AS3" s="41"/>
      <c r="AT3" s="41"/>
      <c r="AU3" s="41"/>
      <c r="AV3" s="41">
        <f t="shared" ref="AV3:AV15" si="0">SUM(AN3:AQ3)</f>
        <v>78000000</v>
      </c>
      <c r="AW3" s="37" t="s">
        <v>198</v>
      </c>
      <c r="AX3" s="42" t="s">
        <v>199</v>
      </c>
      <c r="AY3" s="43">
        <v>176563271541</v>
      </c>
    </row>
    <row r="4" spans="1:51" s="44" customFormat="1" ht="41.25" customHeight="1">
      <c r="A4" s="540"/>
      <c r="B4" s="536"/>
      <c r="C4" s="540"/>
      <c r="D4" s="540"/>
      <c r="E4" s="535"/>
      <c r="F4" s="535"/>
      <c r="G4" s="543"/>
      <c r="H4" s="543"/>
      <c r="I4" s="543"/>
      <c r="J4" s="543"/>
      <c r="K4" s="46"/>
      <c r="L4" s="46"/>
      <c r="M4" s="46"/>
      <c r="N4" s="46"/>
      <c r="O4" s="540"/>
      <c r="P4" s="536"/>
      <c r="Q4" s="538"/>
      <c r="R4" s="37" t="s">
        <v>200</v>
      </c>
      <c r="S4" s="37" t="s">
        <v>201</v>
      </c>
      <c r="T4" s="23">
        <v>0.1</v>
      </c>
      <c r="U4" s="37" t="s">
        <v>202</v>
      </c>
      <c r="V4" s="38">
        <v>2</v>
      </c>
      <c r="W4" s="22" t="s">
        <v>43</v>
      </c>
      <c r="X4" s="39">
        <v>0</v>
      </c>
      <c r="Y4" s="14">
        <v>0</v>
      </c>
      <c r="Z4" s="14">
        <v>1</v>
      </c>
      <c r="AA4" s="14">
        <v>1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 t="e">
        <f>+((AC4+AD4+AE4+AF4)/Y4)*100</f>
        <v>#DIV/0!</v>
      </c>
      <c r="AH4" s="15">
        <f t="shared" ref="AH4:AH15" si="1">+((AC4+AD4+AE4+AF4)/V4)*100</f>
        <v>0</v>
      </c>
      <c r="AI4" s="40">
        <v>0</v>
      </c>
      <c r="AJ4" s="40">
        <v>0</v>
      </c>
      <c r="AK4" s="40">
        <v>0</v>
      </c>
      <c r="AL4" s="40">
        <v>0</v>
      </c>
      <c r="AM4" s="40">
        <v>25000000000</v>
      </c>
      <c r="AN4" s="41">
        <v>0</v>
      </c>
      <c r="AO4" s="41">
        <f>+AM4/2</f>
        <v>12500000000</v>
      </c>
      <c r="AP4" s="41">
        <f>+AM4/2</f>
        <v>12500000000</v>
      </c>
      <c r="AQ4" s="41">
        <v>0</v>
      </c>
      <c r="AR4" s="41"/>
      <c r="AS4" s="41"/>
      <c r="AT4" s="41"/>
      <c r="AU4" s="41"/>
      <c r="AV4" s="41">
        <f t="shared" si="0"/>
        <v>25000000000</v>
      </c>
      <c r="AW4" s="37" t="s">
        <v>198</v>
      </c>
      <c r="AX4" s="37"/>
      <c r="AY4" s="43"/>
    </row>
    <row r="5" spans="1:51" s="44" customFormat="1" ht="51">
      <c r="A5" s="540"/>
      <c r="B5" s="536"/>
      <c r="C5" s="540"/>
      <c r="D5" s="540"/>
      <c r="E5" s="535"/>
      <c r="F5" s="535"/>
      <c r="G5" s="543"/>
      <c r="H5" s="543"/>
      <c r="I5" s="543"/>
      <c r="J5" s="543"/>
      <c r="K5" s="46"/>
      <c r="L5" s="46"/>
      <c r="M5" s="46"/>
      <c r="N5" s="46"/>
      <c r="O5" s="540"/>
      <c r="P5" s="536"/>
      <c r="Q5" s="538"/>
      <c r="R5" s="37" t="s">
        <v>203</v>
      </c>
      <c r="S5" s="37" t="s">
        <v>204</v>
      </c>
      <c r="T5" s="23">
        <v>0.05</v>
      </c>
      <c r="U5" s="37" t="s">
        <v>205</v>
      </c>
      <c r="V5" s="38">
        <v>1</v>
      </c>
      <c r="W5" s="22" t="s">
        <v>43</v>
      </c>
      <c r="X5" s="39">
        <v>0</v>
      </c>
      <c r="Y5" s="14">
        <v>1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1</v>
      </c>
      <c r="AF5" s="14">
        <v>0</v>
      </c>
      <c r="AG5" s="14">
        <f t="shared" ref="AG5:AG15" si="2">+((AC5+AD5+AE5+AF5)/Y5)*100</f>
        <v>100</v>
      </c>
      <c r="AH5" s="15">
        <f t="shared" si="1"/>
        <v>100</v>
      </c>
      <c r="AI5" s="40">
        <f t="shared" ref="AI5:AI11" si="3">AV5</f>
        <v>30000000</v>
      </c>
      <c r="AJ5" s="40">
        <v>0</v>
      </c>
      <c r="AK5" s="40">
        <v>0</v>
      </c>
      <c r="AL5" s="40">
        <v>0</v>
      </c>
      <c r="AM5" s="40">
        <v>0</v>
      </c>
      <c r="AN5" s="41">
        <v>30000000</v>
      </c>
      <c r="AO5" s="41">
        <v>0</v>
      </c>
      <c r="AP5" s="41">
        <v>0</v>
      </c>
      <c r="AQ5" s="41">
        <v>0</v>
      </c>
      <c r="AR5" s="41"/>
      <c r="AS5" s="41"/>
      <c r="AT5" s="41"/>
      <c r="AU5" s="41"/>
      <c r="AV5" s="41">
        <f t="shared" si="0"/>
        <v>30000000</v>
      </c>
      <c r="AW5" s="37" t="s">
        <v>198</v>
      </c>
      <c r="AX5" s="42" t="s">
        <v>206</v>
      </c>
      <c r="AY5" s="43">
        <v>176563271543</v>
      </c>
    </row>
    <row r="6" spans="1:51" s="44" customFormat="1" ht="38.25">
      <c r="A6" s="540"/>
      <c r="B6" s="536"/>
      <c r="C6" s="540"/>
      <c r="D6" s="540"/>
      <c r="E6" s="535"/>
      <c r="F6" s="535"/>
      <c r="G6" s="543"/>
      <c r="H6" s="543"/>
      <c r="I6" s="543"/>
      <c r="J6" s="543"/>
      <c r="K6" s="46"/>
      <c r="L6" s="46"/>
      <c r="M6" s="46"/>
      <c r="N6" s="46"/>
      <c r="O6" s="540"/>
      <c r="P6" s="536"/>
      <c r="Q6" s="538"/>
      <c r="R6" s="37" t="s">
        <v>207</v>
      </c>
      <c r="S6" s="37" t="s">
        <v>208</v>
      </c>
      <c r="T6" s="23">
        <v>0.1</v>
      </c>
      <c r="U6" s="37" t="s">
        <v>209</v>
      </c>
      <c r="V6" s="38">
        <v>6</v>
      </c>
      <c r="W6" s="22" t="s">
        <v>115</v>
      </c>
      <c r="X6" s="39">
        <v>6</v>
      </c>
      <c r="Y6" s="14">
        <v>6</v>
      </c>
      <c r="Z6" s="14">
        <v>6</v>
      </c>
      <c r="AA6" s="14">
        <v>6</v>
      </c>
      <c r="AB6" s="14">
        <v>6</v>
      </c>
      <c r="AC6" s="14">
        <v>0</v>
      </c>
      <c r="AD6" s="14">
        <v>0</v>
      </c>
      <c r="AE6" s="14">
        <v>0</v>
      </c>
      <c r="AF6" s="14">
        <v>6</v>
      </c>
      <c r="AG6" s="14">
        <f t="shared" si="2"/>
        <v>100</v>
      </c>
      <c r="AH6" s="15">
        <f t="shared" si="1"/>
        <v>100</v>
      </c>
      <c r="AI6" s="40">
        <f t="shared" si="3"/>
        <v>838000000</v>
      </c>
      <c r="AJ6" s="40">
        <v>0</v>
      </c>
      <c r="AK6" s="40">
        <v>0</v>
      </c>
      <c r="AL6" s="40">
        <v>0</v>
      </c>
      <c r="AM6" s="40">
        <v>0</v>
      </c>
      <c r="AN6" s="41">
        <v>187000000</v>
      </c>
      <c r="AO6" s="41">
        <v>195000000</v>
      </c>
      <c r="AP6" s="41">
        <v>200000000</v>
      </c>
      <c r="AQ6" s="41">
        <v>256000000</v>
      </c>
      <c r="AR6" s="41"/>
      <c r="AS6" s="41"/>
      <c r="AT6" s="41"/>
      <c r="AU6" s="41"/>
      <c r="AV6" s="41">
        <f t="shared" si="0"/>
        <v>838000000</v>
      </c>
      <c r="AW6" s="37" t="s">
        <v>198</v>
      </c>
      <c r="AX6" s="37" t="s">
        <v>199</v>
      </c>
      <c r="AY6" s="43">
        <v>176563271541</v>
      </c>
    </row>
    <row r="7" spans="1:51" s="44" customFormat="1" ht="46.5" customHeight="1">
      <c r="A7" s="540"/>
      <c r="B7" s="536"/>
      <c r="C7" s="540"/>
      <c r="D7" s="540"/>
      <c r="E7" s="535"/>
      <c r="F7" s="535"/>
      <c r="G7" s="543"/>
      <c r="H7" s="543"/>
      <c r="I7" s="543"/>
      <c r="J7" s="543"/>
      <c r="K7" s="46"/>
      <c r="L7" s="46"/>
      <c r="M7" s="46"/>
      <c r="N7" s="46"/>
      <c r="O7" s="540"/>
      <c r="P7" s="536"/>
      <c r="Q7" s="538"/>
      <c r="R7" s="37" t="s">
        <v>210</v>
      </c>
      <c r="S7" s="37" t="s">
        <v>211</v>
      </c>
      <c r="T7" s="23">
        <v>0.1</v>
      </c>
      <c r="U7" s="37" t="s">
        <v>212</v>
      </c>
      <c r="V7" s="38">
        <v>2</v>
      </c>
      <c r="W7" s="22" t="s">
        <v>43</v>
      </c>
      <c r="X7" s="39">
        <v>0</v>
      </c>
      <c r="Y7" s="14">
        <v>0</v>
      </c>
      <c r="Z7" s="14">
        <v>1</v>
      </c>
      <c r="AA7" s="14">
        <v>1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5">
        <f t="shared" si="1"/>
        <v>0</v>
      </c>
      <c r="AI7" s="40">
        <f t="shared" si="3"/>
        <v>182000000</v>
      </c>
      <c r="AJ7" s="40">
        <v>0</v>
      </c>
      <c r="AK7" s="40">
        <v>0</v>
      </c>
      <c r="AL7" s="40">
        <v>0</v>
      </c>
      <c r="AM7" s="40">
        <v>0</v>
      </c>
      <c r="AN7" s="41">
        <v>0</v>
      </c>
      <c r="AO7" s="41">
        <v>90000000</v>
      </c>
      <c r="AP7" s="41">
        <v>92000000</v>
      </c>
      <c r="AQ7" s="41">
        <v>0</v>
      </c>
      <c r="AR7" s="41"/>
      <c r="AS7" s="41"/>
      <c r="AT7" s="41"/>
      <c r="AU7" s="41"/>
      <c r="AV7" s="41">
        <f t="shared" si="0"/>
        <v>182000000</v>
      </c>
      <c r="AW7" s="37" t="s">
        <v>198</v>
      </c>
      <c r="AX7" s="37"/>
      <c r="AY7" s="43"/>
    </row>
    <row r="8" spans="1:51" s="44" customFormat="1" ht="38.25">
      <c r="A8" s="540"/>
      <c r="B8" s="536"/>
      <c r="C8" s="540"/>
      <c r="D8" s="540"/>
      <c r="E8" s="535"/>
      <c r="F8" s="535"/>
      <c r="G8" s="543"/>
      <c r="H8" s="543"/>
      <c r="I8" s="543"/>
      <c r="J8" s="543"/>
      <c r="K8" s="46"/>
      <c r="L8" s="46"/>
      <c r="M8" s="46"/>
      <c r="N8" s="46"/>
      <c r="O8" s="540"/>
      <c r="P8" s="536"/>
      <c r="Q8" s="538"/>
      <c r="R8" s="37" t="s">
        <v>213</v>
      </c>
      <c r="S8" s="37" t="s">
        <v>214</v>
      </c>
      <c r="T8" s="23">
        <v>0.15</v>
      </c>
      <c r="U8" s="37" t="s">
        <v>215</v>
      </c>
      <c r="V8" s="38">
        <v>2</v>
      </c>
      <c r="W8" s="22" t="s">
        <v>43</v>
      </c>
      <c r="X8" s="39">
        <v>0</v>
      </c>
      <c r="Y8" s="14">
        <v>0</v>
      </c>
      <c r="Z8" s="14">
        <v>1</v>
      </c>
      <c r="AA8" s="14">
        <v>1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 t="e">
        <f t="shared" si="2"/>
        <v>#DIV/0!</v>
      </c>
      <c r="AH8" s="15">
        <f t="shared" si="1"/>
        <v>0</v>
      </c>
      <c r="AI8" s="40">
        <f t="shared" si="3"/>
        <v>149000000</v>
      </c>
      <c r="AJ8" s="40">
        <v>0</v>
      </c>
      <c r="AK8" s="40">
        <v>0</v>
      </c>
      <c r="AL8" s="40">
        <v>0</v>
      </c>
      <c r="AM8" s="40">
        <v>0</v>
      </c>
      <c r="AN8" s="47">
        <v>0</v>
      </c>
      <c r="AO8" s="47">
        <v>73000000</v>
      </c>
      <c r="AP8" s="47">
        <v>76000000</v>
      </c>
      <c r="AQ8" s="47">
        <v>0</v>
      </c>
      <c r="AR8" s="47"/>
      <c r="AS8" s="47"/>
      <c r="AT8" s="47"/>
      <c r="AU8" s="47"/>
      <c r="AV8" s="41">
        <f t="shared" si="0"/>
        <v>149000000</v>
      </c>
      <c r="AW8" s="37" t="s">
        <v>198</v>
      </c>
      <c r="AX8" s="48" t="s">
        <v>216</v>
      </c>
      <c r="AY8" s="43">
        <v>176563270695</v>
      </c>
    </row>
    <row r="9" spans="1:51" s="44" customFormat="1" ht="69.95" customHeight="1">
      <c r="A9" s="540"/>
      <c r="B9" s="536"/>
      <c r="C9" s="540"/>
      <c r="D9" s="540"/>
      <c r="E9" s="535"/>
      <c r="F9" s="535"/>
      <c r="G9" s="543"/>
      <c r="H9" s="543"/>
      <c r="I9" s="543"/>
      <c r="J9" s="543"/>
      <c r="K9" s="46"/>
      <c r="L9" s="46"/>
      <c r="M9" s="46"/>
      <c r="N9" s="46"/>
      <c r="O9" s="540"/>
      <c r="P9" s="536"/>
      <c r="Q9" s="538"/>
      <c r="R9" s="37" t="s">
        <v>217</v>
      </c>
      <c r="S9" s="37" t="s">
        <v>218</v>
      </c>
      <c r="T9" s="23">
        <v>0.15</v>
      </c>
      <c r="U9" s="37" t="s">
        <v>219</v>
      </c>
      <c r="V9" s="38">
        <v>854</v>
      </c>
      <c r="W9" s="22" t="s">
        <v>115</v>
      </c>
      <c r="X9" s="39">
        <v>854</v>
      </c>
      <c r="Y9" s="14">
        <v>854</v>
      </c>
      <c r="Z9" s="14">
        <v>854</v>
      </c>
      <c r="AA9" s="14">
        <v>854</v>
      </c>
      <c r="AB9" s="14">
        <v>854</v>
      </c>
      <c r="AC9" s="14">
        <v>854</v>
      </c>
      <c r="AD9" s="14">
        <v>854</v>
      </c>
      <c r="AE9" s="14">
        <v>854</v>
      </c>
      <c r="AF9" s="14">
        <v>854</v>
      </c>
      <c r="AG9" s="14">
        <f t="shared" si="2"/>
        <v>400</v>
      </c>
      <c r="AH9" s="15">
        <f t="shared" si="1"/>
        <v>400</v>
      </c>
      <c r="AI9" s="40">
        <f t="shared" si="3"/>
        <v>622364432.20000005</v>
      </c>
      <c r="AJ9" s="40">
        <v>0</v>
      </c>
      <c r="AK9" s="40">
        <v>0</v>
      </c>
      <c r="AL9" s="40">
        <v>0</v>
      </c>
      <c r="AM9" s="40">
        <v>0</v>
      </c>
      <c r="AN9" s="41">
        <v>148761931.19999999</v>
      </c>
      <c r="AO9" s="41">
        <v>153224789</v>
      </c>
      <c r="AP9" s="41">
        <v>157821533</v>
      </c>
      <c r="AQ9" s="41">
        <v>162556179</v>
      </c>
      <c r="AR9" s="41"/>
      <c r="AS9" s="41"/>
      <c r="AT9" s="41"/>
      <c r="AU9" s="41"/>
      <c r="AV9" s="41">
        <f t="shared" si="0"/>
        <v>622364432.20000005</v>
      </c>
      <c r="AW9" s="37" t="s">
        <v>198</v>
      </c>
      <c r="AX9" s="37" t="s">
        <v>220</v>
      </c>
      <c r="AY9" s="43">
        <v>176563271559</v>
      </c>
    </row>
    <row r="10" spans="1:51" s="44" customFormat="1" ht="63.75">
      <c r="A10" s="540"/>
      <c r="B10" s="536"/>
      <c r="C10" s="540"/>
      <c r="D10" s="540"/>
      <c r="E10" s="535"/>
      <c r="F10" s="535"/>
      <c r="G10" s="543"/>
      <c r="H10" s="543"/>
      <c r="I10" s="543"/>
      <c r="J10" s="543"/>
      <c r="K10" s="46"/>
      <c r="L10" s="46"/>
      <c r="M10" s="46"/>
      <c r="N10" s="46"/>
      <c r="O10" s="540"/>
      <c r="P10" s="536"/>
      <c r="Q10" s="538"/>
      <c r="R10" s="37" t="s">
        <v>221</v>
      </c>
      <c r="S10" s="37" t="s">
        <v>222</v>
      </c>
      <c r="T10" s="23">
        <v>0.15</v>
      </c>
      <c r="U10" s="37" t="s">
        <v>223</v>
      </c>
      <c r="V10" s="38">
        <v>120</v>
      </c>
      <c r="W10" s="22" t="s">
        <v>115</v>
      </c>
      <c r="X10" s="39">
        <v>120</v>
      </c>
      <c r="Y10" s="14">
        <v>120</v>
      </c>
      <c r="Z10" s="14">
        <v>120</v>
      </c>
      <c r="AA10" s="14">
        <v>120</v>
      </c>
      <c r="AB10" s="14">
        <v>120</v>
      </c>
      <c r="AC10" s="14">
        <v>0</v>
      </c>
      <c r="AD10" s="14">
        <v>0</v>
      </c>
      <c r="AE10" s="14">
        <v>0</v>
      </c>
      <c r="AF10" s="14">
        <v>120</v>
      </c>
      <c r="AG10" s="14">
        <f t="shared" si="2"/>
        <v>100</v>
      </c>
      <c r="AH10" s="15">
        <f t="shared" si="1"/>
        <v>100</v>
      </c>
      <c r="AI10" s="40">
        <f t="shared" si="3"/>
        <v>825000000</v>
      </c>
      <c r="AJ10" s="40">
        <v>0</v>
      </c>
      <c r="AK10" s="40">
        <v>0</v>
      </c>
      <c r="AL10" s="40">
        <v>0</v>
      </c>
      <c r="AM10" s="40">
        <v>0</v>
      </c>
      <c r="AN10" s="41">
        <v>198000000</v>
      </c>
      <c r="AO10" s="41">
        <v>203000000</v>
      </c>
      <c r="AP10" s="41">
        <v>209000000</v>
      </c>
      <c r="AQ10" s="41">
        <v>215000000</v>
      </c>
      <c r="AR10" s="41"/>
      <c r="AS10" s="41"/>
      <c r="AT10" s="41"/>
      <c r="AU10" s="41"/>
      <c r="AV10" s="41">
        <f t="shared" si="0"/>
        <v>825000000</v>
      </c>
      <c r="AW10" s="37" t="s">
        <v>198</v>
      </c>
      <c r="AX10" s="49"/>
      <c r="AY10" s="43"/>
    </row>
    <row r="11" spans="1:51" s="44" customFormat="1" ht="114.75">
      <c r="A11" s="540"/>
      <c r="B11" s="536"/>
      <c r="C11" s="540"/>
      <c r="D11" s="540"/>
      <c r="E11" s="535"/>
      <c r="F11" s="535"/>
      <c r="G11" s="543"/>
      <c r="H11" s="543"/>
      <c r="I11" s="543"/>
      <c r="J11" s="543"/>
      <c r="K11" s="46"/>
      <c r="L11" s="46"/>
      <c r="M11" s="46"/>
      <c r="N11" s="46"/>
      <c r="O11" s="540"/>
      <c r="P11" s="536"/>
      <c r="Q11" s="538"/>
      <c r="R11" s="37" t="s">
        <v>224</v>
      </c>
      <c r="S11" s="37" t="s">
        <v>225</v>
      </c>
      <c r="T11" s="23">
        <v>0.15</v>
      </c>
      <c r="U11" s="37" t="s">
        <v>226</v>
      </c>
      <c r="V11" s="38">
        <v>6</v>
      </c>
      <c r="W11" s="22" t="s">
        <v>115</v>
      </c>
      <c r="X11" s="39">
        <v>6</v>
      </c>
      <c r="Y11" s="14">
        <v>6</v>
      </c>
      <c r="Z11" s="14">
        <v>6</v>
      </c>
      <c r="AA11" s="14">
        <v>6</v>
      </c>
      <c r="AB11" s="14">
        <v>6</v>
      </c>
      <c r="AC11" s="14">
        <v>0</v>
      </c>
      <c r="AD11" s="14">
        <v>0</v>
      </c>
      <c r="AE11" s="14">
        <v>0</v>
      </c>
      <c r="AF11" s="14">
        <v>6</v>
      </c>
      <c r="AG11" s="14">
        <f t="shared" si="2"/>
        <v>100</v>
      </c>
      <c r="AH11" s="15">
        <f t="shared" si="1"/>
        <v>100</v>
      </c>
      <c r="AI11" s="40">
        <f t="shared" si="3"/>
        <v>672765600</v>
      </c>
      <c r="AJ11" s="40">
        <v>0</v>
      </c>
      <c r="AK11" s="40">
        <v>0</v>
      </c>
      <c r="AL11" s="40">
        <v>0</v>
      </c>
      <c r="AM11" s="40">
        <v>0</v>
      </c>
      <c r="AN11" s="41">
        <v>230000000</v>
      </c>
      <c r="AO11" s="41">
        <v>103520000</v>
      </c>
      <c r="AP11" s="41">
        <v>110245600</v>
      </c>
      <c r="AQ11" s="41">
        <v>229000000</v>
      </c>
      <c r="AR11" s="41"/>
      <c r="AS11" s="41"/>
      <c r="AT11" s="41"/>
      <c r="AU11" s="41"/>
      <c r="AV11" s="41">
        <f t="shared" si="0"/>
        <v>672765600</v>
      </c>
      <c r="AW11" s="37" t="s">
        <v>198</v>
      </c>
      <c r="AX11" s="37" t="s">
        <v>227</v>
      </c>
      <c r="AY11" s="43">
        <v>176563270698</v>
      </c>
    </row>
    <row r="12" spans="1:51" s="44" customFormat="1" ht="38.25">
      <c r="A12" s="540"/>
      <c r="B12" s="536"/>
      <c r="C12" s="540"/>
      <c r="D12" s="540"/>
      <c r="E12" s="535"/>
      <c r="F12" s="535"/>
      <c r="G12" s="543"/>
      <c r="H12" s="543"/>
      <c r="I12" s="543"/>
      <c r="J12" s="543"/>
      <c r="K12" s="36"/>
      <c r="L12" s="36"/>
      <c r="M12" s="36"/>
      <c r="N12" s="36"/>
      <c r="O12" s="539" t="s">
        <v>228</v>
      </c>
      <c r="P12" s="535">
        <v>0.4</v>
      </c>
      <c r="Q12" s="537" t="s">
        <v>229</v>
      </c>
      <c r="R12" s="37" t="s">
        <v>230</v>
      </c>
      <c r="S12" s="37" t="s">
        <v>231</v>
      </c>
      <c r="T12" s="23">
        <v>0.15</v>
      </c>
      <c r="U12" s="37" t="s">
        <v>232</v>
      </c>
      <c r="V12" s="38">
        <v>1</v>
      </c>
      <c r="W12" s="22" t="s">
        <v>43</v>
      </c>
      <c r="X12" s="39">
        <v>0</v>
      </c>
      <c r="Y12" s="14">
        <v>0</v>
      </c>
      <c r="Z12" s="14">
        <v>1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 t="e">
        <f t="shared" si="2"/>
        <v>#DIV/0!</v>
      </c>
      <c r="AH12" s="15">
        <f t="shared" si="1"/>
        <v>0</v>
      </c>
      <c r="AI12" s="40">
        <v>0</v>
      </c>
      <c r="AJ12" s="40">
        <v>7000000</v>
      </c>
      <c r="AK12" s="40">
        <v>0</v>
      </c>
      <c r="AL12" s="40">
        <v>0</v>
      </c>
      <c r="AM12" s="40">
        <v>0</v>
      </c>
      <c r="AN12" s="47">
        <v>0</v>
      </c>
      <c r="AO12" s="47">
        <v>7000000</v>
      </c>
      <c r="AP12" s="47">
        <v>0</v>
      </c>
      <c r="AQ12" s="47">
        <v>0</v>
      </c>
      <c r="AR12" s="47"/>
      <c r="AS12" s="47"/>
      <c r="AT12" s="47"/>
      <c r="AU12" s="47"/>
      <c r="AV12" s="41">
        <f t="shared" si="0"/>
        <v>7000000</v>
      </c>
      <c r="AW12" s="37" t="s">
        <v>198</v>
      </c>
      <c r="AX12" s="49"/>
      <c r="AY12" s="43"/>
    </row>
    <row r="13" spans="1:51" s="44" customFormat="1" ht="60" customHeight="1">
      <c r="A13" s="540"/>
      <c r="B13" s="536"/>
      <c r="C13" s="540"/>
      <c r="D13" s="540"/>
      <c r="E13" s="535"/>
      <c r="F13" s="535"/>
      <c r="G13" s="543"/>
      <c r="H13" s="543"/>
      <c r="I13" s="543"/>
      <c r="J13" s="543"/>
      <c r="K13" s="46"/>
      <c r="L13" s="46"/>
      <c r="M13" s="46"/>
      <c r="N13" s="46"/>
      <c r="O13" s="540"/>
      <c r="P13" s="536"/>
      <c r="Q13" s="538"/>
      <c r="R13" s="37" t="s">
        <v>233</v>
      </c>
      <c r="S13" s="37" t="s">
        <v>234</v>
      </c>
      <c r="T13" s="23">
        <v>0.45</v>
      </c>
      <c r="U13" s="37" t="s">
        <v>235</v>
      </c>
      <c r="V13" s="38">
        <v>6</v>
      </c>
      <c r="W13" s="22" t="s">
        <v>115</v>
      </c>
      <c r="X13" s="39">
        <v>6</v>
      </c>
      <c r="Y13" s="14">
        <v>6</v>
      </c>
      <c r="Z13" s="14">
        <v>6</v>
      </c>
      <c r="AA13" s="14">
        <v>6</v>
      </c>
      <c r="AB13" s="14">
        <v>6</v>
      </c>
      <c r="AC13" s="14">
        <v>0</v>
      </c>
      <c r="AD13" s="14">
        <v>0</v>
      </c>
      <c r="AE13" s="14">
        <v>0</v>
      </c>
      <c r="AF13" s="14">
        <v>6</v>
      </c>
      <c r="AG13" s="14">
        <f t="shared" si="2"/>
        <v>100</v>
      </c>
      <c r="AH13" s="15">
        <f t="shared" si="1"/>
        <v>100</v>
      </c>
      <c r="AI13" s="40">
        <f>AV13</f>
        <v>505197968</v>
      </c>
      <c r="AJ13" s="40">
        <v>0</v>
      </c>
      <c r="AK13" s="40">
        <v>0</v>
      </c>
      <c r="AL13" s="40">
        <v>0</v>
      </c>
      <c r="AM13" s="40">
        <v>0</v>
      </c>
      <c r="AN13" s="41">
        <v>114000000</v>
      </c>
      <c r="AO13" s="41">
        <v>117000000</v>
      </c>
      <c r="AP13" s="41">
        <v>117500000</v>
      </c>
      <c r="AQ13" s="41">
        <v>156697968</v>
      </c>
      <c r="AR13" s="41"/>
      <c r="AS13" s="41"/>
      <c r="AT13" s="41"/>
      <c r="AU13" s="41"/>
      <c r="AV13" s="41">
        <f t="shared" si="0"/>
        <v>505197968</v>
      </c>
      <c r="AW13" s="37" t="s">
        <v>198</v>
      </c>
      <c r="AX13" s="49"/>
      <c r="AY13" s="43"/>
    </row>
    <row r="14" spans="1:51" s="44" customFormat="1" ht="60" customHeight="1">
      <c r="A14" s="540"/>
      <c r="B14" s="536"/>
      <c r="C14" s="540"/>
      <c r="D14" s="540"/>
      <c r="E14" s="535"/>
      <c r="F14" s="535"/>
      <c r="G14" s="543"/>
      <c r="H14" s="543"/>
      <c r="I14" s="543"/>
      <c r="J14" s="543"/>
      <c r="K14" s="46"/>
      <c r="L14" s="46"/>
      <c r="M14" s="46"/>
      <c r="N14" s="46"/>
      <c r="O14" s="540"/>
      <c r="P14" s="536"/>
      <c r="Q14" s="538"/>
      <c r="R14" s="37" t="s">
        <v>236</v>
      </c>
      <c r="S14" s="37" t="s">
        <v>237</v>
      </c>
      <c r="T14" s="23">
        <v>0.25</v>
      </c>
      <c r="U14" s="37" t="s">
        <v>238</v>
      </c>
      <c r="V14" s="38">
        <v>6</v>
      </c>
      <c r="W14" s="22" t="s">
        <v>115</v>
      </c>
      <c r="X14" s="39">
        <v>6</v>
      </c>
      <c r="Y14" s="14">
        <v>6</v>
      </c>
      <c r="Z14" s="14">
        <v>6</v>
      </c>
      <c r="AA14" s="14">
        <v>6</v>
      </c>
      <c r="AB14" s="14">
        <v>6</v>
      </c>
      <c r="AC14" s="14">
        <v>0</v>
      </c>
      <c r="AD14" s="14">
        <v>0</v>
      </c>
      <c r="AE14" s="14">
        <v>0</v>
      </c>
      <c r="AF14" s="14">
        <v>6</v>
      </c>
      <c r="AG14" s="14">
        <f t="shared" si="2"/>
        <v>100</v>
      </c>
      <c r="AH14" s="15">
        <f t="shared" si="1"/>
        <v>100</v>
      </c>
      <c r="AI14" s="40">
        <f>AV14</f>
        <v>2486568294</v>
      </c>
      <c r="AJ14" s="40">
        <v>0</v>
      </c>
      <c r="AK14" s="40">
        <v>0</v>
      </c>
      <c r="AL14" s="40">
        <v>0</v>
      </c>
      <c r="AM14" s="40">
        <v>0</v>
      </c>
      <c r="AN14" s="41">
        <v>594357072</v>
      </c>
      <c r="AO14" s="41">
        <v>612187784</v>
      </c>
      <c r="AP14" s="41">
        <v>630553418</v>
      </c>
      <c r="AQ14" s="41">
        <v>649470020</v>
      </c>
      <c r="AR14" s="41"/>
      <c r="AS14" s="41"/>
      <c r="AT14" s="41"/>
      <c r="AU14" s="41"/>
      <c r="AV14" s="41">
        <f t="shared" si="0"/>
        <v>2486568294</v>
      </c>
      <c r="AW14" s="37" t="s">
        <v>198</v>
      </c>
      <c r="AX14" s="49"/>
      <c r="AY14" s="43"/>
    </row>
    <row r="15" spans="1:51" s="44" customFormat="1" ht="62.25" customHeight="1">
      <c r="A15" s="541"/>
      <c r="B15" s="536"/>
      <c r="C15" s="541"/>
      <c r="D15" s="541"/>
      <c r="E15" s="535"/>
      <c r="F15" s="535"/>
      <c r="G15" s="543"/>
      <c r="H15" s="543"/>
      <c r="I15" s="543"/>
      <c r="J15" s="543"/>
      <c r="K15" s="50"/>
      <c r="L15" s="50"/>
      <c r="M15" s="50"/>
      <c r="N15" s="50"/>
      <c r="O15" s="541"/>
      <c r="P15" s="536"/>
      <c r="Q15" s="542"/>
      <c r="R15" s="37" t="s">
        <v>239</v>
      </c>
      <c r="S15" s="37" t="s">
        <v>240</v>
      </c>
      <c r="T15" s="23">
        <v>0.15</v>
      </c>
      <c r="U15" s="37" t="s">
        <v>241</v>
      </c>
      <c r="V15" s="38">
        <v>4</v>
      </c>
      <c r="W15" s="22" t="s">
        <v>43</v>
      </c>
      <c r="X15" s="39">
        <v>0</v>
      </c>
      <c r="Y15" s="14">
        <v>1</v>
      </c>
      <c r="Z15" s="14">
        <v>1</v>
      </c>
      <c r="AA15" s="14">
        <v>1</v>
      </c>
      <c r="AB15" s="14">
        <v>1</v>
      </c>
      <c r="AC15" s="14">
        <v>0</v>
      </c>
      <c r="AD15" s="14">
        <v>0</v>
      </c>
      <c r="AE15" s="14">
        <v>0</v>
      </c>
      <c r="AF15" s="14">
        <v>1</v>
      </c>
      <c r="AG15" s="14">
        <f t="shared" si="2"/>
        <v>100</v>
      </c>
      <c r="AH15" s="15">
        <f t="shared" si="1"/>
        <v>25</v>
      </c>
      <c r="AI15" s="40">
        <v>0</v>
      </c>
      <c r="AJ15" s="40">
        <f>+AV15</f>
        <v>29000000</v>
      </c>
      <c r="AK15" s="40">
        <v>0</v>
      </c>
      <c r="AL15" s="40">
        <v>0</v>
      </c>
      <c r="AM15" s="40">
        <v>0</v>
      </c>
      <c r="AN15" s="41">
        <v>7000000</v>
      </c>
      <c r="AO15" s="41">
        <v>7000000</v>
      </c>
      <c r="AP15" s="41">
        <v>7500000</v>
      </c>
      <c r="AQ15" s="41">
        <v>7500000</v>
      </c>
      <c r="AR15" s="41"/>
      <c r="AS15" s="41"/>
      <c r="AT15" s="41"/>
      <c r="AU15" s="41"/>
      <c r="AV15" s="41">
        <f t="shared" si="0"/>
        <v>29000000</v>
      </c>
      <c r="AW15" s="37" t="s">
        <v>198</v>
      </c>
      <c r="AX15" s="49"/>
      <c r="AY15" s="43"/>
    </row>
  </sheetData>
  <mergeCells count="33">
    <mergeCell ref="AI1:AM1"/>
    <mergeCell ref="A1:A2"/>
    <mergeCell ref="B1:B2"/>
    <mergeCell ref="C1:C2"/>
    <mergeCell ref="D1:J1"/>
    <mergeCell ref="O1:O2"/>
    <mergeCell ref="P1:P2"/>
    <mergeCell ref="Q1:Q2"/>
    <mergeCell ref="R1:R2"/>
    <mergeCell ref="S1:S2"/>
    <mergeCell ref="T1:T2"/>
    <mergeCell ref="U1:AB1"/>
    <mergeCell ref="A3:A15"/>
    <mergeCell ref="B3:B15"/>
    <mergeCell ref="C3:C15"/>
    <mergeCell ref="D3:D15"/>
    <mergeCell ref="E3:E15"/>
    <mergeCell ref="AN1:AQ1"/>
    <mergeCell ref="AV1:AV2"/>
    <mergeCell ref="AW1:AW2"/>
    <mergeCell ref="AX1:AX2"/>
    <mergeCell ref="AY1:AY2"/>
    <mergeCell ref="F3:F15"/>
    <mergeCell ref="G3:G15"/>
    <mergeCell ref="H3:H15"/>
    <mergeCell ref="I3:I15"/>
    <mergeCell ref="J3:J15"/>
    <mergeCell ref="P3:P11"/>
    <mergeCell ref="Q3:Q11"/>
    <mergeCell ref="O12:O15"/>
    <mergeCell ref="P12:P15"/>
    <mergeCell ref="Q12:Q15"/>
    <mergeCell ref="O3:O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B5A3-1DE4-4876-BFC8-BDB3D9AF6291}">
  <sheetPr>
    <tabColor theme="4" tint="0.39997558519241921"/>
  </sheetPr>
  <dimension ref="A1:AZ24"/>
  <sheetViews>
    <sheetView tabSelected="1" topLeftCell="A15" zoomScale="50" zoomScaleNormal="50" zoomScaleSheetLayoutView="20" workbookViewId="0">
      <selection activeCell="AZ1" sqref="A1:AZ23"/>
    </sheetView>
  </sheetViews>
  <sheetFormatPr baseColWidth="10" defaultRowHeight="15"/>
  <cols>
    <col min="2" max="2" width="11.5703125" bestFit="1" customWidth="1"/>
    <col min="5" max="5" width="11.5703125" bestFit="1" customWidth="1"/>
    <col min="6" max="6" width="17.140625" customWidth="1"/>
    <col min="7" max="7" width="13.5703125" customWidth="1"/>
    <col min="8" max="8" width="13.5703125" hidden="1" customWidth="1"/>
    <col min="9" max="14" width="0" hidden="1" customWidth="1"/>
    <col min="15" max="15" width="14.28515625" customWidth="1"/>
    <col min="16" max="16" width="11.5703125" bestFit="1" customWidth="1"/>
    <col min="17" max="17" width="39.28515625" customWidth="1"/>
    <col min="18" max="18" width="31.5703125" customWidth="1"/>
    <col min="19" max="19" width="37.5703125" customWidth="1"/>
    <col min="20" max="20" width="11.5703125" bestFit="1" customWidth="1"/>
    <col min="21" max="21" width="23.85546875" customWidth="1"/>
    <col min="22" max="22" width="18.140625" customWidth="1"/>
    <col min="23" max="23" width="18.85546875" customWidth="1"/>
    <col min="24" max="24" width="11.5703125" hidden="1" customWidth="1"/>
    <col min="25" max="28" width="11.42578125" hidden="1" customWidth="1"/>
    <col min="29" max="32" width="15" hidden="1" customWidth="1"/>
    <col min="33" max="35" width="19.42578125" hidden="1" customWidth="1"/>
    <col min="36" max="38" width="23.140625" hidden="1" customWidth="1"/>
    <col min="39" max="39" width="20.140625" hidden="1" customWidth="1"/>
    <col min="40" max="44" width="23.140625" hidden="1" customWidth="1"/>
    <col min="45" max="47" width="19" customWidth="1"/>
    <col min="48" max="48" width="19.28515625" customWidth="1"/>
    <col min="49" max="49" width="25.28515625" hidden="1" customWidth="1"/>
    <col min="50" max="50" width="29.7109375" customWidth="1"/>
    <col min="51" max="51" width="38.28515625" customWidth="1"/>
    <col min="52" max="52" width="27.5703125" customWidth="1"/>
  </cols>
  <sheetData>
    <row r="1" spans="1:52" s="101" customFormat="1" ht="26.1" customHeight="1">
      <c r="A1" s="578" t="s">
        <v>0</v>
      </c>
      <c r="B1" s="578" t="s">
        <v>1</v>
      </c>
      <c r="C1" s="578" t="s">
        <v>2</v>
      </c>
      <c r="D1" s="578" t="s">
        <v>3</v>
      </c>
      <c r="E1" s="578"/>
      <c r="F1" s="578"/>
      <c r="G1" s="578"/>
      <c r="H1" s="578"/>
      <c r="I1" s="578"/>
      <c r="J1" s="578"/>
      <c r="K1" s="442"/>
      <c r="L1" s="442"/>
      <c r="M1" s="442"/>
      <c r="N1" s="442"/>
      <c r="O1" s="578" t="s">
        <v>4</v>
      </c>
      <c r="P1" s="578" t="s">
        <v>1</v>
      </c>
      <c r="Q1" s="578" t="s">
        <v>5</v>
      </c>
      <c r="R1" s="578" t="s">
        <v>6</v>
      </c>
      <c r="S1" s="579" t="s">
        <v>189</v>
      </c>
      <c r="T1" s="578" t="s">
        <v>1</v>
      </c>
      <c r="U1" s="578" t="s">
        <v>7</v>
      </c>
      <c r="V1" s="578"/>
      <c r="W1" s="578"/>
      <c r="X1" s="578"/>
      <c r="Y1" s="578"/>
      <c r="Z1" s="578"/>
      <c r="AA1" s="578"/>
      <c r="AB1" s="578"/>
      <c r="AC1" s="442"/>
      <c r="AD1" s="442"/>
      <c r="AE1" s="442"/>
      <c r="AF1" s="442"/>
      <c r="AG1" s="442"/>
      <c r="AH1" s="442"/>
      <c r="AI1" s="442"/>
      <c r="AJ1" s="578" t="s">
        <v>8</v>
      </c>
      <c r="AK1" s="578"/>
      <c r="AL1" s="578"/>
      <c r="AM1" s="578"/>
      <c r="AN1" s="578"/>
      <c r="AO1" s="578" t="s">
        <v>9</v>
      </c>
      <c r="AP1" s="578"/>
      <c r="AQ1" s="578"/>
      <c r="AR1" s="578"/>
      <c r="AS1" s="442"/>
      <c r="AT1" s="442"/>
      <c r="AU1" s="442"/>
      <c r="AV1" s="442"/>
      <c r="AW1" s="578" t="s">
        <v>10</v>
      </c>
      <c r="AX1" s="578" t="s">
        <v>11</v>
      </c>
      <c r="AY1" s="578" t="s">
        <v>12</v>
      </c>
      <c r="AZ1" s="578" t="s">
        <v>13</v>
      </c>
    </row>
    <row r="2" spans="1:52" s="101" customFormat="1" ht="39.950000000000003" customHeight="1">
      <c r="A2" s="578"/>
      <c r="B2" s="578"/>
      <c r="C2" s="578"/>
      <c r="D2" s="442" t="s">
        <v>14</v>
      </c>
      <c r="E2" s="442" t="s">
        <v>15</v>
      </c>
      <c r="F2" s="442" t="s">
        <v>16</v>
      </c>
      <c r="G2" s="442" t="s">
        <v>17</v>
      </c>
      <c r="H2" s="442" t="s">
        <v>18</v>
      </c>
      <c r="I2" s="442" t="s">
        <v>19</v>
      </c>
      <c r="J2" s="442" t="s">
        <v>20</v>
      </c>
      <c r="K2" s="442"/>
      <c r="L2" s="442"/>
      <c r="M2" s="442"/>
      <c r="N2" s="442"/>
      <c r="O2" s="578"/>
      <c r="P2" s="578"/>
      <c r="Q2" s="578"/>
      <c r="R2" s="578"/>
      <c r="S2" s="579"/>
      <c r="T2" s="578"/>
      <c r="U2" s="442" t="s">
        <v>22</v>
      </c>
      <c r="V2" s="442" t="s">
        <v>23</v>
      </c>
      <c r="W2" s="442" t="s">
        <v>24</v>
      </c>
      <c r="X2" s="442" t="s">
        <v>15</v>
      </c>
      <c r="Y2" s="443" t="s">
        <v>17</v>
      </c>
      <c r="Z2" s="444" t="s">
        <v>18</v>
      </c>
      <c r="AA2" s="445" t="s">
        <v>19</v>
      </c>
      <c r="AB2" s="446" t="s">
        <v>20</v>
      </c>
      <c r="AC2" s="447" t="s">
        <v>25</v>
      </c>
      <c r="AD2" s="447" t="s">
        <v>26</v>
      </c>
      <c r="AE2" s="447" t="s">
        <v>27</v>
      </c>
      <c r="AF2" s="447" t="s">
        <v>28</v>
      </c>
      <c r="AG2" s="447" t="s">
        <v>29</v>
      </c>
      <c r="AH2" s="447" t="s">
        <v>30</v>
      </c>
      <c r="AI2" s="447" t="s">
        <v>1064</v>
      </c>
      <c r="AJ2" s="442" t="s">
        <v>31</v>
      </c>
      <c r="AK2" s="442" t="s">
        <v>32</v>
      </c>
      <c r="AL2" s="442" t="s">
        <v>242</v>
      </c>
      <c r="AM2" s="442" t="s">
        <v>34</v>
      </c>
      <c r="AN2" s="442" t="s">
        <v>35</v>
      </c>
      <c r="AO2" s="442">
        <v>2020</v>
      </c>
      <c r="AP2" s="442">
        <v>2021</v>
      </c>
      <c r="AQ2" s="442">
        <v>2022</v>
      </c>
      <c r="AR2" s="442">
        <v>2023</v>
      </c>
      <c r="AS2" s="442"/>
      <c r="AT2" s="442"/>
      <c r="AU2" s="442"/>
      <c r="AV2" s="442"/>
      <c r="AW2" s="578"/>
      <c r="AX2" s="578"/>
      <c r="AY2" s="578"/>
      <c r="AZ2" s="578"/>
    </row>
    <row r="3" spans="1:52" s="44" customFormat="1" ht="108.75" customHeight="1">
      <c r="A3" s="546" t="s">
        <v>243</v>
      </c>
      <c r="B3" s="548">
        <v>1</v>
      </c>
      <c r="C3" s="547" t="s">
        <v>244</v>
      </c>
      <c r="D3" s="546" t="s">
        <v>245</v>
      </c>
      <c r="E3" s="546">
        <v>3000</v>
      </c>
      <c r="F3" s="550">
        <v>0.5</v>
      </c>
      <c r="G3" s="549">
        <v>0.125</v>
      </c>
      <c r="H3" s="549">
        <v>0.125</v>
      </c>
      <c r="I3" s="549">
        <v>0.125</v>
      </c>
      <c r="J3" s="549">
        <v>0.125</v>
      </c>
      <c r="K3" s="448"/>
      <c r="L3" s="448"/>
      <c r="M3" s="448"/>
      <c r="N3" s="448"/>
      <c r="O3" s="546" t="s">
        <v>246</v>
      </c>
      <c r="P3" s="548">
        <v>0.4</v>
      </c>
      <c r="Q3" s="546" t="s">
        <v>247</v>
      </c>
      <c r="R3" s="573" t="s">
        <v>1075</v>
      </c>
      <c r="S3" s="449" t="s">
        <v>248</v>
      </c>
      <c r="T3" s="450">
        <v>0.8</v>
      </c>
      <c r="U3" s="451" t="s">
        <v>249</v>
      </c>
      <c r="V3" s="452">
        <v>15</v>
      </c>
      <c r="W3" s="452" t="s">
        <v>115</v>
      </c>
      <c r="X3" s="452">
        <v>7</v>
      </c>
      <c r="Y3" s="452">
        <v>13</v>
      </c>
      <c r="Z3" s="452">
        <v>11</v>
      </c>
      <c r="AA3" s="452">
        <v>12</v>
      </c>
      <c r="AB3" s="452">
        <v>15</v>
      </c>
      <c r="AC3" s="452">
        <v>13</v>
      </c>
      <c r="AD3" s="452">
        <v>13</v>
      </c>
      <c r="AE3" s="452">
        <v>13</v>
      </c>
      <c r="AF3" s="452">
        <v>13</v>
      </c>
      <c r="AG3" s="453">
        <f>+((AC3+AD3+AE3+AF3)/Y3)*100</f>
        <v>400</v>
      </c>
      <c r="AH3" s="454">
        <f>+((AC3+AD3+AE3+AF3)/V3)*100</f>
        <v>346.66666666666669</v>
      </c>
      <c r="AI3" s="455"/>
      <c r="AJ3" s="456">
        <v>545604452</v>
      </c>
      <c r="AK3" s="457">
        <v>667392937</v>
      </c>
      <c r="AL3" s="456">
        <v>400000000</v>
      </c>
      <c r="AM3" s="458">
        <v>0</v>
      </c>
      <c r="AN3" s="458">
        <v>0</v>
      </c>
      <c r="AO3" s="556">
        <v>385550000</v>
      </c>
      <c r="AP3" s="456">
        <v>397116500</v>
      </c>
      <c r="AQ3" s="456">
        <v>409029995</v>
      </c>
      <c r="AR3" s="456">
        <v>421300894</v>
      </c>
      <c r="AS3" s="456"/>
      <c r="AT3" s="456"/>
      <c r="AU3" s="456"/>
      <c r="AV3" s="456"/>
      <c r="AW3" s="459">
        <f t="shared" ref="AW3" si="0">SUM(AO3:AR3)</f>
        <v>1612997389</v>
      </c>
      <c r="AX3" s="561" t="s">
        <v>250</v>
      </c>
      <c r="AY3" s="571"/>
      <c r="AZ3" s="565"/>
    </row>
    <row r="4" spans="1:52" s="44" customFormat="1" ht="51" customHeight="1">
      <c r="A4" s="546"/>
      <c r="B4" s="548"/>
      <c r="C4" s="547"/>
      <c r="D4" s="546"/>
      <c r="E4" s="546"/>
      <c r="F4" s="550"/>
      <c r="G4" s="549"/>
      <c r="H4" s="549"/>
      <c r="I4" s="549"/>
      <c r="J4" s="549"/>
      <c r="K4" s="448"/>
      <c r="L4" s="448"/>
      <c r="M4" s="448"/>
      <c r="N4" s="448"/>
      <c r="O4" s="546"/>
      <c r="P4" s="548"/>
      <c r="Q4" s="546"/>
      <c r="R4" s="573"/>
      <c r="S4" s="460" t="s">
        <v>1074</v>
      </c>
      <c r="T4" s="450">
        <v>0.2</v>
      </c>
      <c r="U4" s="451" t="s">
        <v>1067</v>
      </c>
      <c r="V4" s="452">
        <v>20</v>
      </c>
      <c r="W4" s="452" t="s">
        <v>115</v>
      </c>
      <c r="X4" s="461"/>
      <c r="Y4" s="452"/>
      <c r="Z4" s="452"/>
      <c r="AA4" s="452"/>
      <c r="AB4" s="452"/>
      <c r="AC4" s="452"/>
      <c r="AD4" s="452"/>
      <c r="AE4" s="452"/>
      <c r="AF4" s="452"/>
      <c r="AG4" s="453"/>
      <c r="AH4" s="454"/>
      <c r="AI4" s="455"/>
      <c r="AJ4" s="458"/>
      <c r="AK4" s="458"/>
      <c r="AL4" s="457"/>
      <c r="AM4" s="458"/>
      <c r="AN4" s="458"/>
      <c r="AO4" s="558"/>
      <c r="AP4" s="457"/>
      <c r="AQ4" s="457"/>
      <c r="AR4" s="457"/>
      <c r="AS4" s="457"/>
      <c r="AT4" s="457"/>
      <c r="AU4" s="457"/>
      <c r="AV4" s="457"/>
      <c r="AW4" s="459"/>
      <c r="AX4" s="562"/>
      <c r="AY4" s="572"/>
      <c r="AZ4" s="566"/>
    </row>
    <row r="5" spans="1:52" s="44" customFormat="1" ht="150">
      <c r="A5" s="546"/>
      <c r="B5" s="548"/>
      <c r="C5" s="547"/>
      <c r="D5" s="546"/>
      <c r="E5" s="546"/>
      <c r="F5" s="550"/>
      <c r="G5" s="549"/>
      <c r="H5" s="549"/>
      <c r="I5" s="549"/>
      <c r="J5" s="549"/>
      <c r="K5" s="448"/>
      <c r="L5" s="448"/>
      <c r="M5" s="448"/>
      <c r="N5" s="448"/>
      <c r="O5" s="546" t="s">
        <v>251</v>
      </c>
      <c r="P5" s="548">
        <v>0.6</v>
      </c>
      <c r="Q5" s="546" t="s">
        <v>252</v>
      </c>
      <c r="R5" s="574" t="s">
        <v>1076</v>
      </c>
      <c r="S5" s="449" t="s">
        <v>253</v>
      </c>
      <c r="T5" s="450">
        <v>0.11</v>
      </c>
      <c r="U5" s="451" t="s">
        <v>254</v>
      </c>
      <c r="V5" s="452">
        <v>4</v>
      </c>
      <c r="W5" s="452" t="s">
        <v>43</v>
      </c>
      <c r="X5" s="452">
        <v>2</v>
      </c>
      <c r="Y5" s="452">
        <v>3</v>
      </c>
      <c r="Z5" s="452">
        <v>4</v>
      </c>
      <c r="AA5" s="452">
        <v>4</v>
      </c>
      <c r="AB5" s="452">
        <v>4</v>
      </c>
      <c r="AC5" s="452">
        <v>3</v>
      </c>
      <c r="AD5" s="452">
        <v>3</v>
      </c>
      <c r="AE5" s="452">
        <v>3</v>
      </c>
      <c r="AF5" s="452">
        <v>3</v>
      </c>
      <c r="AG5" s="453">
        <f t="shared" ref="AG5:AG12" si="1">+((AC5+AD5+AE5+AF5)/Y5)*100</f>
        <v>400</v>
      </c>
      <c r="AH5" s="454">
        <f>+((AC5+AD5+AE5+AF5)/V5)*100</f>
        <v>300</v>
      </c>
      <c r="AI5" s="455"/>
      <c r="AJ5" s="458">
        <v>0</v>
      </c>
      <c r="AK5" s="457">
        <f>+AW5</f>
        <v>112957929</v>
      </c>
      <c r="AL5" s="458">
        <v>0</v>
      </c>
      <c r="AM5" s="458">
        <v>0</v>
      </c>
      <c r="AN5" s="458">
        <v>0</v>
      </c>
      <c r="AO5" s="456">
        <v>27000000</v>
      </c>
      <c r="AP5" s="457">
        <v>27810000</v>
      </c>
      <c r="AQ5" s="457">
        <v>28644300</v>
      </c>
      <c r="AR5" s="457">
        <v>29503629</v>
      </c>
      <c r="AS5" s="457"/>
      <c r="AT5" s="457"/>
      <c r="AU5" s="457"/>
      <c r="AV5" s="457"/>
      <c r="AW5" s="459">
        <f t="shared" ref="AW5:AW8" si="2">SUM(AO5:AR5)</f>
        <v>112957929</v>
      </c>
      <c r="AX5" s="462" t="s">
        <v>250</v>
      </c>
      <c r="AY5" s="462" t="s">
        <v>255</v>
      </c>
      <c r="AZ5" s="463">
        <v>176563270738</v>
      </c>
    </row>
    <row r="6" spans="1:52" s="44" customFormat="1" ht="93" customHeight="1">
      <c r="A6" s="546"/>
      <c r="B6" s="548"/>
      <c r="C6" s="547"/>
      <c r="D6" s="546"/>
      <c r="E6" s="546"/>
      <c r="F6" s="550"/>
      <c r="G6" s="549"/>
      <c r="H6" s="549"/>
      <c r="I6" s="549"/>
      <c r="J6" s="549"/>
      <c r="K6" s="448"/>
      <c r="L6" s="448"/>
      <c r="M6" s="448"/>
      <c r="N6" s="448"/>
      <c r="O6" s="546"/>
      <c r="P6" s="548"/>
      <c r="Q6" s="546"/>
      <c r="R6" s="575"/>
      <c r="S6" s="464" t="s">
        <v>1065</v>
      </c>
      <c r="T6" s="450"/>
      <c r="U6" s="451" t="s">
        <v>1066</v>
      </c>
      <c r="V6" s="452">
        <v>2</v>
      </c>
      <c r="W6" s="461"/>
      <c r="X6" s="461"/>
      <c r="Y6" s="452"/>
      <c r="Z6" s="452"/>
      <c r="AA6" s="452"/>
      <c r="AB6" s="452"/>
      <c r="AC6" s="452"/>
      <c r="AD6" s="452"/>
      <c r="AE6" s="452"/>
      <c r="AF6" s="452"/>
      <c r="AG6" s="453"/>
      <c r="AH6" s="454"/>
      <c r="AI6" s="455"/>
      <c r="AJ6" s="458"/>
      <c r="AK6" s="457"/>
      <c r="AL6" s="458"/>
      <c r="AM6" s="458"/>
      <c r="AN6" s="458"/>
      <c r="AO6" s="456"/>
      <c r="AP6" s="457"/>
      <c r="AQ6" s="457"/>
      <c r="AR6" s="457"/>
      <c r="AS6" s="457"/>
      <c r="AT6" s="457"/>
      <c r="AU6" s="457"/>
      <c r="AV6" s="457"/>
      <c r="AW6" s="459"/>
      <c r="AX6" s="462"/>
      <c r="AY6" s="462"/>
      <c r="AZ6" s="463"/>
    </row>
    <row r="7" spans="1:52" s="44" customFormat="1" ht="90" customHeight="1">
      <c r="A7" s="546"/>
      <c r="B7" s="548"/>
      <c r="C7" s="547"/>
      <c r="D7" s="546"/>
      <c r="E7" s="546"/>
      <c r="F7" s="550"/>
      <c r="G7" s="549"/>
      <c r="H7" s="549"/>
      <c r="I7" s="549"/>
      <c r="J7" s="549"/>
      <c r="K7" s="448"/>
      <c r="L7" s="448"/>
      <c r="M7" s="448"/>
      <c r="N7" s="448"/>
      <c r="O7" s="546"/>
      <c r="P7" s="548"/>
      <c r="Q7" s="546"/>
      <c r="R7" s="449" t="s">
        <v>1077</v>
      </c>
      <c r="S7" s="449" t="s">
        <v>256</v>
      </c>
      <c r="T7" s="450">
        <v>0.12</v>
      </c>
      <c r="U7" s="449" t="s">
        <v>257</v>
      </c>
      <c r="V7" s="452">
        <v>2</v>
      </c>
      <c r="W7" s="452" t="s">
        <v>43</v>
      </c>
      <c r="X7" s="452">
        <v>0</v>
      </c>
      <c r="Y7" s="452">
        <v>0</v>
      </c>
      <c r="Z7" s="452">
        <v>1</v>
      </c>
      <c r="AA7" s="452">
        <v>1</v>
      </c>
      <c r="AB7" s="452">
        <v>0</v>
      </c>
      <c r="AC7" s="452">
        <v>0</v>
      </c>
      <c r="AD7" s="452">
        <v>0</v>
      </c>
      <c r="AE7" s="452">
        <v>0</v>
      </c>
      <c r="AF7" s="452">
        <v>0</v>
      </c>
      <c r="AG7" s="453" t="e">
        <f t="shared" si="1"/>
        <v>#DIV/0!</v>
      </c>
      <c r="AH7" s="454">
        <f>+((AC7+AD7+AE7+AF7)/V7)*100</f>
        <v>0</v>
      </c>
      <c r="AI7" s="455"/>
      <c r="AJ7" s="458">
        <v>0</v>
      </c>
      <c r="AK7" s="458">
        <v>0</v>
      </c>
      <c r="AL7" s="458">
        <v>0</v>
      </c>
      <c r="AM7" s="458">
        <v>0</v>
      </c>
      <c r="AN7" s="457">
        <f>+AW7</f>
        <v>100000000</v>
      </c>
      <c r="AO7" s="458">
        <v>0</v>
      </c>
      <c r="AP7" s="457">
        <v>50000000</v>
      </c>
      <c r="AQ7" s="457">
        <v>50000000</v>
      </c>
      <c r="AR7" s="458">
        <v>0</v>
      </c>
      <c r="AS7" s="458"/>
      <c r="AT7" s="458"/>
      <c r="AU7" s="458"/>
      <c r="AV7" s="458"/>
      <c r="AW7" s="459">
        <f t="shared" si="2"/>
        <v>100000000</v>
      </c>
      <c r="AX7" s="462" t="s">
        <v>250</v>
      </c>
      <c r="AY7" s="462" t="s">
        <v>258</v>
      </c>
      <c r="AZ7" s="463">
        <v>176563270741</v>
      </c>
    </row>
    <row r="8" spans="1:52" s="44" customFormat="1" ht="56.25">
      <c r="A8" s="546"/>
      <c r="B8" s="548"/>
      <c r="C8" s="547"/>
      <c r="D8" s="546"/>
      <c r="E8" s="546"/>
      <c r="F8" s="550"/>
      <c r="G8" s="549"/>
      <c r="H8" s="549"/>
      <c r="I8" s="549"/>
      <c r="J8" s="549"/>
      <c r="K8" s="448"/>
      <c r="L8" s="448"/>
      <c r="M8" s="448"/>
      <c r="N8" s="448"/>
      <c r="O8" s="546"/>
      <c r="P8" s="548"/>
      <c r="Q8" s="546"/>
      <c r="R8" s="573" t="s">
        <v>1078</v>
      </c>
      <c r="S8" s="449" t="s">
        <v>259</v>
      </c>
      <c r="T8" s="553">
        <v>0.11</v>
      </c>
      <c r="U8" s="574" t="s">
        <v>260</v>
      </c>
      <c r="V8" s="576">
        <v>2</v>
      </c>
      <c r="W8" s="576" t="s">
        <v>43</v>
      </c>
      <c r="X8" s="576">
        <v>0</v>
      </c>
      <c r="Y8" s="452">
        <v>0</v>
      </c>
      <c r="Z8" s="452">
        <v>0</v>
      </c>
      <c r="AA8" s="452">
        <v>1</v>
      </c>
      <c r="AB8" s="452">
        <v>1</v>
      </c>
      <c r="AC8" s="452">
        <v>0</v>
      </c>
      <c r="AD8" s="452">
        <v>0</v>
      </c>
      <c r="AE8" s="452">
        <v>0</v>
      </c>
      <c r="AF8" s="452">
        <v>0</v>
      </c>
      <c r="AG8" s="453" t="e">
        <f t="shared" si="1"/>
        <v>#DIV/0!</v>
      </c>
      <c r="AH8" s="454">
        <f>+((AC8+AD8+AE8+AF8)/V8)*100</f>
        <v>0</v>
      </c>
      <c r="AI8" s="455"/>
      <c r="AJ8" s="458">
        <v>0</v>
      </c>
      <c r="AK8" s="458">
        <v>0</v>
      </c>
      <c r="AL8" s="458">
        <v>0</v>
      </c>
      <c r="AM8" s="458">
        <v>0</v>
      </c>
      <c r="AN8" s="457">
        <f>+AW8</f>
        <v>200000000</v>
      </c>
      <c r="AO8" s="551">
        <v>0</v>
      </c>
      <c r="AP8" s="458">
        <v>0</v>
      </c>
      <c r="AQ8" s="457">
        <v>100000000</v>
      </c>
      <c r="AR8" s="457">
        <v>100000000</v>
      </c>
      <c r="AS8" s="457"/>
      <c r="AT8" s="457"/>
      <c r="AU8" s="457"/>
      <c r="AV8" s="457"/>
      <c r="AW8" s="459">
        <f t="shared" si="2"/>
        <v>200000000</v>
      </c>
      <c r="AX8" s="544" t="s">
        <v>250</v>
      </c>
      <c r="AY8" s="561" t="s">
        <v>258</v>
      </c>
      <c r="AZ8" s="565">
        <v>176563270741</v>
      </c>
    </row>
    <row r="9" spans="1:52" s="44" customFormat="1" ht="37.5">
      <c r="A9" s="546"/>
      <c r="B9" s="548"/>
      <c r="C9" s="547"/>
      <c r="D9" s="546"/>
      <c r="E9" s="546"/>
      <c r="F9" s="550"/>
      <c r="G9" s="549"/>
      <c r="H9" s="549"/>
      <c r="I9" s="549"/>
      <c r="J9" s="549"/>
      <c r="K9" s="448"/>
      <c r="L9" s="448"/>
      <c r="M9" s="448"/>
      <c r="N9" s="448"/>
      <c r="O9" s="546"/>
      <c r="P9" s="548"/>
      <c r="Q9" s="546"/>
      <c r="R9" s="573"/>
      <c r="S9" s="449" t="s">
        <v>261</v>
      </c>
      <c r="T9" s="555"/>
      <c r="U9" s="575"/>
      <c r="V9" s="577"/>
      <c r="W9" s="577"/>
      <c r="X9" s="577"/>
      <c r="Y9" s="452">
        <v>0</v>
      </c>
      <c r="Z9" s="452">
        <v>0</v>
      </c>
      <c r="AA9" s="452">
        <v>1</v>
      </c>
      <c r="AB9" s="452">
        <v>0</v>
      </c>
      <c r="AC9" s="452">
        <v>0</v>
      </c>
      <c r="AD9" s="452">
        <v>0</v>
      </c>
      <c r="AE9" s="452">
        <v>0</v>
      </c>
      <c r="AF9" s="452">
        <v>0</v>
      </c>
      <c r="AG9" s="453" t="e">
        <f t="shared" si="1"/>
        <v>#DIV/0!</v>
      </c>
      <c r="AH9" s="454"/>
      <c r="AI9" s="455"/>
      <c r="AJ9" s="458"/>
      <c r="AK9" s="458"/>
      <c r="AL9" s="458"/>
      <c r="AM9" s="458"/>
      <c r="AN9" s="457"/>
      <c r="AO9" s="552"/>
      <c r="AP9" s="458"/>
      <c r="AQ9" s="457"/>
      <c r="AR9" s="457"/>
      <c r="AS9" s="457"/>
      <c r="AT9" s="457"/>
      <c r="AU9" s="457"/>
      <c r="AV9" s="457"/>
      <c r="AW9" s="459"/>
      <c r="AX9" s="545"/>
      <c r="AY9" s="562"/>
      <c r="AZ9" s="566"/>
    </row>
    <row r="10" spans="1:52" s="44" customFormat="1" ht="38.25" customHeight="1">
      <c r="A10" s="546"/>
      <c r="B10" s="548"/>
      <c r="C10" s="547"/>
      <c r="D10" s="546"/>
      <c r="E10" s="546"/>
      <c r="F10" s="550"/>
      <c r="G10" s="549"/>
      <c r="H10" s="549"/>
      <c r="I10" s="549"/>
      <c r="J10" s="549"/>
      <c r="K10" s="448"/>
      <c r="L10" s="448"/>
      <c r="M10" s="448"/>
      <c r="N10" s="448"/>
      <c r="O10" s="546"/>
      <c r="P10" s="548"/>
      <c r="Q10" s="546"/>
      <c r="R10" s="564" t="s">
        <v>1079</v>
      </c>
      <c r="S10" s="465" t="s">
        <v>262</v>
      </c>
      <c r="T10" s="553">
        <v>0.11</v>
      </c>
      <c r="U10" s="466" t="s">
        <v>263</v>
      </c>
      <c r="V10" s="452">
        <v>22</v>
      </c>
      <c r="W10" s="452" t="s">
        <v>115</v>
      </c>
      <c r="X10" s="452">
        <v>22</v>
      </c>
      <c r="Y10" s="452">
        <v>22</v>
      </c>
      <c r="Z10" s="452">
        <v>22</v>
      </c>
      <c r="AA10" s="452">
        <v>22</v>
      </c>
      <c r="AB10" s="452">
        <v>22</v>
      </c>
      <c r="AC10" s="452">
        <v>7</v>
      </c>
      <c r="AD10" s="452">
        <v>7</v>
      </c>
      <c r="AE10" s="452">
        <v>4</v>
      </c>
      <c r="AF10" s="452">
        <v>4</v>
      </c>
      <c r="AG10" s="453">
        <f t="shared" si="1"/>
        <v>100</v>
      </c>
      <c r="AH10" s="454">
        <f>+((AC10+AD10+AE10+AF10)/V10)*100</f>
        <v>100</v>
      </c>
      <c r="AI10" s="455"/>
      <c r="AJ10" s="458">
        <v>0</v>
      </c>
      <c r="AK10" s="457">
        <f>+AW10</f>
        <v>384893684</v>
      </c>
      <c r="AL10" s="458">
        <v>0</v>
      </c>
      <c r="AM10" s="458">
        <v>0</v>
      </c>
      <c r="AN10" s="458">
        <v>0</v>
      </c>
      <c r="AO10" s="556">
        <v>92000000</v>
      </c>
      <c r="AP10" s="457">
        <v>94760000</v>
      </c>
      <c r="AQ10" s="457">
        <v>97602800</v>
      </c>
      <c r="AR10" s="457">
        <v>100530884</v>
      </c>
      <c r="AS10" s="457"/>
      <c r="AT10" s="457"/>
      <c r="AU10" s="457"/>
      <c r="AV10" s="457"/>
      <c r="AW10" s="459">
        <f t="shared" ref="AW10" si="3">SUM(AO10:AR10)</f>
        <v>384893684</v>
      </c>
      <c r="AX10" s="544" t="s">
        <v>250</v>
      </c>
      <c r="AY10" s="571"/>
      <c r="AZ10" s="565"/>
    </row>
    <row r="11" spans="1:52" s="44" customFormat="1" ht="93.75">
      <c r="A11" s="546"/>
      <c r="B11" s="548"/>
      <c r="C11" s="547"/>
      <c r="D11" s="546"/>
      <c r="E11" s="546"/>
      <c r="F11" s="550"/>
      <c r="G11" s="549"/>
      <c r="H11" s="549"/>
      <c r="I11" s="549"/>
      <c r="J11" s="549"/>
      <c r="K11" s="448"/>
      <c r="L11" s="448"/>
      <c r="M11" s="448"/>
      <c r="N11" s="448"/>
      <c r="O11" s="546"/>
      <c r="P11" s="548"/>
      <c r="Q11" s="546"/>
      <c r="R11" s="564"/>
      <c r="S11" s="467" t="s">
        <v>264</v>
      </c>
      <c r="T11" s="555"/>
      <c r="U11" s="462" t="s">
        <v>265</v>
      </c>
      <c r="V11" s="452">
        <v>4</v>
      </c>
      <c r="W11" s="452" t="s">
        <v>115</v>
      </c>
      <c r="X11" s="452">
        <v>1</v>
      </c>
      <c r="Y11" s="452">
        <v>1</v>
      </c>
      <c r="Z11" s="452">
        <v>1</v>
      </c>
      <c r="AA11" s="452">
        <v>1</v>
      </c>
      <c r="AB11" s="452">
        <v>1</v>
      </c>
      <c r="AC11" s="452">
        <v>0</v>
      </c>
      <c r="AD11" s="452">
        <v>1</v>
      </c>
      <c r="AE11" s="452">
        <v>0</v>
      </c>
      <c r="AF11" s="452">
        <v>0</v>
      </c>
      <c r="AG11" s="453">
        <f t="shared" si="1"/>
        <v>100</v>
      </c>
      <c r="AH11" s="454">
        <f>+((AC11+AD11+AE11+AF11)/V11)*100</f>
        <v>25</v>
      </c>
      <c r="AI11" s="455"/>
      <c r="AJ11" s="458"/>
      <c r="AK11" s="457"/>
      <c r="AL11" s="458"/>
      <c r="AM11" s="458"/>
      <c r="AN11" s="458"/>
      <c r="AO11" s="558"/>
      <c r="AP11" s="457"/>
      <c r="AQ11" s="457"/>
      <c r="AR11" s="457"/>
      <c r="AS11" s="457"/>
      <c r="AT11" s="457"/>
      <c r="AU11" s="457"/>
      <c r="AV11" s="457"/>
      <c r="AW11" s="459"/>
      <c r="AX11" s="545"/>
      <c r="AY11" s="572"/>
      <c r="AZ11" s="566"/>
    </row>
    <row r="12" spans="1:52" s="44" customFormat="1" ht="150">
      <c r="A12" s="546"/>
      <c r="B12" s="548"/>
      <c r="C12" s="547"/>
      <c r="D12" s="546"/>
      <c r="E12" s="546"/>
      <c r="F12" s="550"/>
      <c r="G12" s="549"/>
      <c r="H12" s="549"/>
      <c r="I12" s="549"/>
      <c r="J12" s="549"/>
      <c r="K12" s="448"/>
      <c r="L12" s="448"/>
      <c r="M12" s="448"/>
      <c r="N12" s="448"/>
      <c r="O12" s="546"/>
      <c r="P12" s="548"/>
      <c r="Q12" s="546"/>
      <c r="R12" s="567" t="s">
        <v>1080</v>
      </c>
      <c r="S12" s="468" t="s">
        <v>266</v>
      </c>
      <c r="T12" s="553">
        <v>0.11</v>
      </c>
      <c r="U12" s="451" t="s">
        <v>267</v>
      </c>
      <c r="V12" s="452">
        <v>10</v>
      </c>
      <c r="W12" s="452" t="s">
        <v>43</v>
      </c>
      <c r="X12" s="452">
        <v>10</v>
      </c>
      <c r="Y12" s="452">
        <v>2</v>
      </c>
      <c r="Z12" s="452">
        <v>2</v>
      </c>
      <c r="AA12" s="452">
        <v>3</v>
      </c>
      <c r="AB12" s="452">
        <v>3</v>
      </c>
      <c r="AC12" s="452">
        <v>3</v>
      </c>
      <c r="AD12" s="452">
        <v>0</v>
      </c>
      <c r="AE12" s="452">
        <v>0</v>
      </c>
      <c r="AF12" s="452">
        <v>0</v>
      </c>
      <c r="AG12" s="453">
        <f t="shared" si="1"/>
        <v>150</v>
      </c>
      <c r="AH12" s="454">
        <f>+((AC12+AD12+AE12+AF12)/V12)*100</f>
        <v>30</v>
      </c>
      <c r="AI12" s="455"/>
      <c r="AJ12" s="458">
        <v>0</v>
      </c>
      <c r="AK12" s="458">
        <v>0</v>
      </c>
      <c r="AL12" s="457">
        <f>+AW12</f>
        <v>167345080</v>
      </c>
      <c r="AM12" s="458">
        <v>0</v>
      </c>
      <c r="AN12" s="458">
        <v>0</v>
      </c>
      <c r="AO12" s="568">
        <v>40000000</v>
      </c>
      <c r="AP12" s="457">
        <v>41200000</v>
      </c>
      <c r="AQ12" s="457">
        <v>42436000</v>
      </c>
      <c r="AR12" s="457">
        <v>43709080</v>
      </c>
      <c r="AS12" s="457"/>
      <c r="AT12" s="457"/>
      <c r="AU12" s="457"/>
      <c r="AV12" s="457"/>
      <c r="AW12" s="459">
        <f t="shared" ref="AW12" si="4">SUM(AO12:AR12)</f>
        <v>167345080</v>
      </c>
      <c r="AX12" s="544" t="s">
        <v>250</v>
      </c>
      <c r="AY12" s="469"/>
      <c r="AZ12" s="463"/>
    </row>
    <row r="13" spans="1:52" s="44" customFormat="1" ht="57" customHeight="1">
      <c r="A13" s="546"/>
      <c r="B13" s="548"/>
      <c r="C13" s="547"/>
      <c r="D13" s="546"/>
      <c r="E13" s="546"/>
      <c r="F13" s="550"/>
      <c r="G13" s="549"/>
      <c r="H13" s="549"/>
      <c r="I13" s="549"/>
      <c r="J13" s="549"/>
      <c r="K13" s="448"/>
      <c r="L13" s="448"/>
      <c r="M13" s="448"/>
      <c r="N13" s="448"/>
      <c r="O13" s="546"/>
      <c r="P13" s="548"/>
      <c r="Q13" s="546"/>
      <c r="R13" s="567"/>
      <c r="S13" s="468" t="s">
        <v>268</v>
      </c>
      <c r="T13" s="554"/>
      <c r="U13" s="451" t="s">
        <v>269</v>
      </c>
      <c r="V13" s="452">
        <v>10</v>
      </c>
      <c r="W13" s="452" t="s">
        <v>115</v>
      </c>
      <c r="X13" s="452">
        <v>10</v>
      </c>
      <c r="Y13" s="452">
        <v>10</v>
      </c>
      <c r="Z13" s="452">
        <v>10</v>
      </c>
      <c r="AA13" s="452">
        <v>10</v>
      </c>
      <c r="AB13" s="452">
        <v>10</v>
      </c>
      <c r="AC13" s="452">
        <v>5</v>
      </c>
      <c r="AD13" s="452">
        <v>0</v>
      </c>
      <c r="AE13" s="452">
        <v>0</v>
      </c>
      <c r="AF13" s="452">
        <v>0</v>
      </c>
      <c r="AG13" s="453"/>
      <c r="AH13" s="454"/>
      <c r="AI13" s="455"/>
      <c r="AJ13" s="458"/>
      <c r="AK13" s="458"/>
      <c r="AL13" s="457"/>
      <c r="AM13" s="458"/>
      <c r="AN13" s="458"/>
      <c r="AO13" s="569"/>
      <c r="AP13" s="457"/>
      <c r="AQ13" s="457"/>
      <c r="AR13" s="457"/>
      <c r="AS13" s="457"/>
      <c r="AT13" s="457"/>
      <c r="AU13" s="457"/>
      <c r="AV13" s="457"/>
      <c r="AW13" s="459"/>
      <c r="AX13" s="559"/>
      <c r="AY13" s="469"/>
      <c r="AZ13" s="463"/>
    </row>
    <row r="14" spans="1:52" s="44" customFormat="1" ht="64.5" customHeight="1">
      <c r="A14" s="546"/>
      <c r="B14" s="548"/>
      <c r="C14" s="547"/>
      <c r="D14" s="546"/>
      <c r="E14" s="546"/>
      <c r="F14" s="550"/>
      <c r="G14" s="549"/>
      <c r="H14" s="549"/>
      <c r="I14" s="549"/>
      <c r="J14" s="549"/>
      <c r="K14" s="448"/>
      <c r="L14" s="448"/>
      <c r="M14" s="448"/>
      <c r="N14" s="448"/>
      <c r="O14" s="546"/>
      <c r="P14" s="548"/>
      <c r="Q14" s="546"/>
      <c r="R14" s="567"/>
      <c r="S14" s="468" t="s">
        <v>270</v>
      </c>
      <c r="T14" s="555"/>
      <c r="U14" s="451" t="s">
        <v>271</v>
      </c>
      <c r="V14" s="452">
        <v>20</v>
      </c>
      <c r="W14" s="452" t="s">
        <v>115</v>
      </c>
      <c r="X14" s="452">
        <v>7</v>
      </c>
      <c r="Y14" s="452">
        <v>20</v>
      </c>
      <c r="Z14" s="452">
        <v>20</v>
      </c>
      <c r="AA14" s="452">
        <v>20</v>
      </c>
      <c r="AB14" s="452">
        <v>20</v>
      </c>
      <c r="AC14" s="452">
        <v>10</v>
      </c>
      <c r="AD14" s="452">
        <v>15</v>
      </c>
      <c r="AE14" s="452">
        <v>10</v>
      </c>
      <c r="AF14" s="452">
        <v>10</v>
      </c>
      <c r="AG14" s="453"/>
      <c r="AH14" s="454"/>
      <c r="AI14" s="455"/>
      <c r="AJ14" s="458"/>
      <c r="AK14" s="458"/>
      <c r="AL14" s="457"/>
      <c r="AM14" s="458"/>
      <c r="AN14" s="458"/>
      <c r="AO14" s="570"/>
      <c r="AP14" s="457"/>
      <c r="AQ14" s="457"/>
      <c r="AR14" s="457"/>
      <c r="AS14" s="457"/>
      <c r="AT14" s="457"/>
      <c r="AU14" s="457"/>
      <c r="AV14" s="457"/>
      <c r="AW14" s="459"/>
      <c r="AX14" s="545"/>
      <c r="AY14" s="469"/>
      <c r="AZ14" s="463"/>
    </row>
    <row r="15" spans="1:52" s="44" customFormat="1" ht="93.75">
      <c r="A15" s="546"/>
      <c r="B15" s="548"/>
      <c r="C15" s="547"/>
      <c r="D15" s="546"/>
      <c r="E15" s="546"/>
      <c r="F15" s="550"/>
      <c r="G15" s="549"/>
      <c r="H15" s="549"/>
      <c r="I15" s="549"/>
      <c r="J15" s="549"/>
      <c r="K15" s="448"/>
      <c r="L15" s="448"/>
      <c r="M15" s="448"/>
      <c r="N15" s="448"/>
      <c r="O15" s="546"/>
      <c r="P15" s="548"/>
      <c r="Q15" s="546"/>
      <c r="R15" s="563" t="s">
        <v>1081</v>
      </c>
      <c r="S15" s="451" t="s">
        <v>272</v>
      </c>
      <c r="T15" s="553">
        <v>0.11</v>
      </c>
      <c r="U15" s="451" t="s">
        <v>273</v>
      </c>
      <c r="V15" s="452">
        <v>6</v>
      </c>
      <c r="W15" s="452" t="s">
        <v>43</v>
      </c>
      <c r="X15" s="452">
        <v>6</v>
      </c>
      <c r="Y15" s="452">
        <v>1</v>
      </c>
      <c r="Z15" s="452">
        <v>1</v>
      </c>
      <c r="AA15" s="452">
        <v>2</v>
      </c>
      <c r="AB15" s="452">
        <v>2</v>
      </c>
      <c r="AC15" s="452">
        <v>1</v>
      </c>
      <c r="AD15" s="452">
        <v>0</v>
      </c>
      <c r="AE15" s="452">
        <v>0</v>
      </c>
      <c r="AF15" s="452">
        <v>0</v>
      </c>
      <c r="AG15" s="453">
        <f>+((AC15+AD15+AE15+AF15)/Y15)*100</f>
        <v>100</v>
      </c>
      <c r="AH15" s="454">
        <f>+((AC15+AD15+AE15+AF15)/V15)*100</f>
        <v>16.666666666666664</v>
      </c>
      <c r="AI15" s="455"/>
      <c r="AJ15" s="458">
        <v>0</v>
      </c>
      <c r="AK15" s="458">
        <v>0</v>
      </c>
      <c r="AL15" s="457">
        <f>+AW15</f>
        <v>50203524</v>
      </c>
      <c r="AM15" s="458">
        <v>0</v>
      </c>
      <c r="AN15" s="458">
        <v>0</v>
      </c>
      <c r="AO15" s="556">
        <v>12000000</v>
      </c>
      <c r="AP15" s="457">
        <v>12360000</v>
      </c>
      <c r="AQ15" s="457">
        <v>12730800</v>
      </c>
      <c r="AR15" s="457">
        <v>13112724</v>
      </c>
      <c r="AS15" s="457"/>
      <c r="AT15" s="457"/>
      <c r="AU15" s="457"/>
      <c r="AV15" s="457"/>
      <c r="AW15" s="459">
        <f t="shared" ref="AW15" si="5">SUM(AO15:AR15)</f>
        <v>50203524</v>
      </c>
      <c r="AX15" s="544" t="s">
        <v>250</v>
      </c>
      <c r="AY15" s="469"/>
      <c r="AZ15" s="463"/>
    </row>
    <row r="16" spans="1:52" s="44" customFormat="1" ht="93.75" customHeight="1">
      <c r="A16" s="546"/>
      <c r="B16" s="548"/>
      <c r="C16" s="547"/>
      <c r="D16" s="546"/>
      <c r="E16" s="546"/>
      <c r="F16" s="550"/>
      <c r="G16" s="549"/>
      <c r="H16" s="549"/>
      <c r="I16" s="549"/>
      <c r="J16" s="549"/>
      <c r="K16" s="448"/>
      <c r="L16" s="448"/>
      <c r="M16" s="448"/>
      <c r="N16" s="448"/>
      <c r="O16" s="546"/>
      <c r="P16" s="548"/>
      <c r="Q16" s="546"/>
      <c r="R16" s="563"/>
      <c r="S16" s="470" t="s">
        <v>1068</v>
      </c>
      <c r="T16" s="554"/>
      <c r="U16" s="451" t="s">
        <v>1069</v>
      </c>
      <c r="V16" s="452">
        <v>4</v>
      </c>
      <c r="W16" s="452" t="s">
        <v>1070</v>
      </c>
      <c r="X16" s="461"/>
      <c r="Y16" s="452"/>
      <c r="Z16" s="452"/>
      <c r="AA16" s="452"/>
      <c r="AB16" s="452"/>
      <c r="AC16" s="452"/>
      <c r="AD16" s="452"/>
      <c r="AE16" s="452"/>
      <c r="AF16" s="452"/>
      <c r="AG16" s="453"/>
      <c r="AH16" s="454"/>
      <c r="AI16" s="455"/>
      <c r="AJ16" s="458"/>
      <c r="AK16" s="458"/>
      <c r="AL16" s="457"/>
      <c r="AM16" s="458"/>
      <c r="AN16" s="458"/>
      <c r="AO16" s="557"/>
      <c r="AP16" s="457"/>
      <c r="AQ16" s="457"/>
      <c r="AR16" s="457"/>
      <c r="AS16" s="457"/>
      <c r="AT16" s="457"/>
      <c r="AU16" s="457"/>
      <c r="AV16" s="457"/>
      <c r="AW16" s="459"/>
      <c r="AX16" s="559"/>
      <c r="AY16" s="469"/>
      <c r="AZ16" s="463"/>
    </row>
    <row r="17" spans="1:52" s="44" customFormat="1" ht="131.25">
      <c r="A17" s="546"/>
      <c r="B17" s="548"/>
      <c r="C17" s="547"/>
      <c r="D17" s="546"/>
      <c r="E17" s="546"/>
      <c r="F17" s="550"/>
      <c r="G17" s="549"/>
      <c r="H17" s="549"/>
      <c r="I17" s="549"/>
      <c r="J17" s="549"/>
      <c r="K17" s="448"/>
      <c r="L17" s="448"/>
      <c r="M17" s="448"/>
      <c r="N17" s="448"/>
      <c r="O17" s="546"/>
      <c r="P17" s="548"/>
      <c r="Q17" s="546"/>
      <c r="R17" s="563"/>
      <c r="S17" s="451" t="s">
        <v>274</v>
      </c>
      <c r="T17" s="555"/>
      <c r="U17" s="451" t="s">
        <v>275</v>
      </c>
      <c r="V17" s="452">
        <v>30</v>
      </c>
      <c r="W17" s="452" t="s">
        <v>43</v>
      </c>
      <c r="X17" s="452">
        <v>0</v>
      </c>
      <c r="Y17" s="452">
        <v>10</v>
      </c>
      <c r="Z17" s="452">
        <v>5</v>
      </c>
      <c r="AA17" s="452">
        <v>10</v>
      </c>
      <c r="AB17" s="452">
        <v>5</v>
      </c>
      <c r="AC17" s="452">
        <v>6</v>
      </c>
      <c r="AD17" s="452">
        <v>19</v>
      </c>
      <c r="AE17" s="452">
        <v>20</v>
      </c>
      <c r="AF17" s="452">
        <v>20</v>
      </c>
      <c r="AG17" s="453"/>
      <c r="AH17" s="454"/>
      <c r="AI17" s="455"/>
      <c r="AJ17" s="458"/>
      <c r="AK17" s="458"/>
      <c r="AL17" s="457"/>
      <c r="AM17" s="458"/>
      <c r="AN17" s="458"/>
      <c r="AO17" s="558"/>
      <c r="AP17" s="457"/>
      <c r="AQ17" s="457"/>
      <c r="AR17" s="457"/>
      <c r="AS17" s="457"/>
      <c r="AT17" s="457"/>
      <c r="AU17" s="457"/>
      <c r="AV17" s="457"/>
      <c r="AW17" s="459"/>
      <c r="AX17" s="545"/>
      <c r="AY17" s="469"/>
      <c r="AZ17" s="463"/>
    </row>
    <row r="18" spans="1:52" s="44" customFormat="1" ht="66.75" customHeight="1">
      <c r="A18" s="546"/>
      <c r="B18" s="548"/>
      <c r="C18" s="547"/>
      <c r="D18" s="546"/>
      <c r="E18" s="546"/>
      <c r="F18" s="550"/>
      <c r="G18" s="549"/>
      <c r="H18" s="549"/>
      <c r="I18" s="549"/>
      <c r="J18" s="549"/>
      <c r="K18" s="448"/>
      <c r="L18" s="448"/>
      <c r="M18" s="448"/>
      <c r="N18" s="448"/>
      <c r="O18" s="546"/>
      <c r="P18" s="548"/>
      <c r="Q18" s="546"/>
      <c r="R18" s="560" t="s">
        <v>1082</v>
      </c>
      <c r="S18" s="465" t="s">
        <v>284</v>
      </c>
      <c r="T18" s="553">
        <v>0.11</v>
      </c>
      <c r="U18" s="451" t="s">
        <v>276</v>
      </c>
      <c r="V18" s="452">
        <v>2</v>
      </c>
      <c r="W18" s="452" t="s">
        <v>115</v>
      </c>
      <c r="X18" s="452">
        <v>0</v>
      </c>
      <c r="Y18" s="452">
        <v>2</v>
      </c>
      <c r="Z18" s="452">
        <v>2</v>
      </c>
      <c r="AA18" s="452">
        <v>2</v>
      </c>
      <c r="AB18" s="452">
        <v>2</v>
      </c>
      <c r="AC18" s="452">
        <v>0</v>
      </c>
      <c r="AD18" s="452">
        <v>1</v>
      </c>
      <c r="AE18" s="452">
        <v>0</v>
      </c>
      <c r="AF18" s="452">
        <v>0</v>
      </c>
      <c r="AG18" s="453">
        <f>+((AC18+AD18+AE18+AF18)/Y18)*100</f>
        <v>50</v>
      </c>
      <c r="AH18" s="454">
        <f>+((AC18+AD18+AE18+AF18)/V18)*100</f>
        <v>50</v>
      </c>
      <c r="AI18" s="455"/>
      <c r="AJ18" s="458">
        <v>0</v>
      </c>
      <c r="AK18" s="457">
        <f>+AW18</f>
        <v>69101762</v>
      </c>
      <c r="AL18" s="458">
        <v>0</v>
      </c>
      <c r="AM18" s="458">
        <v>0</v>
      </c>
      <c r="AN18" s="458">
        <v>0</v>
      </c>
      <c r="AO18" s="556">
        <v>50000000</v>
      </c>
      <c r="AP18" s="457">
        <v>6180000</v>
      </c>
      <c r="AQ18" s="457">
        <v>6365400</v>
      </c>
      <c r="AR18" s="457">
        <v>6556362</v>
      </c>
      <c r="AS18" s="457"/>
      <c r="AT18" s="457"/>
      <c r="AU18" s="457"/>
      <c r="AV18" s="457"/>
      <c r="AW18" s="459">
        <f t="shared" ref="AW18" si="6">SUM(AO18:AR18)</f>
        <v>69101762</v>
      </c>
      <c r="AX18" s="544" t="s">
        <v>250</v>
      </c>
      <c r="AY18" s="469"/>
      <c r="AZ18" s="463"/>
    </row>
    <row r="19" spans="1:52" s="44" customFormat="1" ht="131.25">
      <c r="A19" s="546"/>
      <c r="B19" s="548"/>
      <c r="C19" s="547"/>
      <c r="D19" s="546"/>
      <c r="E19" s="546"/>
      <c r="F19" s="550"/>
      <c r="G19" s="549"/>
      <c r="H19" s="549"/>
      <c r="I19" s="549"/>
      <c r="J19" s="549"/>
      <c r="K19" s="448"/>
      <c r="L19" s="448"/>
      <c r="M19" s="448"/>
      <c r="N19" s="448"/>
      <c r="O19" s="546"/>
      <c r="P19" s="548"/>
      <c r="Q19" s="546"/>
      <c r="R19" s="560"/>
      <c r="S19" s="451" t="s">
        <v>277</v>
      </c>
      <c r="T19" s="554"/>
      <c r="U19" s="451" t="s">
        <v>278</v>
      </c>
      <c r="V19" s="452">
        <v>10</v>
      </c>
      <c r="W19" s="452" t="s">
        <v>43</v>
      </c>
      <c r="X19" s="452">
        <v>0</v>
      </c>
      <c r="Y19" s="452">
        <v>2</v>
      </c>
      <c r="Z19" s="452">
        <v>2</v>
      </c>
      <c r="AA19" s="452">
        <v>3</v>
      </c>
      <c r="AB19" s="452">
        <v>3</v>
      </c>
      <c r="AC19" s="452">
        <v>2</v>
      </c>
      <c r="AD19" s="452">
        <v>2</v>
      </c>
      <c r="AE19" s="452">
        <v>1</v>
      </c>
      <c r="AF19" s="452">
        <v>1</v>
      </c>
      <c r="AG19" s="453"/>
      <c r="AH19" s="454"/>
      <c r="AI19" s="455"/>
      <c r="AJ19" s="458"/>
      <c r="AK19" s="457"/>
      <c r="AL19" s="458"/>
      <c r="AM19" s="458"/>
      <c r="AN19" s="458"/>
      <c r="AO19" s="557"/>
      <c r="AP19" s="457"/>
      <c r="AQ19" s="457"/>
      <c r="AR19" s="457"/>
      <c r="AS19" s="457"/>
      <c r="AT19" s="457"/>
      <c r="AU19" s="457"/>
      <c r="AV19" s="457"/>
      <c r="AW19" s="459"/>
      <c r="AX19" s="559"/>
      <c r="AY19" s="469"/>
      <c r="AZ19" s="463"/>
    </row>
    <row r="20" spans="1:52" s="44" customFormat="1" ht="187.5">
      <c r="A20" s="546"/>
      <c r="B20" s="548"/>
      <c r="C20" s="547"/>
      <c r="D20" s="546"/>
      <c r="E20" s="546"/>
      <c r="F20" s="550"/>
      <c r="G20" s="549"/>
      <c r="H20" s="549"/>
      <c r="I20" s="549"/>
      <c r="J20" s="549"/>
      <c r="K20" s="448"/>
      <c r="L20" s="448"/>
      <c r="M20" s="448"/>
      <c r="N20" s="448"/>
      <c r="O20" s="546"/>
      <c r="P20" s="548"/>
      <c r="Q20" s="546"/>
      <c r="R20" s="560"/>
      <c r="S20" s="471" t="s">
        <v>1071</v>
      </c>
      <c r="T20" s="555"/>
      <c r="U20" s="451" t="s">
        <v>279</v>
      </c>
      <c r="V20" s="452">
        <v>4</v>
      </c>
      <c r="W20" s="452" t="s">
        <v>43</v>
      </c>
      <c r="X20" s="452">
        <v>0</v>
      </c>
      <c r="Y20" s="452">
        <v>1</v>
      </c>
      <c r="Z20" s="452">
        <v>1</v>
      </c>
      <c r="AA20" s="452">
        <v>1</v>
      </c>
      <c r="AB20" s="452">
        <v>1</v>
      </c>
      <c r="AC20" s="452">
        <v>0</v>
      </c>
      <c r="AD20" s="452">
        <v>0</v>
      </c>
      <c r="AE20" s="452">
        <v>0</v>
      </c>
      <c r="AF20" s="452">
        <v>0</v>
      </c>
      <c r="AG20" s="453"/>
      <c r="AH20" s="454"/>
      <c r="AI20" s="455"/>
      <c r="AJ20" s="458"/>
      <c r="AK20" s="457"/>
      <c r="AL20" s="458"/>
      <c r="AM20" s="458"/>
      <c r="AN20" s="458"/>
      <c r="AO20" s="558"/>
      <c r="AP20" s="457"/>
      <c r="AQ20" s="457"/>
      <c r="AR20" s="457"/>
      <c r="AS20" s="457"/>
      <c r="AT20" s="457"/>
      <c r="AU20" s="457"/>
      <c r="AV20" s="457"/>
      <c r="AW20" s="459"/>
      <c r="AX20" s="545"/>
      <c r="AY20" s="469"/>
      <c r="AZ20" s="463"/>
    </row>
    <row r="21" spans="1:52" s="44" customFormat="1" ht="99.75" customHeight="1">
      <c r="A21" s="546"/>
      <c r="B21" s="548"/>
      <c r="C21" s="547"/>
      <c r="D21" s="546"/>
      <c r="E21" s="546"/>
      <c r="F21" s="550"/>
      <c r="G21" s="549"/>
      <c r="H21" s="549"/>
      <c r="I21" s="549"/>
      <c r="J21" s="549"/>
      <c r="K21" s="448"/>
      <c r="L21" s="448"/>
      <c r="M21" s="448"/>
      <c r="N21" s="448"/>
      <c r="O21" s="546"/>
      <c r="P21" s="548"/>
      <c r="Q21" s="546"/>
      <c r="R21" s="462" t="s">
        <v>1083</v>
      </c>
      <c r="S21" s="462" t="s">
        <v>280</v>
      </c>
      <c r="T21" s="450">
        <v>0.11</v>
      </c>
      <c r="U21" s="462" t="s">
        <v>281</v>
      </c>
      <c r="V21" s="453">
        <v>4</v>
      </c>
      <c r="W21" s="452" t="s">
        <v>115</v>
      </c>
      <c r="X21" s="453">
        <v>0</v>
      </c>
      <c r="Y21" s="453">
        <v>1</v>
      </c>
      <c r="Z21" s="453">
        <v>1</v>
      </c>
      <c r="AA21" s="453">
        <v>1</v>
      </c>
      <c r="AB21" s="453">
        <v>1</v>
      </c>
      <c r="AC21" s="453">
        <v>0</v>
      </c>
      <c r="AD21" s="453">
        <v>1</v>
      </c>
      <c r="AE21" s="453">
        <v>0</v>
      </c>
      <c r="AF21" s="453">
        <v>0</v>
      </c>
      <c r="AG21" s="453">
        <f>+((AC21+AD21+AE21+AF21)/Y21)*100</f>
        <v>100</v>
      </c>
      <c r="AH21" s="454">
        <f>+((AC21+AD21+AE21+AF21)/V21)*100</f>
        <v>25</v>
      </c>
      <c r="AI21" s="455"/>
      <c r="AJ21" s="458">
        <v>0</v>
      </c>
      <c r="AK21" s="457">
        <f>+AW21</f>
        <v>40000000</v>
      </c>
      <c r="AL21" s="458">
        <v>0</v>
      </c>
      <c r="AM21" s="458">
        <v>0</v>
      </c>
      <c r="AN21" s="458">
        <v>0</v>
      </c>
      <c r="AO21" s="457">
        <v>20000000</v>
      </c>
      <c r="AP21" s="458">
        <v>0</v>
      </c>
      <c r="AQ21" s="458">
        <v>0</v>
      </c>
      <c r="AR21" s="457">
        <v>20000000</v>
      </c>
      <c r="AS21" s="457"/>
      <c r="AT21" s="457"/>
      <c r="AU21" s="457"/>
      <c r="AV21" s="457"/>
      <c r="AW21" s="459">
        <f t="shared" ref="AW21:AW22" si="7">SUM(AO21:AR21)</f>
        <v>40000000</v>
      </c>
      <c r="AX21" s="462" t="s">
        <v>250</v>
      </c>
      <c r="AY21" s="469"/>
      <c r="AZ21" s="463"/>
    </row>
    <row r="22" spans="1:52" s="44" customFormat="1" ht="132" customHeight="1">
      <c r="A22" s="546"/>
      <c r="B22" s="548"/>
      <c r="C22" s="547"/>
      <c r="D22" s="546"/>
      <c r="E22" s="546"/>
      <c r="F22" s="550"/>
      <c r="G22" s="549"/>
      <c r="H22" s="549"/>
      <c r="I22" s="549"/>
      <c r="J22" s="549"/>
      <c r="K22" s="448"/>
      <c r="L22" s="448"/>
      <c r="M22" s="448"/>
      <c r="N22" s="448"/>
      <c r="O22" s="546"/>
      <c r="P22" s="548"/>
      <c r="Q22" s="546"/>
      <c r="R22" s="564" t="s">
        <v>1084</v>
      </c>
      <c r="S22" s="467" t="s">
        <v>1072</v>
      </c>
      <c r="T22" s="472">
        <v>0.11</v>
      </c>
      <c r="U22" s="462" t="s">
        <v>282</v>
      </c>
      <c r="V22" s="453">
        <v>3</v>
      </c>
      <c r="W22" s="452" t="s">
        <v>43</v>
      </c>
      <c r="X22" s="453">
        <v>0</v>
      </c>
      <c r="Y22" s="453">
        <v>0</v>
      </c>
      <c r="Z22" s="453">
        <v>1</v>
      </c>
      <c r="AA22" s="453">
        <v>1</v>
      </c>
      <c r="AB22" s="453">
        <v>1</v>
      </c>
      <c r="AC22" s="453">
        <v>0</v>
      </c>
      <c r="AD22" s="453">
        <v>0</v>
      </c>
      <c r="AE22" s="453">
        <v>0</v>
      </c>
      <c r="AF22" s="453">
        <v>0</v>
      </c>
      <c r="AG22" s="453" t="e">
        <f>+((AC22+AD22+AE22+AF22)/Y22)*100</f>
        <v>#DIV/0!</v>
      </c>
      <c r="AH22" s="454">
        <f>+((AC22+AD22+AE22+AF22)/V22)*100</f>
        <v>0</v>
      </c>
      <c r="AI22" s="455"/>
      <c r="AJ22" s="458">
        <v>0</v>
      </c>
      <c r="AK22" s="458">
        <v>0</v>
      </c>
      <c r="AL22" s="458">
        <v>0</v>
      </c>
      <c r="AM22" s="458">
        <v>0</v>
      </c>
      <c r="AN22" s="457">
        <f>+AW22</f>
        <v>600000000</v>
      </c>
      <c r="AO22" s="551">
        <v>0</v>
      </c>
      <c r="AP22" s="457">
        <v>200000000</v>
      </c>
      <c r="AQ22" s="457">
        <v>200000000</v>
      </c>
      <c r="AR22" s="457">
        <v>200000000</v>
      </c>
      <c r="AS22" s="457"/>
      <c r="AT22" s="457"/>
      <c r="AU22" s="457"/>
      <c r="AV22" s="457"/>
      <c r="AW22" s="459">
        <f t="shared" si="7"/>
        <v>600000000</v>
      </c>
      <c r="AX22" s="544" t="s">
        <v>250</v>
      </c>
      <c r="AY22" s="462" t="s">
        <v>258</v>
      </c>
      <c r="AZ22" s="463">
        <v>176563270741</v>
      </c>
    </row>
    <row r="23" spans="1:52" ht="93.75">
      <c r="A23" s="546"/>
      <c r="B23" s="548"/>
      <c r="C23" s="547"/>
      <c r="D23" s="546"/>
      <c r="E23" s="546"/>
      <c r="F23" s="550"/>
      <c r="G23" s="549"/>
      <c r="H23" s="473"/>
      <c r="I23" s="473"/>
      <c r="J23" s="473"/>
      <c r="K23" s="473"/>
      <c r="L23" s="473"/>
      <c r="M23" s="473"/>
      <c r="N23" s="473"/>
      <c r="O23" s="546"/>
      <c r="P23" s="548"/>
      <c r="Q23" s="546"/>
      <c r="R23" s="564"/>
      <c r="S23" s="467" t="s">
        <v>1073</v>
      </c>
      <c r="T23" s="450"/>
      <c r="U23" s="462" t="s">
        <v>283</v>
      </c>
      <c r="V23" s="453">
        <v>3</v>
      </c>
      <c r="W23" s="452" t="s">
        <v>43</v>
      </c>
      <c r="X23" s="453">
        <v>0</v>
      </c>
      <c r="Y23" s="453">
        <v>0</v>
      </c>
      <c r="Z23" s="453">
        <v>0</v>
      </c>
      <c r="AA23" s="453">
        <v>1</v>
      </c>
      <c r="AB23" s="453">
        <v>2</v>
      </c>
      <c r="AC23" s="453">
        <v>0</v>
      </c>
      <c r="AD23" s="453">
        <v>0</v>
      </c>
      <c r="AE23" s="453">
        <v>0</v>
      </c>
      <c r="AF23" s="453">
        <v>0</v>
      </c>
      <c r="AG23" s="453"/>
      <c r="AH23" s="454"/>
      <c r="AI23" s="455"/>
      <c r="AJ23" s="458"/>
      <c r="AK23" s="458"/>
      <c r="AL23" s="458"/>
      <c r="AM23" s="458"/>
      <c r="AN23" s="457"/>
      <c r="AO23" s="552"/>
      <c r="AP23" s="457"/>
      <c r="AQ23" s="457"/>
      <c r="AR23" s="457"/>
      <c r="AS23" s="457"/>
      <c r="AT23" s="457"/>
      <c r="AU23" s="457"/>
      <c r="AV23" s="457"/>
      <c r="AW23" s="459"/>
      <c r="AX23" s="545"/>
      <c r="AY23" s="462"/>
      <c r="AZ23" s="463"/>
    </row>
    <row r="24" spans="1:52" ht="42.75" customHeight="1"/>
  </sheetData>
  <mergeCells count="70">
    <mergeCell ref="AJ1:AN1"/>
    <mergeCell ref="A1:A2"/>
    <mergeCell ref="B1:B2"/>
    <mergeCell ref="C1:C2"/>
    <mergeCell ref="D1:J1"/>
    <mergeCell ref="O1:O2"/>
    <mergeCell ref="P1:P2"/>
    <mergeCell ref="Q1:Q2"/>
    <mergeCell ref="R1:R2"/>
    <mergeCell ref="S1:S2"/>
    <mergeCell ref="T1:T2"/>
    <mergeCell ref="U1:AB1"/>
    <mergeCell ref="AO1:AR1"/>
    <mergeCell ref="AW1:AW2"/>
    <mergeCell ref="AX1:AX2"/>
    <mergeCell ref="AY1:AY2"/>
    <mergeCell ref="AZ1:AZ2"/>
    <mergeCell ref="AY3:AY4"/>
    <mergeCell ref="AZ3:AZ4"/>
    <mergeCell ref="R8:R9"/>
    <mergeCell ref="T8:T9"/>
    <mergeCell ref="U8:U9"/>
    <mergeCell ref="V8:V9"/>
    <mergeCell ref="W8:W9"/>
    <mergeCell ref="X8:X9"/>
    <mergeCell ref="R3:R4"/>
    <mergeCell ref="R5:R6"/>
    <mergeCell ref="AZ10:AZ11"/>
    <mergeCell ref="AZ8:AZ9"/>
    <mergeCell ref="R10:R11"/>
    <mergeCell ref="R12:R14"/>
    <mergeCell ref="T12:T14"/>
    <mergeCell ref="AO12:AO14"/>
    <mergeCell ref="AX12:AX14"/>
    <mergeCell ref="AX8:AX9"/>
    <mergeCell ref="AY8:AY9"/>
    <mergeCell ref="AO8:AO9"/>
    <mergeCell ref="T10:T11"/>
    <mergeCell ref="AO10:AO11"/>
    <mergeCell ref="AX10:AX11"/>
    <mergeCell ref="AY10:AY11"/>
    <mergeCell ref="A3:A23"/>
    <mergeCell ref="AO22:AO23"/>
    <mergeCell ref="T15:T17"/>
    <mergeCell ref="AO15:AO17"/>
    <mergeCell ref="AX15:AX17"/>
    <mergeCell ref="R18:R20"/>
    <mergeCell ref="T18:T20"/>
    <mergeCell ref="AO18:AO20"/>
    <mergeCell ref="AX18:AX20"/>
    <mergeCell ref="AO3:AO4"/>
    <mergeCell ref="AX3:AX4"/>
    <mergeCell ref="Q3:Q4"/>
    <mergeCell ref="P3:P4"/>
    <mergeCell ref="O3:O4"/>
    <mergeCell ref="R15:R17"/>
    <mergeCell ref="R22:R23"/>
    <mergeCell ref="AX22:AX23"/>
    <mergeCell ref="E3:E23"/>
    <mergeCell ref="D3:D23"/>
    <mergeCell ref="C3:C23"/>
    <mergeCell ref="B3:B23"/>
    <mergeCell ref="Q5:Q23"/>
    <mergeCell ref="P5:P23"/>
    <mergeCell ref="H3:H22"/>
    <mergeCell ref="I3:I22"/>
    <mergeCell ref="J3:J22"/>
    <mergeCell ref="O5:O23"/>
    <mergeCell ref="G3:G23"/>
    <mergeCell ref="F3:F23"/>
  </mergeCells>
  <pageMargins left="0.7" right="0.7" top="0.75" bottom="0.75" header="0.3" footer="0.3"/>
  <pageSetup scale="31" orientation="portrait" horizontalDpi="360" verticalDpi="360" r:id="rId1"/>
  <colBreaks count="2" manualBreakCount="2">
    <brk id="20" max="1048575" man="1"/>
    <brk id="4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6880-81A5-415F-9063-1580F634F1AB}">
  <sheetPr>
    <tabColor theme="4" tint="0.39997558519241921"/>
  </sheetPr>
  <dimension ref="A1:AY13"/>
  <sheetViews>
    <sheetView topLeftCell="O7" zoomScale="70" zoomScaleNormal="70" workbookViewId="0">
      <selection activeCell="AC9" sqref="AC9"/>
    </sheetView>
  </sheetViews>
  <sheetFormatPr baseColWidth="10" defaultRowHeight="15"/>
  <cols>
    <col min="6" max="6" width="17.140625" customWidth="1"/>
    <col min="7" max="7" width="13.5703125" customWidth="1"/>
    <col min="8" max="8" width="13.5703125" hidden="1" customWidth="1"/>
    <col min="9" max="14" width="0" hidden="1" customWidth="1"/>
    <col min="15" max="15" width="17.7109375" customWidth="1"/>
    <col min="17" max="17" width="39.28515625" customWidth="1"/>
    <col min="18" max="19" width="31.5703125" customWidth="1"/>
    <col min="20" max="20" width="18" customWidth="1"/>
    <col min="21" max="21" width="23.85546875" customWidth="1"/>
    <col min="22" max="22" width="18.140625" customWidth="1"/>
    <col min="26" max="28" width="11.42578125" hidden="1" customWidth="1"/>
    <col min="29" max="32" width="15" customWidth="1"/>
    <col min="33" max="34" width="19.42578125" hidden="1" customWidth="1"/>
    <col min="35" max="35" width="18.42578125" hidden="1" customWidth="1"/>
    <col min="36" max="37" width="19" hidden="1" customWidth="1"/>
    <col min="38" max="38" width="20.140625" hidden="1" customWidth="1"/>
    <col min="39" max="39" width="19" hidden="1" customWidth="1"/>
    <col min="40" max="40" width="19.85546875" customWidth="1"/>
    <col min="41" max="47" width="19" hidden="1" customWidth="1"/>
    <col min="48" max="48" width="27.42578125" bestFit="1" customWidth="1"/>
    <col min="49" max="49" width="29.7109375" customWidth="1"/>
    <col min="50" max="50" width="38.28515625" customWidth="1"/>
    <col min="51" max="51" width="27.5703125" customWidth="1"/>
  </cols>
  <sheetData>
    <row r="1" spans="1:51" s="107" customFormat="1" ht="26.1" customHeight="1">
      <c r="A1" s="531" t="s">
        <v>0</v>
      </c>
      <c r="B1" s="531" t="s">
        <v>1</v>
      </c>
      <c r="C1" s="531" t="s">
        <v>2</v>
      </c>
      <c r="D1" s="531" t="s">
        <v>285</v>
      </c>
      <c r="E1" s="531"/>
      <c r="F1" s="531"/>
      <c r="G1" s="531"/>
      <c r="H1" s="531"/>
      <c r="I1" s="531"/>
      <c r="J1" s="531"/>
      <c r="K1" s="1"/>
      <c r="L1" s="1"/>
      <c r="M1" s="1"/>
      <c r="N1" s="1"/>
      <c r="O1" s="531" t="s">
        <v>4</v>
      </c>
      <c r="P1" s="531" t="s">
        <v>1</v>
      </c>
      <c r="Q1" s="531" t="s">
        <v>5</v>
      </c>
      <c r="R1" s="531" t="s">
        <v>6</v>
      </c>
      <c r="S1" s="531" t="s">
        <v>189</v>
      </c>
      <c r="T1" s="531" t="s">
        <v>1</v>
      </c>
      <c r="U1" s="531" t="s">
        <v>7</v>
      </c>
      <c r="V1" s="531"/>
      <c r="W1" s="531"/>
      <c r="X1" s="531"/>
      <c r="Y1" s="531"/>
      <c r="Z1" s="531"/>
      <c r="AA1" s="531"/>
      <c r="AB1" s="531"/>
      <c r="AC1" s="1"/>
      <c r="AD1" s="1"/>
      <c r="AE1" s="1"/>
      <c r="AF1" s="1"/>
      <c r="AG1" s="1"/>
      <c r="AH1" s="1"/>
      <c r="AI1" s="531" t="s">
        <v>8</v>
      </c>
      <c r="AJ1" s="531"/>
      <c r="AK1" s="531"/>
      <c r="AL1" s="531"/>
      <c r="AM1" s="531"/>
      <c r="AN1" s="531" t="s">
        <v>9</v>
      </c>
      <c r="AO1" s="531"/>
      <c r="AP1" s="531"/>
      <c r="AQ1" s="531"/>
      <c r="AR1" s="1"/>
      <c r="AS1" s="1"/>
      <c r="AT1" s="1"/>
      <c r="AU1" s="1"/>
      <c r="AV1" s="531" t="s">
        <v>10</v>
      </c>
      <c r="AW1" s="531" t="s">
        <v>11</v>
      </c>
      <c r="AX1" s="531" t="s">
        <v>12</v>
      </c>
      <c r="AY1" s="585" t="s">
        <v>13</v>
      </c>
    </row>
    <row r="2" spans="1:51" s="109" customFormat="1" ht="39.950000000000003" customHeight="1">
      <c r="A2" s="531"/>
      <c r="B2" s="531"/>
      <c r="C2" s="531"/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/>
      <c r="L2" s="1"/>
      <c r="M2" s="1"/>
      <c r="N2" s="1"/>
      <c r="O2" s="531"/>
      <c r="P2" s="531"/>
      <c r="Q2" s="531"/>
      <c r="R2" s="580"/>
      <c r="S2" s="580"/>
      <c r="T2" s="531"/>
      <c r="U2" s="108" t="s">
        <v>22</v>
      </c>
      <c r="V2" s="1" t="s">
        <v>286</v>
      </c>
      <c r="W2" s="1" t="s">
        <v>24</v>
      </c>
      <c r="X2" s="1" t="s">
        <v>15</v>
      </c>
      <c r="Y2" s="33" t="s">
        <v>17</v>
      </c>
      <c r="Z2" s="105" t="s">
        <v>18</v>
      </c>
      <c r="AA2" s="3" t="s">
        <v>19</v>
      </c>
      <c r="AB2" s="5" t="s">
        <v>20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>
        <v>2020</v>
      </c>
      <c r="AO2" s="1">
        <v>2021</v>
      </c>
      <c r="AP2" s="1">
        <v>2022</v>
      </c>
      <c r="AQ2" s="1">
        <v>2023</v>
      </c>
      <c r="AR2" s="1"/>
      <c r="AS2" s="1"/>
      <c r="AT2" s="1"/>
      <c r="AU2" s="1"/>
      <c r="AV2" s="531"/>
      <c r="AW2" s="531"/>
      <c r="AX2" s="580"/>
      <c r="AY2" s="585"/>
    </row>
    <row r="3" spans="1:51" s="44" customFormat="1" ht="407.25" customHeight="1">
      <c r="A3" s="581" t="s">
        <v>287</v>
      </c>
      <c r="B3" s="582">
        <v>1</v>
      </c>
      <c r="C3" s="581" t="s">
        <v>288</v>
      </c>
      <c r="D3" s="581" t="s">
        <v>289</v>
      </c>
      <c r="E3" s="535">
        <v>0.79</v>
      </c>
      <c r="F3" s="535">
        <v>0.85</v>
      </c>
      <c r="G3" s="587">
        <v>0.01</v>
      </c>
      <c r="H3" s="587">
        <v>0.01</v>
      </c>
      <c r="I3" s="587">
        <v>0.02</v>
      </c>
      <c r="J3" s="587">
        <v>0.02</v>
      </c>
      <c r="K3" s="24"/>
      <c r="L3" s="24"/>
      <c r="M3" s="24"/>
      <c r="N3" s="24"/>
      <c r="O3" s="586" t="s">
        <v>290</v>
      </c>
      <c r="P3" s="587">
        <v>0.34</v>
      </c>
      <c r="Q3" s="586" t="s">
        <v>291</v>
      </c>
      <c r="R3" s="37" t="s">
        <v>292</v>
      </c>
      <c r="S3" s="115" t="s">
        <v>331</v>
      </c>
      <c r="T3" s="116">
        <v>0.15</v>
      </c>
      <c r="U3" s="115" t="s">
        <v>293</v>
      </c>
      <c r="V3" s="117">
        <v>28</v>
      </c>
      <c r="W3" s="118" t="s">
        <v>115</v>
      </c>
      <c r="X3" s="118">
        <v>28</v>
      </c>
      <c r="Y3" s="118">
        <v>7</v>
      </c>
      <c r="Z3" s="118">
        <v>7</v>
      </c>
      <c r="AA3" s="118">
        <v>7</v>
      </c>
      <c r="AB3" s="118">
        <v>7</v>
      </c>
      <c r="AC3" s="118">
        <v>0</v>
      </c>
      <c r="AD3" s="118">
        <v>1</v>
      </c>
      <c r="AE3" s="118">
        <v>4</v>
      </c>
      <c r="AF3" s="118">
        <v>2</v>
      </c>
      <c r="AG3" s="119">
        <f>+((AC3+AD3+AE3+AF3)/Y3)*100</f>
        <v>100</v>
      </c>
      <c r="AH3" s="120">
        <f>+((AC3+AD3+AE3+AF3)/V3)*100</f>
        <v>25</v>
      </c>
      <c r="AI3" s="121">
        <v>409203345.67575818</v>
      </c>
      <c r="AJ3" s="121">
        <v>590796654.32424188</v>
      </c>
      <c r="AK3" s="121">
        <v>0</v>
      </c>
      <c r="AL3" s="121">
        <v>0</v>
      </c>
      <c r="AM3" s="121">
        <v>0</v>
      </c>
      <c r="AN3" s="122">
        <v>250000000</v>
      </c>
      <c r="AO3" s="122">
        <v>250000000</v>
      </c>
      <c r="AP3" s="122">
        <v>250000000</v>
      </c>
      <c r="AQ3" s="122">
        <v>250000000</v>
      </c>
      <c r="AR3" s="122"/>
      <c r="AS3" s="122"/>
      <c r="AT3" s="122"/>
      <c r="AU3" s="122"/>
      <c r="AV3" s="123">
        <f t="shared" ref="AV3:AV13" si="0">SUM(AN3:AQ3)</f>
        <v>1000000000</v>
      </c>
      <c r="AW3" s="124" t="s">
        <v>294</v>
      </c>
      <c r="AX3" s="115" t="s">
        <v>295</v>
      </c>
      <c r="AY3" s="125">
        <v>176563270910</v>
      </c>
    </row>
    <row r="4" spans="1:51" s="44" customFormat="1" ht="126">
      <c r="A4" s="581"/>
      <c r="B4" s="583"/>
      <c r="C4" s="581"/>
      <c r="D4" s="581"/>
      <c r="E4" s="536"/>
      <c r="F4" s="536"/>
      <c r="G4" s="588"/>
      <c r="H4" s="588"/>
      <c r="I4" s="588"/>
      <c r="J4" s="588"/>
      <c r="K4" s="29"/>
      <c r="L4" s="29"/>
      <c r="M4" s="29"/>
      <c r="N4" s="29"/>
      <c r="O4" s="586"/>
      <c r="P4" s="588"/>
      <c r="Q4" s="586"/>
      <c r="R4" s="110" t="s">
        <v>296</v>
      </c>
      <c r="S4" s="115" t="s">
        <v>331</v>
      </c>
      <c r="T4" s="116">
        <v>0.15</v>
      </c>
      <c r="U4" s="115" t="s">
        <v>297</v>
      </c>
      <c r="V4" s="117">
        <v>12000</v>
      </c>
      <c r="W4" s="118" t="s">
        <v>115</v>
      </c>
      <c r="X4" s="118">
        <v>12000</v>
      </c>
      <c r="Y4" s="118">
        <v>3000</v>
      </c>
      <c r="Z4" s="118">
        <v>3000</v>
      </c>
      <c r="AA4" s="118">
        <v>3000</v>
      </c>
      <c r="AB4" s="118">
        <v>3000</v>
      </c>
      <c r="AC4" s="118">
        <v>619</v>
      </c>
      <c r="AD4" s="118">
        <v>793</v>
      </c>
      <c r="AE4" s="118">
        <v>794</v>
      </c>
      <c r="AF4" s="118">
        <v>794</v>
      </c>
      <c r="AG4" s="119">
        <f t="shared" ref="AG4:AG13" si="1">+((AC4+AD4+AE4+AF4)/Y4)*100</f>
        <v>100</v>
      </c>
      <c r="AH4" s="120">
        <f t="shared" ref="AH4:AH13" si="2">+((AC4+AD4+AE4+AF4)/V4)*100</f>
        <v>25</v>
      </c>
      <c r="AI4" s="121">
        <v>0</v>
      </c>
      <c r="AJ4" s="121">
        <f>+AV4</f>
        <v>140000000</v>
      </c>
      <c r="AK4" s="121">
        <v>0</v>
      </c>
      <c r="AL4" s="121">
        <v>0</v>
      </c>
      <c r="AM4" s="121">
        <v>0</v>
      </c>
      <c r="AN4" s="122">
        <v>20000000</v>
      </c>
      <c r="AO4" s="122">
        <v>40000000</v>
      </c>
      <c r="AP4" s="122">
        <v>40000000</v>
      </c>
      <c r="AQ4" s="122">
        <v>40000000</v>
      </c>
      <c r="AR4" s="122"/>
      <c r="AS4" s="122"/>
      <c r="AT4" s="122"/>
      <c r="AU4" s="122"/>
      <c r="AV4" s="123">
        <f t="shared" si="0"/>
        <v>140000000</v>
      </c>
      <c r="AW4" s="124" t="s">
        <v>294</v>
      </c>
      <c r="AX4" s="115" t="s">
        <v>255</v>
      </c>
      <c r="AY4" s="125">
        <v>176563270738</v>
      </c>
    </row>
    <row r="5" spans="1:51" s="44" customFormat="1" ht="126">
      <c r="A5" s="581"/>
      <c r="B5" s="583"/>
      <c r="C5" s="581"/>
      <c r="D5" s="581"/>
      <c r="E5" s="536"/>
      <c r="F5" s="536"/>
      <c r="G5" s="588"/>
      <c r="H5" s="588"/>
      <c r="I5" s="588"/>
      <c r="J5" s="588"/>
      <c r="K5" s="29"/>
      <c r="L5" s="29"/>
      <c r="M5" s="29"/>
      <c r="N5" s="29"/>
      <c r="O5" s="586"/>
      <c r="P5" s="588"/>
      <c r="Q5" s="586"/>
      <c r="R5" s="49" t="s">
        <v>298</v>
      </c>
      <c r="S5" s="126" t="s">
        <v>322</v>
      </c>
      <c r="T5" s="116">
        <v>0.15</v>
      </c>
      <c r="U5" s="115" t="s">
        <v>299</v>
      </c>
      <c r="V5" s="117">
        <v>15</v>
      </c>
      <c r="W5" s="118" t="s">
        <v>43</v>
      </c>
      <c r="X5" s="118">
        <v>8</v>
      </c>
      <c r="Y5" s="118">
        <v>4</v>
      </c>
      <c r="Z5" s="118">
        <v>3</v>
      </c>
      <c r="AA5" s="118">
        <v>5</v>
      </c>
      <c r="AB5" s="118">
        <v>3</v>
      </c>
      <c r="AC5" s="118">
        <v>0</v>
      </c>
      <c r="AD5" s="118">
        <v>2</v>
      </c>
      <c r="AE5" s="118">
        <v>2</v>
      </c>
      <c r="AF5" s="118">
        <v>0</v>
      </c>
      <c r="AG5" s="119">
        <f t="shared" si="1"/>
        <v>100</v>
      </c>
      <c r="AH5" s="120">
        <f t="shared" si="2"/>
        <v>26.666666666666668</v>
      </c>
      <c r="AI5" s="121">
        <v>0</v>
      </c>
      <c r="AJ5" s="121">
        <f>+AV5</f>
        <v>112941113</v>
      </c>
      <c r="AK5" s="121">
        <v>0</v>
      </c>
      <c r="AL5" s="121">
        <v>0</v>
      </c>
      <c r="AM5" s="121">
        <v>0</v>
      </c>
      <c r="AN5" s="122">
        <v>22941113</v>
      </c>
      <c r="AO5" s="122">
        <v>30000000</v>
      </c>
      <c r="AP5" s="122">
        <v>30000000</v>
      </c>
      <c r="AQ5" s="122">
        <v>30000000</v>
      </c>
      <c r="AR5" s="122"/>
      <c r="AS5" s="122"/>
      <c r="AT5" s="122"/>
      <c r="AU5" s="122"/>
      <c r="AV5" s="123">
        <f t="shared" si="0"/>
        <v>112941113</v>
      </c>
      <c r="AW5" s="124" t="s">
        <v>294</v>
      </c>
      <c r="AX5" s="115"/>
      <c r="AY5" s="125"/>
    </row>
    <row r="6" spans="1:51" s="44" customFormat="1" ht="168">
      <c r="A6" s="581"/>
      <c r="B6" s="583"/>
      <c r="C6" s="581"/>
      <c r="D6" s="581"/>
      <c r="E6" s="536"/>
      <c r="F6" s="536"/>
      <c r="G6" s="588"/>
      <c r="H6" s="588"/>
      <c r="I6" s="588"/>
      <c r="J6" s="588"/>
      <c r="K6" s="29"/>
      <c r="L6" s="29"/>
      <c r="M6" s="29"/>
      <c r="N6" s="29"/>
      <c r="O6" s="586"/>
      <c r="P6" s="588"/>
      <c r="Q6" s="586"/>
      <c r="R6" s="49" t="s">
        <v>300</v>
      </c>
      <c r="S6" s="126" t="s">
        <v>323</v>
      </c>
      <c r="T6" s="116">
        <v>0.1</v>
      </c>
      <c r="U6" s="115" t="s">
        <v>293</v>
      </c>
      <c r="V6" s="117">
        <v>11</v>
      </c>
      <c r="W6" s="118" t="s">
        <v>43</v>
      </c>
      <c r="X6" s="118">
        <v>0</v>
      </c>
      <c r="Y6" s="118">
        <v>2</v>
      </c>
      <c r="Z6" s="118">
        <v>3</v>
      </c>
      <c r="AA6" s="118">
        <v>3</v>
      </c>
      <c r="AB6" s="118">
        <v>3</v>
      </c>
      <c r="AC6" s="118">
        <v>0</v>
      </c>
      <c r="AD6" s="118">
        <v>0</v>
      </c>
      <c r="AE6" s="118">
        <v>1</v>
      </c>
      <c r="AF6" s="118">
        <v>1</v>
      </c>
      <c r="AG6" s="119">
        <f t="shared" si="1"/>
        <v>100</v>
      </c>
      <c r="AH6" s="120">
        <f t="shared" si="2"/>
        <v>18.181818181818183</v>
      </c>
      <c r="AI6" s="121">
        <v>0</v>
      </c>
      <c r="AJ6" s="121">
        <f>+AV6</f>
        <v>150000000</v>
      </c>
      <c r="AK6" s="121">
        <v>0</v>
      </c>
      <c r="AL6" s="121">
        <v>0</v>
      </c>
      <c r="AM6" s="121">
        <v>0</v>
      </c>
      <c r="AN6" s="122">
        <v>30000000</v>
      </c>
      <c r="AO6" s="122">
        <v>40000000</v>
      </c>
      <c r="AP6" s="122">
        <v>40000000</v>
      </c>
      <c r="AQ6" s="122">
        <v>40000000</v>
      </c>
      <c r="AR6" s="122"/>
      <c r="AS6" s="122"/>
      <c r="AT6" s="122"/>
      <c r="AU6" s="122"/>
      <c r="AV6" s="123">
        <f t="shared" si="0"/>
        <v>150000000</v>
      </c>
      <c r="AW6" s="124" t="s">
        <v>294</v>
      </c>
      <c r="AX6" s="115"/>
      <c r="AY6" s="125"/>
    </row>
    <row r="7" spans="1:51" s="44" customFormat="1" ht="147">
      <c r="A7" s="581"/>
      <c r="B7" s="583"/>
      <c r="C7" s="581"/>
      <c r="D7" s="581"/>
      <c r="E7" s="536"/>
      <c r="F7" s="536"/>
      <c r="G7" s="588"/>
      <c r="H7" s="588"/>
      <c r="I7" s="588"/>
      <c r="J7" s="588"/>
      <c r="K7" s="29"/>
      <c r="L7" s="29"/>
      <c r="M7" s="29"/>
      <c r="N7" s="29"/>
      <c r="O7" s="586"/>
      <c r="P7" s="588"/>
      <c r="Q7" s="586"/>
      <c r="R7" s="37" t="s">
        <v>301</v>
      </c>
      <c r="S7" s="115" t="s">
        <v>324</v>
      </c>
      <c r="T7" s="116">
        <v>0.15</v>
      </c>
      <c r="U7" s="115" t="s">
        <v>302</v>
      </c>
      <c r="V7" s="117">
        <v>16</v>
      </c>
      <c r="W7" s="118" t="s">
        <v>43</v>
      </c>
      <c r="X7" s="118">
        <v>10</v>
      </c>
      <c r="Y7" s="118">
        <v>4</v>
      </c>
      <c r="Z7" s="118">
        <v>4</v>
      </c>
      <c r="AA7" s="118">
        <v>4</v>
      </c>
      <c r="AB7" s="118">
        <v>4</v>
      </c>
      <c r="AC7" s="118">
        <v>1</v>
      </c>
      <c r="AD7" s="118">
        <v>0</v>
      </c>
      <c r="AE7" s="118">
        <v>3</v>
      </c>
      <c r="AF7" s="118">
        <v>0</v>
      </c>
      <c r="AG7" s="119">
        <f t="shared" si="1"/>
        <v>100</v>
      </c>
      <c r="AH7" s="120">
        <f t="shared" si="2"/>
        <v>25</v>
      </c>
      <c r="AI7" s="121">
        <v>0</v>
      </c>
      <c r="AJ7" s="121">
        <f>+AV7</f>
        <v>80000000</v>
      </c>
      <c r="AK7" s="121">
        <v>0</v>
      </c>
      <c r="AL7" s="121">
        <v>0</v>
      </c>
      <c r="AM7" s="121">
        <v>0</v>
      </c>
      <c r="AN7" s="122">
        <v>20000000</v>
      </c>
      <c r="AO7" s="122">
        <v>20000000</v>
      </c>
      <c r="AP7" s="122">
        <v>20000000</v>
      </c>
      <c r="AQ7" s="122">
        <v>20000000</v>
      </c>
      <c r="AR7" s="122"/>
      <c r="AS7" s="122"/>
      <c r="AT7" s="122"/>
      <c r="AU7" s="122"/>
      <c r="AV7" s="123">
        <f t="shared" si="0"/>
        <v>80000000</v>
      </c>
      <c r="AW7" s="124" t="s">
        <v>294</v>
      </c>
      <c r="AX7" s="115"/>
      <c r="AY7" s="125"/>
    </row>
    <row r="8" spans="1:51" s="44" customFormat="1" ht="105">
      <c r="A8" s="581"/>
      <c r="B8" s="583"/>
      <c r="C8" s="581"/>
      <c r="D8" s="581"/>
      <c r="E8" s="536"/>
      <c r="F8" s="536"/>
      <c r="G8" s="588"/>
      <c r="H8" s="588"/>
      <c r="I8" s="588"/>
      <c r="J8" s="588"/>
      <c r="K8" s="29"/>
      <c r="L8" s="29"/>
      <c r="M8" s="29"/>
      <c r="N8" s="29"/>
      <c r="O8" s="586"/>
      <c r="P8" s="588"/>
      <c r="Q8" s="586"/>
      <c r="R8" s="49" t="s">
        <v>303</v>
      </c>
      <c r="S8" s="126" t="s">
        <v>325</v>
      </c>
      <c r="T8" s="116">
        <v>0.15</v>
      </c>
      <c r="U8" s="115" t="s">
        <v>304</v>
      </c>
      <c r="V8" s="117">
        <v>3</v>
      </c>
      <c r="W8" s="127" t="s">
        <v>43</v>
      </c>
      <c r="X8" s="118">
        <v>0</v>
      </c>
      <c r="Y8" s="118">
        <v>0</v>
      </c>
      <c r="Z8" s="118">
        <v>1</v>
      </c>
      <c r="AA8" s="118">
        <v>1</v>
      </c>
      <c r="AB8" s="118">
        <v>1</v>
      </c>
      <c r="AC8" s="118">
        <v>0</v>
      </c>
      <c r="AD8" s="118">
        <v>0</v>
      </c>
      <c r="AE8" s="118">
        <v>0</v>
      </c>
      <c r="AF8" s="118">
        <v>0</v>
      </c>
      <c r="AG8" s="119" t="e">
        <f t="shared" si="1"/>
        <v>#DIV/0!</v>
      </c>
      <c r="AH8" s="120">
        <f t="shared" si="2"/>
        <v>0</v>
      </c>
      <c r="AI8" s="121">
        <v>0</v>
      </c>
      <c r="AJ8" s="121">
        <v>0</v>
      </c>
      <c r="AK8" s="121">
        <v>0</v>
      </c>
      <c r="AL8" s="121">
        <v>0</v>
      </c>
      <c r="AM8" s="121">
        <f>+AV8</f>
        <v>150000000</v>
      </c>
      <c r="AN8" s="122">
        <v>0</v>
      </c>
      <c r="AO8" s="122">
        <v>50000000</v>
      </c>
      <c r="AP8" s="122">
        <v>50000000</v>
      </c>
      <c r="AQ8" s="122">
        <v>50000000</v>
      </c>
      <c r="AR8" s="122"/>
      <c r="AS8" s="122"/>
      <c r="AT8" s="122"/>
      <c r="AU8" s="122"/>
      <c r="AV8" s="123">
        <f t="shared" si="0"/>
        <v>150000000</v>
      </c>
      <c r="AW8" s="124"/>
      <c r="AX8" s="115" t="s">
        <v>305</v>
      </c>
      <c r="AY8" s="125">
        <v>176563270798</v>
      </c>
    </row>
    <row r="9" spans="1:51" s="44" customFormat="1" ht="126">
      <c r="A9" s="581"/>
      <c r="B9" s="583"/>
      <c r="C9" s="581"/>
      <c r="D9" s="581"/>
      <c r="E9" s="536"/>
      <c r="F9" s="536"/>
      <c r="G9" s="588"/>
      <c r="H9" s="588"/>
      <c r="I9" s="588"/>
      <c r="J9" s="588"/>
      <c r="K9" s="29"/>
      <c r="L9" s="29"/>
      <c r="M9" s="29"/>
      <c r="N9" s="29"/>
      <c r="O9" s="586"/>
      <c r="P9" s="588"/>
      <c r="Q9" s="586"/>
      <c r="R9" s="49" t="s">
        <v>306</v>
      </c>
      <c r="S9" s="126" t="s">
        <v>326</v>
      </c>
      <c r="T9" s="116">
        <v>0.15</v>
      </c>
      <c r="U9" s="115" t="s">
        <v>307</v>
      </c>
      <c r="V9" s="117">
        <v>40</v>
      </c>
      <c r="W9" s="118" t="s">
        <v>115</v>
      </c>
      <c r="X9" s="118">
        <v>40</v>
      </c>
      <c r="Y9" s="118">
        <v>10</v>
      </c>
      <c r="Z9" s="118">
        <v>10</v>
      </c>
      <c r="AA9" s="118">
        <v>10</v>
      </c>
      <c r="AB9" s="118">
        <v>10</v>
      </c>
      <c r="AC9" s="118">
        <v>10</v>
      </c>
      <c r="AD9" s="118">
        <v>0</v>
      </c>
      <c r="AE9" s="118">
        <v>0</v>
      </c>
      <c r="AF9" s="118">
        <v>0</v>
      </c>
      <c r="AG9" s="119">
        <f t="shared" si="1"/>
        <v>100</v>
      </c>
      <c r="AH9" s="120">
        <f t="shared" si="2"/>
        <v>25</v>
      </c>
      <c r="AI9" s="121">
        <f>+AV9</f>
        <v>800000000</v>
      </c>
      <c r="AJ9" s="121">
        <v>0</v>
      </c>
      <c r="AK9" s="121">
        <v>0</v>
      </c>
      <c r="AL9" s="121">
        <v>0</v>
      </c>
      <c r="AM9" s="121">
        <v>0</v>
      </c>
      <c r="AN9" s="122">
        <v>200000000</v>
      </c>
      <c r="AO9" s="122">
        <v>200000000</v>
      </c>
      <c r="AP9" s="122">
        <v>200000000</v>
      </c>
      <c r="AQ9" s="122">
        <v>200000000</v>
      </c>
      <c r="AR9" s="122"/>
      <c r="AS9" s="122"/>
      <c r="AT9" s="122"/>
      <c r="AU9" s="122"/>
      <c r="AV9" s="123">
        <f t="shared" si="0"/>
        <v>800000000</v>
      </c>
      <c r="AW9" s="124" t="s">
        <v>294</v>
      </c>
      <c r="AX9" s="115" t="s">
        <v>308</v>
      </c>
      <c r="AY9" s="125">
        <v>176563270771</v>
      </c>
    </row>
    <row r="10" spans="1:51" s="44" customFormat="1" ht="210">
      <c r="A10" s="581"/>
      <c r="B10" s="583"/>
      <c r="C10" s="581"/>
      <c r="D10" s="581"/>
      <c r="E10" s="536"/>
      <c r="F10" s="536"/>
      <c r="G10" s="588"/>
      <c r="H10" s="588"/>
      <c r="I10" s="588"/>
      <c r="J10" s="588"/>
      <c r="K10" s="8"/>
      <c r="L10" s="8"/>
      <c r="M10" s="8"/>
      <c r="N10" s="8"/>
      <c r="O10" s="589" t="s">
        <v>309</v>
      </c>
      <c r="P10" s="489">
        <v>0.33</v>
      </c>
      <c r="Q10" s="589" t="s">
        <v>310</v>
      </c>
      <c r="R10" s="111" t="s">
        <v>311</v>
      </c>
      <c r="S10" s="115" t="s">
        <v>327</v>
      </c>
      <c r="T10" s="128">
        <v>0.5</v>
      </c>
      <c r="U10" s="126" t="s">
        <v>312</v>
      </c>
      <c r="V10" s="117">
        <v>2</v>
      </c>
      <c r="W10" s="127" t="s">
        <v>43</v>
      </c>
      <c r="X10" s="118">
        <v>0</v>
      </c>
      <c r="Y10" s="127">
        <v>0</v>
      </c>
      <c r="Z10" s="127">
        <v>1</v>
      </c>
      <c r="AA10" s="127">
        <v>1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19" t="e">
        <f t="shared" si="1"/>
        <v>#DIV/0!</v>
      </c>
      <c r="AH10" s="120">
        <f t="shared" si="2"/>
        <v>0</v>
      </c>
      <c r="AI10" s="121">
        <v>0</v>
      </c>
      <c r="AJ10" s="129">
        <v>30000000</v>
      </c>
      <c r="AK10" s="121">
        <v>0</v>
      </c>
      <c r="AL10" s="121">
        <v>0</v>
      </c>
      <c r="AM10" s="121">
        <v>0</v>
      </c>
      <c r="AN10" s="121">
        <v>0</v>
      </c>
      <c r="AO10" s="122">
        <v>15000000</v>
      </c>
      <c r="AP10" s="122">
        <v>15000000</v>
      </c>
      <c r="AQ10" s="122">
        <v>0</v>
      </c>
      <c r="AR10" s="122"/>
      <c r="AS10" s="122"/>
      <c r="AT10" s="122"/>
      <c r="AU10" s="122"/>
      <c r="AV10" s="123">
        <f t="shared" si="0"/>
        <v>30000000</v>
      </c>
      <c r="AW10" s="124" t="s">
        <v>294</v>
      </c>
      <c r="AX10" s="115"/>
      <c r="AY10" s="125"/>
    </row>
    <row r="11" spans="1:51" s="44" customFormat="1" ht="189">
      <c r="A11" s="581"/>
      <c r="B11" s="583"/>
      <c r="C11" s="581"/>
      <c r="D11" s="581"/>
      <c r="E11" s="536"/>
      <c r="F11" s="536"/>
      <c r="G11" s="588"/>
      <c r="H11" s="588"/>
      <c r="I11" s="588"/>
      <c r="J11" s="588"/>
      <c r="K11" s="13"/>
      <c r="L11" s="13"/>
      <c r="M11" s="13"/>
      <c r="N11" s="13"/>
      <c r="O11" s="590"/>
      <c r="P11" s="491"/>
      <c r="Q11" s="590"/>
      <c r="R11" s="111" t="s">
        <v>313</v>
      </c>
      <c r="S11" s="115" t="s">
        <v>328</v>
      </c>
      <c r="T11" s="128">
        <v>0.5</v>
      </c>
      <c r="U11" s="115" t="s">
        <v>314</v>
      </c>
      <c r="V11" s="117">
        <v>1</v>
      </c>
      <c r="W11" s="127" t="s">
        <v>43</v>
      </c>
      <c r="X11" s="118">
        <v>0</v>
      </c>
      <c r="Y11" s="127">
        <v>0</v>
      </c>
      <c r="Z11" s="127">
        <v>1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19" t="e">
        <f t="shared" si="1"/>
        <v>#DIV/0!</v>
      </c>
      <c r="AH11" s="120">
        <f t="shared" si="2"/>
        <v>0</v>
      </c>
      <c r="AI11" s="121">
        <v>0</v>
      </c>
      <c r="AJ11" s="121">
        <v>0</v>
      </c>
      <c r="AK11" s="121">
        <v>0</v>
      </c>
      <c r="AL11" s="121">
        <v>0</v>
      </c>
      <c r="AM11" s="129">
        <f>+AV11</f>
        <v>30000000</v>
      </c>
      <c r="AN11" s="121">
        <v>0</v>
      </c>
      <c r="AO11" s="122">
        <v>30000000</v>
      </c>
      <c r="AP11" s="121">
        <v>0</v>
      </c>
      <c r="AQ11" s="121">
        <v>0</v>
      </c>
      <c r="AR11" s="121"/>
      <c r="AS11" s="121"/>
      <c r="AT11" s="121"/>
      <c r="AU11" s="121"/>
      <c r="AV11" s="123">
        <f t="shared" si="0"/>
        <v>30000000</v>
      </c>
      <c r="AW11" s="124" t="s">
        <v>294</v>
      </c>
      <c r="AX11" s="126" t="s">
        <v>315</v>
      </c>
      <c r="AY11" s="125">
        <v>176563270803</v>
      </c>
    </row>
    <row r="12" spans="1:51" s="44" customFormat="1" ht="126">
      <c r="A12" s="581"/>
      <c r="B12" s="583"/>
      <c r="C12" s="581"/>
      <c r="D12" s="581"/>
      <c r="E12" s="536"/>
      <c r="F12" s="536"/>
      <c r="G12" s="588"/>
      <c r="H12" s="588"/>
      <c r="I12" s="588"/>
      <c r="J12" s="588"/>
      <c r="K12" s="29"/>
      <c r="L12" s="29"/>
      <c r="M12" s="29"/>
      <c r="N12" s="29"/>
      <c r="O12" s="586" t="s">
        <v>316</v>
      </c>
      <c r="P12" s="489">
        <v>0.33</v>
      </c>
      <c r="Q12" s="586" t="s">
        <v>317</v>
      </c>
      <c r="R12" s="111" t="s">
        <v>318</v>
      </c>
      <c r="S12" s="115" t="s">
        <v>329</v>
      </c>
      <c r="T12" s="116">
        <v>0.5</v>
      </c>
      <c r="U12" s="115" t="s">
        <v>319</v>
      </c>
      <c r="V12" s="117">
        <v>2</v>
      </c>
      <c r="W12" s="118" t="s">
        <v>43</v>
      </c>
      <c r="X12" s="118">
        <v>0</v>
      </c>
      <c r="Y12" s="118">
        <v>0</v>
      </c>
      <c r="Z12" s="118">
        <v>1</v>
      </c>
      <c r="AA12" s="118">
        <v>1</v>
      </c>
      <c r="AB12" s="118">
        <v>0</v>
      </c>
      <c r="AC12" s="118">
        <v>0</v>
      </c>
      <c r="AD12" s="118">
        <v>0</v>
      </c>
      <c r="AE12" s="118">
        <v>0</v>
      </c>
      <c r="AF12" s="118">
        <v>0</v>
      </c>
      <c r="AG12" s="119" t="e">
        <f t="shared" si="1"/>
        <v>#DIV/0!</v>
      </c>
      <c r="AH12" s="120">
        <f t="shared" si="2"/>
        <v>0</v>
      </c>
      <c r="AI12" s="121">
        <v>0</v>
      </c>
      <c r="AJ12" s="121">
        <f>+AV12</f>
        <v>120000000</v>
      </c>
      <c r="AK12" s="121">
        <v>0</v>
      </c>
      <c r="AL12" s="121">
        <v>0</v>
      </c>
      <c r="AM12" s="121">
        <v>0</v>
      </c>
      <c r="AN12" s="122">
        <v>0</v>
      </c>
      <c r="AO12" s="122">
        <v>30000000</v>
      </c>
      <c r="AP12" s="121">
        <v>90000000</v>
      </c>
      <c r="AQ12" s="121">
        <v>0</v>
      </c>
      <c r="AR12" s="121"/>
      <c r="AS12" s="121"/>
      <c r="AT12" s="121"/>
      <c r="AU12" s="121"/>
      <c r="AV12" s="123">
        <f t="shared" si="0"/>
        <v>120000000</v>
      </c>
      <c r="AW12" s="130" t="s">
        <v>294</v>
      </c>
      <c r="AX12" s="115"/>
      <c r="AY12" s="125"/>
    </row>
    <row r="13" spans="1:51" s="44" customFormat="1" ht="105">
      <c r="A13" s="581"/>
      <c r="B13" s="584"/>
      <c r="C13" s="581"/>
      <c r="D13" s="581"/>
      <c r="E13" s="536"/>
      <c r="F13" s="536"/>
      <c r="G13" s="588"/>
      <c r="H13" s="588"/>
      <c r="I13" s="588"/>
      <c r="J13" s="588"/>
      <c r="K13" s="29"/>
      <c r="L13" s="29"/>
      <c r="M13" s="29"/>
      <c r="N13" s="29"/>
      <c r="O13" s="586"/>
      <c r="P13" s="534"/>
      <c r="Q13" s="586"/>
      <c r="R13" s="113" t="s">
        <v>320</v>
      </c>
      <c r="S13" s="126" t="s">
        <v>330</v>
      </c>
      <c r="T13" s="131">
        <v>0.5</v>
      </c>
      <c r="U13" s="126" t="s">
        <v>321</v>
      </c>
      <c r="V13" s="132">
        <v>17</v>
      </c>
      <c r="W13" s="119" t="s">
        <v>43</v>
      </c>
      <c r="X13" s="119">
        <v>0</v>
      </c>
      <c r="Y13" s="119">
        <v>8</v>
      </c>
      <c r="Z13" s="119">
        <v>5</v>
      </c>
      <c r="AA13" s="119">
        <v>2</v>
      </c>
      <c r="AB13" s="119">
        <v>2</v>
      </c>
      <c r="AC13" s="119">
        <v>1</v>
      </c>
      <c r="AD13" s="119">
        <v>2</v>
      </c>
      <c r="AE13" s="119">
        <v>3</v>
      </c>
      <c r="AF13" s="119">
        <v>2</v>
      </c>
      <c r="AG13" s="119">
        <f t="shared" si="1"/>
        <v>100</v>
      </c>
      <c r="AH13" s="120">
        <f t="shared" si="2"/>
        <v>47.058823529411761</v>
      </c>
      <c r="AI13" s="121">
        <v>0</v>
      </c>
      <c r="AJ13" s="133">
        <f>+AV13</f>
        <v>80000000</v>
      </c>
      <c r="AK13" s="121">
        <v>0</v>
      </c>
      <c r="AL13" s="121">
        <v>0</v>
      </c>
      <c r="AM13" s="121">
        <v>0</v>
      </c>
      <c r="AN13" s="122">
        <v>20000000</v>
      </c>
      <c r="AO13" s="122">
        <v>20000000</v>
      </c>
      <c r="AP13" s="122">
        <v>20000000</v>
      </c>
      <c r="AQ13" s="122">
        <v>20000000</v>
      </c>
      <c r="AR13" s="122"/>
      <c r="AS13" s="122"/>
      <c r="AT13" s="122"/>
      <c r="AU13" s="122"/>
      <c r="AV13" s="123">
        <f t="shared" si="0"/>
        <v>80000000</v>
      </c>
      <c r="AW13" s="130" t="s">
        <v>294</v>
      </c>
      <c r="AX13" s="115"/>
      <c r="AY13" s="125"/>
    </row>
  </sheetData>
  <mergeCells count="36">
    <mergeCell ref="O12:O13"/>
    <mergeCell ref="P12:P13"/>
    <mergeCell ref="Q12:Q13"/>
    <mergeCell ref="F3:F13"/>
    <mergeCell ref="G3:G13"/>
    <mergeCell ref="H3:H13"/>
    <mergeCell ref="I3:I13"/>
    <mergeCell ref="J3:J13"/>
    <mergeCell ref="O3:O9"/>
    <mergeCell ref="P3:P9"/>
    <mergeCell ref="Q3:Q9"/>
    <mergeCell ref="O10:O11"/>
    <mergeCell ref="P10:P11"/>
    <mergeCell ref="Q10:Q11"/>
    <mergeCell ref="AN1:AQ1"/>
    <mergeCell ref="AV1:AV2"/>
    <mergeCell ref="AW1:AW2"/>
    <mergeCell ref="AX1:AX2"/>
    <mergeCell ref="AY1:AY2"/>
    <mergeCell ref="A3:A13"/>
    <mergeCell ref="B3:B13"/>
    <mergeCell ref="C3:C13"/>
    <mergeCell ref="D3:D13"/>
    <mergeCell ref="E3:E13"/>
    <mergeCell ref="AI1:AM1"/>
    <mergeCell ref="A1:A2"/>
    <mergeCell ref="B1:B2"/>
    <mergeCell ref="C1:C2"/>
    <mergeCell ref="D1:J1"/>
    <mergeCell ref="O1:O2"/>
    <mergeCell ref="P1:P2"/>
    <mergeCell ref="Q1:Q2"/>
    <mergeCell ref="R1:R2"/>
    <mergeCell ref="S1:S2"/>
    <mergeCell ref="T1:T2"/>
    <mergeCell ref="U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0F99-7355-4765-92E5-717B299405E9}">
  <sheetPr>
    <tabColor theme="4" tint="0.39997558519241921"/>
  </sheetPr>
  <dimension ref="A1:AO9"/>
  <sheetViews>
    <sheetView topLeftCell="N4" zoomScaleNormal="100" workbookViewId="0">
      <selection activeCell="Q7" sqref="Q7"/>
    </sheetView>
  </sheetViews>
  <sheetFormatPr baseColWidth="10" defaultRowHeight="12.75"/>
  <cols>
    <col min="1" max="1" width="28.7109375" style="44" hidden="1" customWidth="1"/>
    <col min="2" max="2" width="18.7109375" style="44" hidden="1" customWidth="1"/>
    <col min="3" max="4" width="20.7109375" style="44" hidden="1" customWidth="1"/>
    <col min="5" max="5" width="8.7109375" style="44" hidden="1" customWidth="1"/>
    <col min="6" max="6" width="15.7109375" style="44" hidden="1" customWidth="1"/>
    <col min="7" max="10" width="8.7109375" style="44" hidden="1" customWidth="1"/>
    <col min="11" max="11" width="20.7109375" style="44" hidden="1" customWidth="1"/>
    <col min="12" max="12" width="18.7109375" style="44" hidden="1" customWidth="1"/>
    <col min="13" max="13" width="35.7109375" style="44" hidden="1" customWidth="1"/>
    <col min="14" max="14" width="35.7109375" style="44" customWidth="1"/>
    <col min="15" max="15" width="18.7109375" style="44" hidden="1" customWidth="1"/>
    <col min="16" max="16" width="26.85546875" style="44" customWidth="1"/>
    <col min="17" max="17" width="20.7109375" style="44" customWidth="1"/>
    <col min="18" max="18" width="15.7109375" style="44" customWidth="1"/>
    <col min="19" max="21" width="8.7109375" style="44" customWidth="1"/>
    <col min="22" max="24" width="8.7109375" style="44" hidden="1" customWidth="1"/>
    <col min="25" max="28" width="8.7109375" style="44" customWidth="1"/>
    <col min="29" max="38" width="18.7109375" style="44" customWidth="1"/>
    <col min="39" max="39" width="20.7109375" style="44" customWidth="1"/>
    <col min="40" max="40" width="36.7109375" style="44" customWidth="1"/>
    <col min="41" max="41" width="18.7109375" style="44" customWidth="1"/>
    <col min="42" max="16384" width="11.42578125" style="44"/>
  </cols>
  <sheetData>
    <row r="1" spans="1:41" ht="26.1" customHeight="1">
      <c r="A1" s="531" t="s">
        <v>0</v>
      </c>
      <c r="B1" s="531" t="s">
        <v>1</v>
      </c>
      <c r="C1" s="531" t="s">
        <v>2</v>
      </c>
      <c r="D1" s="531" t="s">
        <v>285</v>
      </c>
      <c r="E1" s="531"/>
      <c r="F1" s="531"/>
      <c r="G1" s="531"/>
      <c r="H1" s="531"/>
      <c r="I1" s="531"/>
      <c r="J1" s="531"/>
      <c r="K1" s="531" t="s">
        <v>4</v>
      </c>
      <c r="L1" s="531" t="s">
        <v>1</v>
      </c>
      <c r="M1" s="531" t="s">
        <v>5</v>
      </c>
      <c r="N1" s="531" t="s">
        <v>6</v>
      </c>
      <c r="O1" s="531" t="s">
        <v>1</v>
      </c>
      <c r="P1" s="1"/>
      <c r="Q1" s="531" t="s">
        <v>7</v>
      </c>
      <c r="R1" s="531"/>
      <c r="S1" s="531"/>
      <c r="T1" s="531"/>
      <c r="U1" s="531"/>
      <c r="V1" s="531"/>
      <c r="W1" s="531"/>
      <c r="X1" s="531"/>
      <c r="Y1" s="592" t="s">
        <v>332</v>
      </c>
      <c r="Z1" s="593"/>
      <c r="AA1" s="593"/>
      <c r="AB1" s="594"/>
      <c r="AC1" s="531" t="s">
        <v>8</v>
      </c>
      <c r="AD1" s="531"/>
      <c r="AE1" s="531"/>
      <c r="AF1" s="531"/>
      <c r="AG1" s="531"/>
      <c r="AH1" s="531" t="s">
        <v>9</v>
      </c>
      <c r="AI1" s="531"/>
      <c r="AJ1" s="531"/>
      <c r="AK1" s="531"/>
      <c r="AL1" s="531" t="s">
        <v>10</v>
      </c>
      <c r="AM1" s="531" t="s">
        <v>11</v>
      </c>
      <c r="AN1" s="531" t="s">
        <v>12</v>
      </c>
      <c r="AO1" s="585" t="s">
        <v>13</v>
      </c>
    </row>
    <row r="2" spans="1:41" s="32" customFormat="1" ht="39.950000000000003" customHeight="1">
      <c r="A2" s="531"/>
      <c r="B2" s="531"/>
      <c r="C2" s="531"/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531"/>
      <c r="L2" s="531"/>
      <c r="M2" s="531"/>
      <c r="N2" s="580"/>
      <c r="O2" s="531"/>
      <c r="P2" s="108" t="s">
        <v>21</v>
      </c>
      <c r="Q2" s="108" t="s">
        <v>22</v>
      </c>
      <c r="R2" s="1" t="s">
        <v>286</v>
      </c>
      <c r="S2" s="1" t="s">
        <v>24</v>
      </c>
      <c r="T2" s="1" t="s">
        <v>15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333</v>
      </c>
      <c r="Z2" s="1" t="s">
        <v>334</v>
      </c>
      <c r="AA2" s="1" t="s">
        <v>335</v>
      </c>
      <c r="AB2" s="1" t="s">
        <v>336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>
        <v>2020</v>
      </c>
      <c r="AI2" s="1">
        <v>2021</v>
      </c>
      <c r="AJ2" s="1">
        <v>2022</v>
      </c>
      <c r="AK2" s="1">
        <v>2023</v>
      </c>
      <c r="AL2" s="531"/>
      <c r="AM2" s="531"/>
      <c r="AN2" s="580"/>
      <c r="AO2" s="585"/>
    </row>
    <row r="3" spans="1:41" s="32" customFormat="1" ht="64.5" customHeight="1">
      <c r="A3" s="589" t="s">
        <v>337</v>
      </c>
      <c r="B3" s="489">
        <v>1</v>
      </c>
      <c r="C3" s="589" t="s">
        <v>338</v>
      </c>
      <c r="D3" s="589" t="s">
        <v>339</v>
      </c>
      <c r="E3" s="522">
        <v>0.18</v>
      </c>
      <c r="F3" s="608">
        <v>8.7999999999999995E-2</v>
      </c>
      <c r="G3" s="608">
        <v>2.1999999999999999E-2</v>
      </c>
      <c r="H3" s="608">
        <v>2.1999999999999999E-2</v>
      </c>
      <c r="I3" s="608">
        <v>2.1999999999999999E-2</v>
      </c>
      <c r="J3" s="608">
        <v>2.1999999999999999E-2</v>
      </c>
      <c r="K3" s="595" t="s">
        <v>340</v>
      </c>
      <c r="L3" s="600">
        <v>1</v>
      </c>
      <c r="M3" s="603" t="s">
        <v>341</v>
      </c>
      <c r="N3" s="134" t="s">
        <v>358</v>
      </c>
      <c r="O3" s="135">
        <v>0.17</v>
      </c>
      <c r="P3" s="135" t="s">
        <v>342</v>
      </c>
      <c r="Q3" s="134" t="s">
        <v>343</v>
      </c>
      <c r="R3" s="136">
        <v>50</v>
      </c>
      <c r="S3" s="104" t="s">
        <v>344</v>
      </c>
      <c r="T3" s="104">
        <v>99</v>
      </c>
      <c r="U3" s="104">
        <v>10</v>
      </c>
      <c r="V3" s="104">
        <v>15</v>
      </c>
      <c r="W3" s="104">
        <v>15</v>
      </c>
      <c r="X3" s="104">
        <v>10</v>
      </c>
      <c r="Y3" s="104">
        <v>0</v>
      </c>
      <c r="Z3" s="104">
        <v>0</v>
      </c>
      <c r="AA3" s="104">
        <v>0</v>
      </c>
      <c r="AB3" s="104">
        <v>10</v>
      </c>
      <c r="AC3" s="137">
        <v>0</v>
      </c>
      <c r="AD3" s="137">
        <f>+AL3</f>
        <v>25000000</v>
      </c>
      <c r="AE3" s="137">
        <v>0</v>
      </c>
      <c r="AF3" s="137">
        <v>0</v>
      </c>
      <c r="AG3" s="137">
        <v>0</v>
      </c>
      <c r="AH3" s="138">
        <v>6500000</v>
      </c>
      <c r="AI3" s="138">
        <v>6500000</v>
      </c>
      <c r="AJ3" s="138">
        <v>6000000</v>
      </c>
      <c r="AK3" s="138">
        <v>6000000</v>
      </c>
      <c r="AL3" s="138">
        <f>+AH3+AI3+AJ3+AK3</f>
        <v>25000000</v>
      </c>
      <c r="AM3" s="139" t="s">
        <v>345</v>
      </c>
      <c r="AN3" s="14"/>
      <c r="AO3" s="43"/>
    </row>
    <row r="4" spans="1:41" s="32" customFormat="1" ht="64.5" customHeight="1">
      <c r="A4" s="591"/>
      <c r="B4" s="533"/>
      <c r="C4" s="591"/>
      <c r="D4" s="591"/>
      <c r="E4" s="523"/>
      <c r="F4" s="609"/>
      <c r="G4" s="609"/>
      <c r="H4" s="609"/>
      <c r="I4" s="609"/>
      <c r="J4" s="609"/>
      <c r="K4" s="596"/>
      <c r="L4" s="601"/>
      <c r="M4" s="604"/>
      <c r="N4" s="140" t="s">
        <v>359</v>
      </c>
      <c r="O4" s="141">
        <v>0.17</v>
      </c>
      <c r="P4" s="141" t="s">
        <v>346</v>
      </c>
      <c r="Q4" s="37" t="s">
        <v>347</v>
      </c>
      <c r="R4" s="136">
        <v>150</v>
      </c>
      <c r="S4" s="29" t="s">
        <v>344</v>
      </c>
      <c r="T4" s="45">
        <v>327</v>
      </c>
      <c r="U4" s="14">
        <v>0</v>
      </c>
      <c r="V4" s="14">
        <v>50</v>
      </c>
      <c r="W4" s="14">
        <v>50</v>
      </c>
      <c r="X4" s="14">
        <v>50</v>
      </c>
      <c r="Y4" s="14">
        <v>0</v>
      </c>
      <c r="Z4" s="14">
        <v>0</v>
      </c>
      <c r="AA4" s="14">
        <v>0</v>
      </c>
      <c r="AB4" s="14">
        <v>0</v>
      </c>
      <c r="AC4" s="137">
        <v>0</v>
      </c>
      <c r="AD4" s="137">
        <v>300000000</v>
      </c>
      <c r="AE4" s="137">
        <v>0</v>
      </c>
      <c r="AF4" s="137">
        <v>0</v>
      </c>
      <c r="AG4" s="137">
        <v>150000000</v>
      </c>
      <c r="AH4" s="138">
        <v>0</v>
      </c>
      <c r="AI4" s="142">
        <v>150000000</v>
      </c>
      <c r="AJ4" s="142">
        <v>150000000</v>
      </c>
      <c r="AK4" s="142">
        <v>150000000</v>
      </c>
      <c r="AL4" s="138">
        <f>+AH4+AI4+AJ4+AK4</f>
        <v>450000000</v>
      </c>
      <c r="AM4" s="139" t="s">
        <v>345</v>
      </c>
      <c r="AN4" s="14"/>
      <c r="AO4" s="43"/>
    </row>
    <row r="5" spans="1:41" ht="64.5" customHeight="1">
      <c r="A5" s="591"/>
      <c r="B5" s="533"/>
      <c r="C5" s="591"/>
      <c r="D5" s="591"/>
      <c r="E5" s="523"/>
      <c r="F5" s="609"/>
      <c r="G5" s="609"/>
      <c r="H5" s="609"/>
      <c r="I5" s="609"/>
      <c r="J5" s="609"/>
      <c r="K5" s="596"/>
      <c r="L5" s="601"/>
      <c r="M5" s="604"/>
      <c r="N5" s="140" t="s">
        <v>360</v>
      </c>
      <c r="O5" s="143">
        <v>0.16</v>
      </c>
      <c r="P5" s="141" t="s">
        <v>346</v>
      </c>
      <c r="Q5" s="37" t="s">
        <v>348</v>
      </c>
      <c r="R5" s="144">
        <v>50</v>
      </c>
      <c r="S5" s="29" t="s">
        <v>43</v>
      </c>
      <c r="T5" s="14">
        <v>0</v>
      </c>
      <c r="U5" s="20">
        <v>10</v>
      </c>
      <c r="V5" s="20">
        <v>15</v>
      </c>
      <c r="W5" s="20">
        <v>15</v>
      </c>
      <c r="X5" s="20">
        <v>10</v>
      </c>
      <c r="Y5" s="20">
        <v>0</v>
      </c>
      <c r="Z5" s="20">
        <v>0</v>
      </c>
      <c r="AA5" s="20">
        <v>0</v>
      </c>
      <c r="AB5" s="20">
        <v>10</v>
      </c>
      <c r="AC5" s="137">
        <v>0</v>
      </c>
      <c r="AD5" s="137">
        <v>0</v>
      </c>
      <c r="AE5" s="137">
        <v>0</v>
      </c>
      <c r="AF5" s="137">
        <v>0</v>
      </c>
      <c r="AG5" s="145">
        <f>+AL5</f>
        <v>200000000</v>
      </c>
      <c r="AH5" s="142">
        <v>50000000</v>
      </c>
      <c r="AI5" s="142">
        <v>50000000</v>
      </c>
      <c r="AJ5" s="142">
        <v>50000000</v>
      </c>
      <c r="AK5" s="142">
        <v>50000000</v>
      </c>
      <c r="AL5" s="138">
        <f>+AH5+AI5+AJ5+AK5</f>
        <v>200000000</v>
      </c>
      <c r="AM5" s="139" t="s">
        <v>345</v>
      </c>
      <c r="AN5" s="111" t="s">
        <v>349</v>
      </c>
      <c r="AO5" s="43">
        <v>176563271545</v>
      </c>
    </row>
    <row r="6" spans="1:41" ht="93.75" customHeight="1">
      <c r="A6" s="591"/>
      <c r="B6" s="533"/>
      <c r="C6" s="591"/>
      <c r="D6" s="591"/>
      <c r="E6" s="523"/>
      <c r="F6" s="609"/>
      <c r="G6" s="609"/>
      <c r="H6" s="609"/>
      <c r="I6" s="609"/>
      <c r="J6" s="609"/>
      <c r="K6" s="596"/>
      <c r="L6" s="601"/>
      <c r="M6" s="604"/>
      <c r="N6" s="140" t="s">
        <v>361</v>
      </c>
      <c r="O6" s="141">
        <v>0.16</v>
      </c>
      <c r="P6" s="141" t="s">
        <v>350</v>
      </c>
      <c r="Q6" s="37" t="s">
        <v>351</v>
      </c>
      <c r="R6" s="144">
        <v>20</v>
      </c>
      <c r="S6" s="29" t="s">
        <v>43</v>
      </c>
      <c r="T6" s="14">
        <v>0</v>
      </c>
      <c r="U6" s="14">
        <v>0</v>
      </c>
      <c r="V6" s="14">
        <v>20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37">
        <v>0</v>
      </c>
      <c r="AD6" s="137">
        <v>0</v>
      </c>
      <c r="AE6" s="137">
        <v>0</v>
      </c>
      <c r="AF6" s="137">
        <v>0</v>
      </c>
      <c r="AG6" s="145">
        <f>+AL6</f>
        <v>800000000</v>
      </c>
      <c r="AH6" s="146">
        <v>0</v>
      </c>
      <c r="AI6" s="146">
        <v>400000000</v>
      </c>
      <c r="AJ6" s="146">
        <v>400000000</v>
      </c>
      <c r="AK6" s="146">
        <v>0</v>
      </c>
      <c r="AL6" s="138">
        <f>+AH6+AI6+AJ6+AK6</f>
        <v>800000000</v>
      </c>
      <c r="AM6" s="139" t="s">
        <v>345</v>
      </c>
      <c r="AN6" s="111" t="s">
        <v>352</v>
      </c>
      <c r="AO6" s="43">
        <v>176563271548</v>
      </c>
    </row>
    <row r="7" spans="1:41" ht="64.5" customHeight="1">
      <c r="A7" s="591"/>
      <c r="B7" s="533"/>
      <c r="C7" s="591"/>
      <c r="D7" s="591"/>
      <c r="E7" s="523"/>
      <c r="F7" s="609"/>
      <c r="G7" s="609"/>
      <c r="H7" s="609"/>
      <c r="I7" s="609"/>
      <c r="J7" s="609"/>
      <c r="K7" s="596"/>
      <c r="L7" s="601"/>
      <c r="M7" s="604"/>
      <c r="N7" s="140" t="s">
        <v>362</v>
      </c>
      <c r="O7" s="141">
        <v>0.17</v>
      </c>
      <c r="P7" s="140" t="s">
        <v>353</v>
      </c>
      <c r="Q7" s="37" t="s">
        <v>354</v>
      </c>
      <c r="R7" s="144">
        <v>130</v>
      </c>
      <c r="S7" s="14" t="s">
        <v>43</v>
      </c>
      <c r="T7" s="14">
        <v>25</v>
      </c>
      <c r="U7" s="14">
        <v>0</v>
      </c>
      <c r="V7" s="14">
        <v>0</v>
      </c>
      <c r="W7" s="14">
        <v>130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37">
        <v>0</v>
      </c>
      <c r="AD7" s="145">
        <f>+AL7</f>
        <v>300000000</v>
      </c>
      <c r="AE7" s="137">
        <v>0</v>
      </c>
      <c r="AF7" s="137">
        <v>0</v>
      </c>
      <c r="AG7" s="137">
        <v>0</v>
      </c>
      <c r="AH7" s="145">
        <v>0</v>
      </c>
      <c r="AI7" s="145">
        <v>0</v>
      </c>
      <c r="AJ7" s="142">
        <v>300000000</v>
      </c>
      <c r="AK7" s="145">
        <v>0</v>
      </c>
      <c r="AL7" s="142">
        <v>300000000</v>
      </c>
      <c r="AM7" s="139" t="s">
        <v>345</v>
      </c>
      <c r="AN7" s="147"/>
      <c r="AO7" s="43"/>
    </row>
    <row r="8" spans="1:41" ht="64.5" customHeight="1">
      <c r="A8" s="590"/>
      <c r="B8" s="534"/>
      <c r="C8" s="590"/>
      <c r="D8" s="590"/>
      <c r="E8" s="524"/>
      <c r="F8" s="610"/>
      <c r="G8" s="610"/>
      <c r="H8" s="610"/>
      <c r="I8" s="610"/>
      <c r="J8" s="610"/>
      <c r="K8" s="597"/>
      <c r="L8" s="602"/>
      <c r="M8" s="605"/>
      <c r="N8" s="606" t="s">
        <v>363</v>
      </c>
      <c r="O8" s="35">
        <v>0.17</v>
      </c>
      <c r="P8" s="35" t="s">
        <v>355</v>
      </c>
      <c r="Q8" s="582" t="s">
        <v>356</v>
      </c>
      <c r="R8" s="598">
        <v>1</v>
      </c>
      <c r="S8" s="598" t="s">
        <v>43</v>
      </c>
      <c r="T8" s="598">
        <v>0</v>
      </c>
      <c r="U8" s="598">
        <v>0</v>
      </c>
      <c r="V8" s="14">
        <v>1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37">
        <v>0</v>
      </c>
      <c r="AD8" s="148">
        <f>+AL8</f>
        <v>350000000</v>
      </c>
      <c r="AE8" s="137">
        <v>0</v>
      </c>
      <c r="AF8" s="137">
        <v>0</v>
      </c>
      <c r="AG8" s="137">
        <v>0</v>
      </c>
      <c r="AH8" s="145">
        <v>0</v>
      </c>
      <c r="AI8" s="142">
        <v>350000000</v>
      </c>
      <c r="AJ8" s="145">
        <v>0</v>
      </c>
      <c r="AK8" s="145">
        <v>0</v>
      </c>
      <c r="AL8" s="142">
        <v>350000000</v>
      </c>
      <c r="AM8" s="139" t="s">
        <v>345</v>
      </c>
      <c r="AN8" s="147"/>
      <c r="AO8" s="43"/>
    </row>
    <row r="9" spans="1:41" ht="38.25">
      <c r="N9" s="606"/>
      <c r="O9" s="147"/>
      <c r="P9" s="139" t="s">
        <v>357</v>
      </c>
      <c r="Q9" s="607"/>
      <c r="R9" s="599"/>
      <c r="S9" s="599"/>
      <c r="T9" s="599"/>
      <c r="U9" s="599"/>
      <c r="V9" s="147"/>
      <c r="W9" s="147"/>
      <c r="X9" s="147"/>
      <c r="Y9" s="14">
        <v>0</v>
      </c>
      <c r="Z9" s="14">
        <v>0</v>
      </c>
      <c r="AA9" s="14">
        <v>0</v>
      </c>
      <c r="AB9" s="14">
        <v>0</v>
      </c>
      <c r="AC9" s="147"/>
      <c r="AD9" s="149">
        <f>SUM(AD3:AD8)</f>
        <v>975000000</v>
      </c>
      <c r="AE9" s="149">
        <f t="shared" ref="AE9:AL9" si="0">SUM(AE3:AE8)</f>
        <v>0</v>
      </c>
      <c r="AF9" s="149">
        <f t="shared" si="0"/>
        <v>0</v>
      </c>
      <c r="AG9" s="149">
        <f t="shared" si="0"/>
        <v>1150000000</v>
      </c>
      <c r="AH9" s="149">
        <f t="shared" si="0"/>
        <v>56500000</v>
      </c>
      <c r="AI9" s="149">
        <f t="shared" si="0"/>
        <v>956500000</v>
      </c>
      <c r="AJ9" s="149">
        <f t="shared" si="0"/>
        <v>906000000</v>
      </c>
      <c r="AK9" s="149">
        <f t="shared" si="0"/>
        <v>206000000</v>
      </c>
      <c r="AL9" s="149">
        <f t="shared" si="0"/>
        <v>2125000000</v>
      </c>
    </row>
  </sheetData>
  <sheetProtection formatCells="0" formatColumns="0" formatRows="0" insertColumns="0" insertRows="0" insertHyperlinks="0" deleteColumns="0" deleteRows="0" sort="0" autoFilter="0" pivotTables="0"/>
  <mergeCells count="36">
    <mergeCell ref="F3:F8"/>
    <mergeCell ref="G3:G8"/>
    <mergeCell ref="H3:H8"/>
    <mergeCell ref="I3:I8"/>
    <mergeCell ref="J3:J8"/>
    <mergeCell ref="K3:K8"/>
    <mergeCell ref="AH1:AK1"/>
    <mergeCell ref="AL1:AL2"/>
    <mergeCell ref="AM1:AM2"/>
    <mergeCell ref="AN1:AN2"/>
    <mergeCell ref="K1:K2"/>
    <mergeCell ref="L1:L2"/>
    <mergeCell ref="T8:T9"/>
    <mergeCell ref="U8:U9"/>
    <mergeCell ref="L3:L8"/>
    <mergeCell ref="M3:M8"/>
    <mergeCell ref="N8:N9"/>
    <mergeCell ref="Q8:Q9"/>
    <mergeCell ref="R8:R9"/>
    <mergeCell ref="S8:S9"/>
    <mergeCell ref="AO1:AO2"/>
    <mergeCell ref="A3:A8"/>
    <mergeCell ref="B3:B8"/>
    <mergeCell ref="C3:C8"/>
    <mergeCell ref="D3:D8"/>
    <mergeCell ref="E3:E8"/>
    <mergeCell ref="M1:M2"/>
    <mergeCell ref="N1:N2"/>
    <mergeCell ref="O1:O2"/>
    <mergeCell ref="Q1:X1"/>
    <mergeCell ref="Y1:AB1"/>
    <mergeCell ref="AC1:AG1"/>
    <mergeCell ref="A1:A2"/>
    <mergeCell ref="B1:B2"/>
    <mergeCell ref="C1:C2"/>
    <mergeCell ref="D1:J1"/>
  </mergeCells>
  <pageMargins left="0.19685039370078741" right="0.19685039370078741" top="0.39370078740157483" bottom="0.39370078740157483" header="0.31496062992125984" footer="0.31496062992125984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EA1A-DEEA-4F58-B27B-61D642251684}">
  <sheetPr>
    <tabColor theme="4" tint="0.39997558519241921"/>
  </sheetPr>
  <dimension ref="A1:AZ18"/>
  <sheetViews>
    <sheetView topLeftCell="O10" zoomScale="85" zoomScaleNormal="85" workbookViewId="0">
      <selection activeCell="R16" sqref="R16"/>
    </sheetView>
  </sheetViews>
  <sheetFormatPr baseColWidth="10" defaultRowHeight="15"/>
  <cols>
    <col min="6" max="6" width="17.140625" customWidth="1"/>
    <col min="7" max="7" width="13.5703125" customWidth="1"/>
    <col min="8" max="8" width="13.5703125" hidden="1" customWidth="1"/>
    <col min="9" max="14" width="0" hidden="1" customWidth="1"/>
    <col min="17" max="17" width="39.28515625" customWidth="1"/>
    <col min="18" max="19" width="31.5703125" customWidth="1"/>
    <col min="21" max="21" width="23.85546875" customWidth="1"/>
    <col min="22" max="22" width="18.140625" customWidth="1"/>
    <col min="26" max="28" width="11.42578125" hidden="1" customWidth="1"/>
    <col min="29" max="32" width="15" customWidth="1"/>
    <col min="33" max="34" width="19.42578125" hidden="1" customWidth="1"/>
    <col min="35" max="35" width="18.42578125" hidden="1" customWidth="1"/>
    <col min="36" max="37" width="19" hidden="1" customWidth="1"/>
    <col min="38" max="38" width="20.140625" hidden="1" customWidth="1"/>
    <col min="39" max="39" width="19" hidden="1" customWidth="1"/>
    <col min="40" max="40" width="18.42578125" bestFit="1" customWidth="1"/>
    <col min="41" max="47" width="19" hidden="1" customWidth="1"/>
    <col min="48" max="48" width="23.42578125" hidden="1" customWidth="1"/>
    <col min="49" max="49" width="29.7109375" customWidth="1"/>
    <col min="50" max="50" width="38.28515625" customWidth="1"/>
    <col min="51" max="51" width="27.5703125" customWidth="1"/>
  </cols>
  <sheetData>
    <row r="1" spans="1:52" s="44" customFormat="1" ht="26.1" customHeight="1">
      <c r="A1" s="531" t="s">
        <v>0</v>
      </c>
      <c r="B1" s="531" t="s">
        <v>1</v>
      </c>
      <c r="C1" s="531" t="s">
        <v>2</v>
      </c>
      <c r="D1" s="531" t="s">
        <v>3</v>
      </c>
      <c r="E1" s="531"/>
      <c r="F1" s="531"/>
      <c r="G1" s="531"/>
      <c r="H1" s="531"/>
      <c r="I1" s="531"/>
      <c r="J1" s="531"/>
      <c r="K1" s="1"/>
      <c r="L1" s="1"/>
      <c r="M1" s="1"/>
      <c r="N1" s="1"/>
      <c r="O1" s="531" t="s">
        <v>4</v>
      </c>
      <c r="P1" s="531" t="s">
        <v>1</v>
      </c>
      <c r="Q1" s="531" t="s">
        <v>5</v>
      </c>
      <c r="R1" s="531" t="s">
        <v>6</v>
      </c>
      <c r="S1" s="531" t="s">
        <v>189</v>
      </c>
      <c r="T1" s="531" t="s">
        <v>1</v>
      </c>
      <c r="U1" s="531" t="s">
        <v>7</v>
      </c>
      <c r="V1" s="531"/>
      <c r="W1" s="531"/>
      <c r="X1" s="531"/>
      <c r="Y1" s="531"/>
      <c r="Z1" s="531"/>
      <c r="AA1" s="531"/>
      <c r="AB1" s="531"/>
      <c r="AC1" s="1"/>
      <c r="AD1" s="1"/>
      <c r="AE1" s="1"/>
      <c r="AF1" s="1"/>
      <c r="AG1" s="1"/>
      <c r="AH1" s="1"/>
      <c r="AI1" s="531" t="s">
        <v>8</v>
      </c>
      <c r="AJ1" s="531"/>
      <c r="AK1" s="531"/>
      <c r="AL1" s="531"/>
      <c r="AM1" s="531"/>
      <c r="AN1" s="531" t="s">
        <v>9</v>
      </c>
      <c r="AO1" s="531"/>
      <c r="AP1" s="531"/>
      <c r="AQ1" s="531"/>
      <c r="AR1" s="1"/>
      <c r="AS1" s="1"/>
      <c r="AT1" s="1"/>
      <c r="AU1" s="1"/>
      <c r="AV1" s="531" t="s">
        <v>364</v>
      </c>
      <c r="AW1" s="531" t="s">
        <v>11</v>
      </c>
      <c r="AX1" s="531" t="s">
        <v>12</v>
      </c>
      <c r="AY1" s="585" t="s">
        <v>13</v>
      </c>
    </row>
    <row r="2" spans="1:52" s="32" customFormat="1" ht="39.950000000000003" customHeight="1">
      <c r="A2" s="531"/>
      <c r="B2" s="531"/>
      <c r="C2" s="531"/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/>
      <c r="L2" s="1"/>
      <c r="M2" s="1"/>
      <c r="N2" s="1"/>
      <c r="O2" s="531"/>
      <c r="P2" s="531"/>
      <c r="Q2" s="531"/>
      <c r="R2" s="580"/>
      <c r="S2" s="580"/>
      <c r="T2" s="531"/>
      <c r="U2" s="1" t="s">
        <v>22</v>
      </c>
      <c r="V2" s="1" t="s">
        <v>286</v>
      </c>
      <c r="W2" s="1" t="s">
        <v>24</v>
      </c>
      <c r="X2" s="1" t="s">
        <v>15</v>
      </c>
      <c r="Y2" s="33" t="s">
        <v>17</v>
      </c>
      <c r="Z2" s="105" t="s">
        <v>18</v>
      </c>
      <c r="AA2" s="3" t="s">
        <v>19</v>
      </c>
      <c r="AB2" s="5" t="s">
        <v>20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>
        <v>2020</v>
      </c>
      <c r="AO2" s="1">
        <v>2021</v>
      </c>
      <c r="AP2" s="1">
        <v>2022</v>
      </c>
      <c r="AQ2" s="1">
        <v>2023</v>
      </c>
      <c r="AR2" s="1"/>
      <c r="AS2" s="1"/>
      <c r="AT2" s="1"/>
      <c r="AU2" s="1"/>
      <c r="AV2" s="531"/>
      <c r="AW2" s="531"/>
      <c r="AX2" s="580"/>
      <c r="AY2" s="585"/>
    </row>
    <row r="3" spans="1:52" s="44" customFormat="1" ht="45" customHeight="1">
      <c r="A3" s="581" t="s">
        <v>365</v>
      </c>
      <c r="B3" s="582">
        <v>1</v>
      </c>
      <c r="C3" s="581" t="s">
        <v>366</v>
      </c>
      <c r="D3" s="581" t="s">
        <v>367</v>
      </c>
      <c r="E3" s="612">
        <v>0.85</v>
      </c>
      <c r="F3" s="613">
        <v>0.86</v>
      </c>
      <c r="G3" s="614">
        <v>2.5000000000000001E-3</v>
      </c>
      <c r="H3" s="614">
        <v>2.5000000000000001E-3</v>
      </c>
      <c r="I3" s="614">
        <v>2.5000000000000001E-3</v>
      </c>
      <c r="J3" s="614">
        <v>2.5000000000000001E-3</v>
      </c>
      <c r="K3" s="150"/>
      <c r="L3" s="150"/>
      <c r="M3" s="150"/>
      <c r="N3" s="150"/>
      <c r="O3" s="615" t="s">
        <v>368</v>
      </c>
      <c r="P3" s="535">
        <v>0.4</v>
      </c>
      <c r="Q3" s="581" t="s">
        <v>369</v>
      </c>
      <c r="R3" s="134" t="s">
        <v>370</v>
      </c>
      <c r="S3" s="134" t="s">
        <v>408</v>
      </c>
      <c r="T3" s="151">
        <v>0.33</v>
      </c>
      <c r="U3" s="49" t="s">
        <v>371</v>
      </c>
      <c r="V3" s="136">
        <v>4</v>
      </c>
      <c r="W3" s="29" t="s">
        <v>115</v>
      </c>
      <c r="X3" s="29">
        <v>4</v>
      </c>
      <c r="Y3" s="104">
        <v>0</v>
      </c>
      <c r="Z3" s="104">
        <v>2</v>
      </c>
      <c r="AA3" s="104">
        <v>1</v>
      </c>
      <c r="AB3" s="104">
        <v>1</v>
      </c>
      <c r="AC3" s="104">
        <v>0</v>
      </c>
      <c r="AD3" s="104">
        <v>0</v>
      </c>
      <c r="AE3" s="104">
        <v>0</v>
      </c>
      <c r="AF3" s="104">
        <v>0</v>
      </c>
      <c r="AG3" s="14" t="e">
        <f t="shared" ref="AG3:AG13" si="0">+((AC3+AD3+AE3+AF3)/Y3)*100</f>
        <v>#DIV/0!</v>
      </c>
      <c r="AH3" s="15">
        <f t="shared" ref="AH3:AH13" si="1">+((AC3+AD3+AE3+AF3)/V3)*100</f>
        <v>0</v>
      </c>
      <c r="AI3" s="137">
        <f>+AV3</f>
        <v>48000000</v>
      </c>
      <c r="AJ3" s="152">
        <v>0</v>
      </c>
      <c r="AK3" s="152">
        <v>0</v>
      </c>
      <c r="AL3" s="152">
        <v>0</v>
      </c>
      <c r="AM3" s="152">
        <v>0</v>
      </c>
      <c r="AN3" s="137">
        <v>0</v>
      </c>
      <c r="AO3" s="152">
        <v>24000000</v>
      </c>
      <c r="AP3" s="152">
        <v>12000000</v>
      </c>
      <c r="AQ3" s="152">
        <v>12000000</v>
      </c>
      <c r="AR3" s="152"/>
      <c r="AS3" s="152"/>
      <c r="AT3" s="152"/>
      <c r="AU3" s="152"/>
      <c r="AV3" s="152">
        <f t="shared" ref="AV3:AV18" si="2">SUM(AN3:AQ3)</f>
        <v>48000000</v>
      </c>
      <c r="AW3" s="102" t="s">
        <v>372</v>
      </c>
      <c r="AX3" s="37" t="s">
        <v>373</v>
      </c>
      <c r="AY3" s="43">
        <v>176563270724</v>
      </c>
    </row>
    <row r="4" spans="1:52" s="44" customFormat="1" ht="63.75">
      <c r="A4" s="581"/>
      <c r="B4" s="611"/>
      <c r="C4" s="581"/>
      <c r="D4" s="581"/>
      <c r="E4" s="612"/>
      <c r="F4" s="613"/>
      <c r="G4" s="614"/>
      <c r="H4" s="614"/>
      <c r="I4" s="614"/>
      <c r="J4" s="614"/>
      <c r="K4" s="150"/>
      <c r="L4" s="150"/>
      <c r="M4" s="150"/>
      <c r="N4" s="150"/>
      <c r="O4" s="615"/>
      <c r="P4" s="536"/>
      <c r="Q4" s="581"/>
      <c r="R4" s="37" t="s">
        <v>374</v>
      </c>
      <c r="S4" s="37" t="s">
        <v>409</v>
      </c>
      <c r="T4" s="151">
        <v>0.33</v>
      </c>
      <c r="U4" s="37" t="s">
        <v>375</v>
      </c>
      <c r="V4" s="144">
        <v>3</v>
      </c>
      <c r="W4" s="14" t="s">
        <v>43</v>
      </c>
      <c r="X4" s="14">
        <v>0</v>
      </c>
      <c r="Y4" s="14">
        <v>0</v>
      </c>
      <c r="Z4" s="14">
        <v>1</v>
      </c>
      <c r="AA4" s="14">
        <v>1</v>
      </c>
      <c r="AB4" s="14">
        <v>1</v>
      </c>
      <c r="AC4" s="14">
        <v>0</v>
      </c>
      <c r="AD4" s="14">
        <v>0</v>
      </c>
      <c r="AE4" s="14">
        <v>0</v>
      </c>
      <c r="AF4" s="14">
        <v>0</v>
      </c>
      <c r="AG4" s="14" t="e">
        <f t="shared" si="0"/>
        <v>#DIV/0!</v>
      </c>
      <c r="AH4" s="15">
        <f t="shared" si="1"/>
        <v>0</v>
      </c>
      <c r="AI4" s="152">
        <v>0</v>
      </c>
      <c r="AJ4" s="152">
        <v>0</v>
      </c>
      <c r="AK4" s="152">
        <v>0</v>
      </c>
      <c r="AL4" s="152">
        <v>0</v>
      </c>
      <c r="AM4" s="145">
        <f>+AV4</f>
        <v>1000000000</v>
      </c>
      <c r="AN4" s="153">
        <v>0</v>
      </c>
      <c r="AO4" s="154">
        <v>500000000</v>
      </c>
      <c r="AP4" s="154">
        <v>250000000</v>
      </c>
      <c r="AQ4" s="154">
        <v>250000000</v>
      </c>
      <c r="AR4" s="154"/>
      <c r="AS4" s="154"/>
      <c r="AT4" s="154"/>
      <c r="AU4" s="154"/>
      <c r="AV4" s="152">
        <f t="shared" si="2"/>
        <v>1000000000</v>
      </c>
      <c r="AW4" s="102" t="s">
        <v>372</v>
      </c>
      <c r="AX4" s="37" t="s">
        <v>376</v>
      </c>
      <c r="AY4" s="43"/>
    </row>
    <row r="5" spans="1:52" s="44" customFormat="1" ht="51">
      <c r="A5" s="581"/>
      <c r="B5" s="611"/>
      <c r="C5" s="581"/>
      <c r="D5" s="581"/>
      <c r="E5" s="612"/>
      <c r="F5" s="613"/>
      <c r="G5" s="614"/>
      <c r="H5" s="614"/>
      <c r="I5" s="614"/>
      <c r="J5" s="614"/>
      <c r="K5" s="150"/>
      <c r="L5" s="150"/>
      <c r="M5" s="150"/>
      <c r="N5" s="150"/>
      <c r="O5" s="615"/>
      <c r="P5" s="536"/>
      <c r="Q5" s="581"/>
      <c r="R5" s="37" t="s">
        <v>377</v>
      </c>
      <c r="S5" s="37" t="s">
        <v>410</v>
      </c>
      <c r="T5" s="151">
        <v>0.34</v>
      </c>
      <c r="U5" s="49" t="s">
        <v>378</v>
      </c>
      <c r="V5" s="144">
        <v>8</v>
      </c>
      <c r="W5" s="14" t="s">
        <v>43</v>
      </c>
      <c r="X5" s="14">
        <v>0</v>
      </c>
      <c r="Y5" s="14">
        <v>2</v>
      </c>
      <c r="Z5" s="14">
        <v>2</v>
      </c>
      <c r="AA5" s="14">
        <v>2</v>
      </c>
      <c r="AB5" s="14">
        <v>2</v>
      </c>
      <c r="AC5" s="14">
        <v>0</v>
      </c>
      <c r="AD5" s="14">
        <v>0</v>
      </c>
      <c r="AE5" s="14">
        <v>0</v>
      </c>
      <c r="AF5" s="14">
        <v>2</v>
      </c>
      <c r="AG5" s="14">
        <f t="shared" si="0"/>
        <v>100</v>
      </c>
      <c r="AH5" s="15">
        <f t="shared" si="1"/>
        <v>25</v>
      </c>
      <c r="AI5" s="152">
        <v>0</v>
      </c>
      <c r="AJ5" s="145">
        <f>+AV5</f>
        <v>60000000</v>
      </c>
      <c r="AK5" s="152">
        <v>0</v>
      </c>
      <c r="AL5" s="152">
        <v>0</v>
      </c>
      <c r="AM5" s="152">
        <v>0</v>
      </c>
      <c r="AN5" s="145">
        <v>15000000</v>
      </c>
      <c r="AO5" s="145">
        <v>15000000</v>
      </c>
      <c r="AP5" s="145">
        <v>15000000</v>
      </c>
      <c r="AQ5" s="145">
        <v>15000000</v>
      </c>
      <c r="AR5" s="145"/>
      <c r="AS5" s="145"/>
      <c r="AT5" s="145"/>
      <c r="AU5" s="145"/>
      <c r="AV5" s="152">
        <f t="shared" si="2"/>
        <v>60000000</v>
      </c>
      <c r="AW5" s="102" t="s">
        <v>372</v>
      </c>
      <c r="AX5" s="49"/>
      <c r="AY5" s="43"/>
    </row>
    <row r="6" spans="1:52" s="44" customFormat="1" ht="38.25" customHeight="1">
      <c r="A6" s="581"/>
      <c r="B6" s="611"/>
      <c r="C6" s="581"/>
      <c r="D6" s="581"/>
      <c r="E6" s="612"/>
      <c r="F6" s="613"/>
      <c r="G6" s="614"/>
      <c r="H6" s="614"/>
      <c r="I6" s="614"/>
      <c r="J6" s="614"/>
      <c r="K6" s="150"/>
      <c r="L6" s="150"/>
      <c r="M6" s="150"/>
      <c r="N6" s="150"/>
      <c r="O6" s="615" t="s">
        <v>379</v>
      </c>
      <c r="P6" s="535">
        <v>0.4</v>
      </c>
      <c r="Q6" s="581" t="s">
        <v>380</v>
      </c>
      <c r="R6" s="140" t="s">
        <v>381</v>
      </c>
      <c r="S6" s="140" t="s">
        <v>411</v>
      </c>
      <c r="T6" s="155">
        <v>0.125</v>
      </c>
      <c r="U6" s="37" t="s">
        <v>382</v>
      </c>
      <c r="V6" s="144">
        <v>4</v>
      </c>
      <c r="W6" s="14" t="s">
        <v>115</v>
      </c>
      <c r="X6" s="14">
        <v>4</v>
      </c>
      <c r="Y6" s="14">
        <v>1</v>
      </c>
      <c r="Z6" s="14">
        <v>1</v>
      </c>
      <c r="AA6" s="14">
        <v>1</v>
      </c>
      <c r="AB6" s="14">
        <v>1</v>
      </c>
      <c r="AC6" s="14">
        <v>1</v>
      </c>
      <c r="AD6" s="156">
        <v>1</v>
      </c>
      <c r="AE6" s="14">
        <v>1</v>
      </c>
      <c r="AF6" s="14">
        <v>1</v>
      </c>
      <c r="AG6" s="14">
        <f t="shared" si="0"/>
        <v>400</v>
      </c>
      <c r="AH6" s="15">
        <f t="shared" si="1"/>
        <v>100</v>
      </c>
      <c r="AI6" s="145">
        <f>+AV6</f>
        <v>480895372</v>
      </c>
      <c r="AJ6" s="152">
        <v>0</v>
      </c>
      <c r="AK6" s="152">
        <v>0</v>
      </c>
      <c r="AL6" s="152">
        <v>0</v>
      </c>
      <c r="AM6" s="152">
        <v>0</v>
      </c>
      <c r="AN6" s="153">
        <v>114947000</v>
      </c>
      <c r="AO6" s="154">
        <v>118395410</v>
      </c>
      <c r="AP6" s="154">
        <v>121947272</v>
      </c>
      <c r="AQ6" s="154">
        <v>125605690</v>
      </c>
      <c r="AR6" s="154"/>
      <c r="AS6" s="154"/>
      <c r="AT6" s="154"/>
      <c r="AU6" s="154"/>
      <c r="AV6" s="152">
        <f t="shared" si="2"/>
        <v>480895372</v>
      </c>
      <c r="AW6" s="102" t="s">
        <v>372</v>
      </c>
      <c r="AX6" s="49"/>
      <c r="AY6" s="43"/>
    </row>
    <row r="7" spans="1:52" s="44" customFormat="1" ht="51">
      <c r="A7" s="581"/>
      <c r="B7" s="611"/>
      <c r="C7" s="581"/>
      <c r="D7" s="581"/>
      <c r="E7" s="612"/>
      <c r="F7" s="613"/>
      <c r="G7" s="614"/>
      <c r="H7" s="614"/>
      <c r="I7" s="614"/>
      <c r="J7" s="614"/>
      <c r="K7" s="150"/>
      <c r="L7" s="150"/>
      <c r="M7" s="150"/>
      <c r="N7" s="150"/>
      <c r="O7" s="615"/>
      <c r="P7" s="536"/>
      <c r="Q7" s="581"/>
      <c r="R7" s="140" t="s">
        <v>383</v>
      </c>
      <c r="S7" s="140" t="s">
        <v>412</v>
      </c>
      <c r="T7" s="155">
        <v>0.125</v>
      </c>
      <c r="U7" s="37" t="s">
        <v>384</v>
      </c>
      <c r="V7" s="144">
        <v>7</v>
      </c>
      <c r="W7" s="14" t="s">
        <v>115</v>
      </c>
      <c r="X7" s="14">
        <v>7</v>
      </c>
      <c r="Y7" s="14">
        <v>0</v>
      </c>
      <c r="Z7" s="14">
        <v>3</v>
      </c>
      <c r="AA7" s="14">
        <v>2</v>
      </c>
      <c r="AB7" s="14">
        <v>2</v>
      </c>
      <c r="AC7" s="14">
        <v>0</v>
      </c>
      <c r="AD7" s="14">
        <v>0</v>
      </c>
      <c r="AE7" s="14">
        <v>0</v>
      </c>
      <c r="AF7" s="14">
        <v>0</v>
      </c>
      <c r="AG7" s="14" t="e">
        <f t="shared" si="0"/>
        <v>#DIV/0!</v>
      </c>
      <c r="AH7" s="15">
        <f t="shared" si="1"/>
        <v>0</v>
      </c>
      <c r="AI7" s="145">
        <f>+AV7</f>
        <v>1968595203</v>
      </c>
      <c r="AJ7" s="152">
        <v>0</v>
      </c>
      <c r="AK7" s="152">
        <v>0</v>
      </c>
      <c r="AL7" s="152">
        <v>0</v>
      </c>
      <c r="AM7" s="152">
        <v>0</v>
      </c>
      <c r="AN7" s="154">
        <v>530416506</v>
      </c>
      <c r="AO7" s="154">
        <v>535649001</v>
      </c>
      <c r="AP7" s="154">
        <v>293758471</v>
      </c>
      <c r="AQ7" s="154">
        <v>608771225</v>
      </c>
      <c r="AR7" s="154"/>
      <c r="AS7" s="154"/>
      <c r="AT7" s="154"/>
      <c r="AU7" s="154"/>
      <c r="AV7" s="152">
        <f t="shared" si="2"/>
        <v>1968595203</v>
      </c>
      <c r="AW7" s="102" t="s">
        <v>372</v>
      </c>
      <c r="AX7" s="49"/>
      <c r="AY7" s="43"/>
    </row>
    <row r="8" spans="1:52" s="44" customFormat="1" ht="51">
      <c r="A8" s="581"/>
      <c r="B8" s="611"/>
      <c r="C8" s="581"/>
      <c r="D8" s="581"/>
      <c r="E8" s="612"/>
      <c r="F8" s="613"/>
      <c r="G8" s="614"/>
      <c r="H8" s="614"/>
      <c r="I8" s="614"/>
      <c r="J8" s="614"/>
      <c r="K8" s="150"/>
      <c r="L8" s="150"/>
      <c r="M8" s="150"/>
      <c r="N8" s="150"/>
      <c r="O8" s="615"/>
      <c r="P8" s="536"/>
      <c r="Q8" s="581"/>
      <c r="R8" s="140" t="s">
        <v>385</v>
      </c>
      <c r="S8" s="140" t="s">
        <v>413</v>
      </c>
      <c r="T8" s="155">
        <v>0.125</v>
      </c>
      <c r="U8" s="37" t="s">
        <v>386</v>
      </c>
      <c r="V8" s="144">
        <v>1</v>
      </c>
      <c r="W8" s="14" t="s">
        <v>115</v>
      </c>
      <c r="X8" s="14">
        <v>1</v>
      </c>
      <c r="Y8" s="14">
        <v>0</v>
      </c>
      <c r="Z8" s="14">
        <v>1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 t="e">
        <f t="shared" si="0"/>
        <v>#DIV/0!</v>
      </c>
      <c r="AH8" s="15">
        <f t="shared" si="1"/>
        <v>0</v>
      </c>
      <c r="AI8" s="152">
        <v>0</v>
      </c>
      <c r="AJ8" s="152">
        <v>0</v>
      </c>
      <c r="AK8" s="152">
        <v>0</v>
      </c>
      <c r="AL8" s="152">
        <v>0</v>
      </c>
      <c r="AM8" s="145">
        <f>+AV8</f>
        <v>1450000000</v>
      </c>
      <c r="AN8" s="153">
        <v>0</v>
      </c>
      <c r="AO8" s="154">
        <v>1450000000</v>
      </c>
      <c r="AP8" s="154">
        <v>0</v>
      </c>
      <c r="AQ8" s="154">
        <v>0</v>
      </c>
      <c r="AR8" s="154"/>
      <c r="AS8" s="154"/>
      <c r="AT8" s="154"/>
      <c r="AU8" s="154"/>
      <c r="AV8" s="152">
        <f t="shared" si="2"/>
        <v>1450000000</v>
      </c>
      <c r="AW8" s="102" t="s">
        <v>372</v>
      </c>
      <c r="AX8" s="37" t="s">
        <v>387</v>
      </c>
      <c r="AY8" s="43">
        <v>176563270703</v>
      </c>
      <c r="AZ8" s="157"/>
    </row>
    <row r="9" spans="1:52" s="44" customFormat="1" ht="51">
      <c r="A9" s="581"/>
      <c r="B9" s="611"/>
      <c r="C9" s="581"/>
      <c r="D9" s="581"/>
      <c r="E9" s="612"/>
      <c r="F9" s="613"/>
      <c r="G9" s="614"/>
      <c r="H9" s="614"/>
      <c r="I9" s="614"/>
      <c r="J9" s="614"/>
      <c r="K9" s="150"/>
      <c r="L9" s="150"/>
      <c r="M9" s="150"/>
      <c r="N9" s="150"/>
      <c r="O9" s="615"/>
      <c r="P9" s="536"/>
      <c r="Q9" s="581"/>
      <c r="R9" s="140" t="s">
        <v>388</v>
      </c>
      <c r="S9" s="140" t="s">
        <v>414</v>
      </c>
      <c r="T9" s="158">
        <v>0.125</v>
      </c>
      <c r="U9" s="37" t="s">
        <v>389</v>
      </c>
      <c r="V9" s="144">
        <v>5</v>
      </c>
      <c r="W9" s="14" t="s">
        <v>115</v>
      </c>
      <c r="X9" s="14">
        <v>5</v>
      </c>
      <c r="Y9" s="14">
        <v>1</v>
      </c>
      <c r="Z9" s="14">
        <v>1</v>
      </c>
      <c r="AA9" s="14">
        <v>2</v>
      </c>
      <c r="AB9" s="14">
        <v>1</v>
      </c>
      <c r="AC9" s="14">
        <v>0</v>
      </c>
      <c r="AD9" s="14">
        <v>0</v>
      </c>
      <c r="AE9" s="14">
        <v>0</v>
      </c>
      <c r="AF9" s="14">
        <v>1</v>
      </c>
      <c r="AG9" s="14">
        <f t="shared" si="0"/>
        <v>100</v>
      </c>
      <c r="AH9" s="15">
        <f t="shared" si="1"/>
        <v>20</v>
      </c>
      <c r="AI9" s="145">
        <v>420000000.00000006</v>
      </c>
      <c r="AJ9" s="152">
        <v>0</v>
      </c>
      <c r="AK9" s="152">
        <v>0</v>
      </c>
      <c r="AL9" s="152">
        <v>0</v>
      </c>
      <c r="AM9" s="145">
        <v>329999999.99999994</v>
      </c>
      <c r="AN9" s="154">
        <v>150000000</v>
      </c>
      <c r="AO9" s="154">
        <v>150000000</v>
      </c>
      <c r="AP9" s="154">
        <v>300000000</v>
      </c>
      <c r="AQ9" s="154">
        <v>150000000</v>
      </c>
      <c r="AR9" s="154"/>
      <c r="AS9" s="154"/>
      <c r="AT9" s="154"/>
      <c r="AU9" s="154"/>
      <c r="AV9" s="152">
        <f t="shared" si="2"/>
        <v>750000000</v>
      </c>
      <c r="AW9" s="102" t="s">
        <v>372</v>
      </c>
      <c r="AX9" s="37" t="s">
        <v>390</v>
      </c>
      <c r="AY9" s="43">
        <v>176563270690</v>
      </c>
    </row>
    <row r="10" spans="1:52" s="44" customFormat="1" ht="51">
      <c r="A10" s="581"/>
      <c r="B10" s="611"/>
      <c r="C10" s="581"/>
      <c r="D10" s="581"/>
      <c r="E10" s="612"/>
      <c r="F10" s="613"/>
      <c r="G10" s="614"/>
      <c r="H10" s="614"/>
      <c r="I10" s="614"/>
      <c r="J10" s="614"/>
      <c r="K10" s="150"/>
      <c r="L10" s="150"/>
      <c r="M10" s="150"/>
      <c r="N10" s="150"/>
      <c r="O10" s="615"/>
      <c r="P10" s="536"/>
      <c r="Q10" s="581"/>
      <c r="R10" s="140" t="s">
        <v>391</v>
      </c>
      <c r="S10" s="140" t="s">
        <v>415</v>
      </c>
      <c r="T10" s="158">
        <v>0.125</v>
      </c>
      <c r="U10" s="140" t="s">
        <v>392</v>
      </c>
      <c r="V10" s="144">
        <v>3</v>
      </c>
      <c r="W10" s="14" t="s">
        <v>43</v>
      </c>
      <c r="X10" s="14">
        <v>1</v>
      </c>
      <c r="Y10" s="14">
        <v>0</v>
      </c>
      <c r="Z10" s="14">
        <v>1</v>
      </c>
      <c r="AA10" s="14">
        <v>1</v>
      </c>
      <c r="AB10" s="14">
        <v>1</v>
      </c>
      <c r="AC10" s="14">
        <v>0</v>
      </c>
      <c r="AD10" s="14">
        <v>0</v>
      </c>
      <c r="AE10" s="14">
        <v>0</v>
      </c>
      <c r="AF10" s="14">
        <v>0</v>
      </c>
      <c r="AG10" s="14" t="e">
        <f t="shared" si="0"/>
        <v>#DIV/0!</v>
      </c>
      <c r="AH10" s="15">
        <f t="shared" si="1"/>
        <v>0</v>
      </c>
      <c r="AI10" s="152">
        <v>0</v>
      </c>
      <c r="AJ10" s="152">
        <v>0</v>
      </c>
      <c r="AK10" s="152">
        <v>0</v>
      </c>
      <c r="AL10" s="152">
        <v>0</v>
      </c>
      <c r="AM10" s="145">
        <f>+AV10</f>
        <v>18000000000</v>
      </c>
      <c r="AN10" s="154">
        <v>0</v>
      </c>
      <c r="AO10" s="154">
        <v>6000000000</v>
      </c>
      <c r="AP10" s="154">
        <v>6000000000</v>
      </c>
      <c r="AQ10" s="154">
        <v>6000000000</v>
      </c>
      <c r="AR10" s="154"/>
      <c r="AS10" s="154"/>
      <c r="AT10" s="154"/>
      <c r="AU10" s="154"/>
      <c r="AV10" s="154">
        <f t="shared" si="2"/>
        <v>18000000000</v>
      </c>
      <c r="AW10" s="102" t="s">
        <v>372</v>
      </c>
      <c r="AX10" s="49"/>
      <c r="AY10" s="43"/>
    </row>
    <row r="11" spans="1:52" s="44" customFormat="1" ht="43.5" customHeight="1">
      <c r="A11" s="581"/>
      <c r="B11" s="611"/>
      <c r="C11" s="581"/>
      <c r="D11" s="581"/>
      <c r="E11" s="612"/>
      <c r="F11" s="613"/>
      <c r="G11" s="614"/>
      <c r="H11" s="614"/>
      <c r="I11" s="614"/>
      <c r="J11" s="614"/>
      <c r="K11" s="150"/>
      <c r="L11" s="150"/>
      <c r="M11" s="150"/>
      <c r="N11" s="150"/>
      <c r="O11" s="615"/>
      <c r="P11" s="536"/>
      <c r="Q11" s="581"/>
      <c r="R11" s="140" t="s">
        <v>393</v>
      </c>
      <c r="S11" s="140" t="s">
        <v>416</v>
      </c>
      <c r="T11" s="158">
        <v>0.125</v>
      </c>
      <c r="U11" s="37" t="s">
        <v>394</v>
      </c>
      <c r="V11" s="144">
        <v>4</v>
      </c>
      <c r="W11" s="14" t="s">
        <v>115</v>
      </c>
      <c r="X11" s="14">
        <v>4</v>
      </c>
      <c r="Y11" s="14">
        <v>1</v>
      </c>
      <c r="Z11" s="14">
        <v>1</v>
      </c>
      <c r="AA11" s="14">
        <v>1</v>
      </c>
      <c r="AB11" s="14">
        <v>1</v>
      </c>
      <c r="AC11" s="14">
        <v>0</v>
      </c>
      <c r="AD11" s="14">
        <v>0</v>
      </c>
      <c r="AE11" s="14">
        <v>0</v>
      </c>
      <c r="AF11" s="159">
        <v>1</v>
      </c>
      <c r="AG11" s="14">
        <f t="shared" si="0"/>
        <v>100</v>
      </c>
      <c r="AH11" s="15">
        <f t="shared" si="1"/>
        <v>25</v>
      </c>
      <c r="AI11" s="145">
        <f>+AV11</f>
        <v>800000000</v>
      </c>
      <c r="AJ11" s="152">
        <v>0</v>
      </c>
      <c r="AK11" s="152">
        <v>0</v>
      </c>
      <c r="AL11" s="152">
        <v>0</v>
      </c>
      <c r="AM11" s="152">
        <v>0</v>
      </c>
      <c r="AN11" s="154">
        <v>200000000</v>
      </c>
      <c r="AO11" s="154">
        <v>200000000</v>
      </c>
      <c r="AP11" s="154">
        <v>200000000</v>
      </c>
      <c r="AQ11" s="154">
        <v>200000000</v>
      </c>
      <c r="AR11" s="154"/>
      <c r="AS11" s="154"/>
      <c r="AT11" s="154"/>
      <c r="AU11" s="154"/>
      <c r="AV11" s="154">
        <f t="shared" si="2"/>
        <v>800000000</v>
      </c>
      <c r="AW11" s="102" t="s">
        <v>372</v>
      </c>
      <c r="AX11" s="49"/>
      <c r="AY11" s="43"/>
    </row>
    <row r="12" spans="1:52" s="44" customFormat="1" ht="51">
      <c r="A12" s="581"/>
      <c r="B12" s="611"/>
      <c r="C12" s="581"/>
      <c r="D12" s="581"/>
      <c r="E12" s="612"/>
      <c r="F12" s="613"/>
      <c r="G12" s="614"/>
      <c r="H12" s="614"/>
      <c r="I12" s="614"/>
      <c r="J12" s="614"/>
      <c r="K12" s="150"/>
      <c r="L12" s="150"/>
      <c r="M12" s="150"/>
      <c r="N12" s="150"/>
      <c r="O12" s="615"/>
      <c r="P12" s="536"/>
      <c r="Q12" s="581"/>
      <c r="R12" s="111" t="s">
        <v>395</v>
      </c>
      <c r="S12" s="111" t="s">
        <v>417</v>
      </c>
      <c r="T12" s="12">
        <v>0.125</v>
      </c>
      <c r="U12" s="37" t="s">
        <v>396</v>
      </c>
      <c r="V12" s="144">
        <v>4</v>
      </c>
      <c r="W12" s="14" t="s">
        <v>115</v>
      </c>
      <c r="X12" s="14">
        <v>4</v>
      </c>
      <c r="Y12" s="14">
        <v>1</v>
      </c>
      <c r="Z12" s="14">
        <v>1</v>
      </c>
      <c r="AA12" s="14">
        <v>1</v>
      </c>
      <c r="AB12" s="14">
        <v>1</v>
      </c>
      <c r="AC12" s="14">
        <v>0</v>
      </c>
      <c r="AD12" s="14">
        <v>0</v>
      </c>
      <c r="AE12" s="14">
        <v>0</v>
      </c>
      <c r="AF12" s="159">
        <v>1</v>
      </c>
      <c r="AG12" s="14">
        <f t="shared" si="0"/>
        <v>100</v>
      </c>
      <c r="AH12" s="15">
        <f t="shared" si="1"/>
        <v>25</v>
      </c>
      <c r="AI12" s="152">
        <v>0</v>
      </c>
      <c r="AJ12" s="145">
        <f>+AV12</f>
        <v>200000000</v>
      </c>
      <c r="AK12" s="152">
        <v>0</v>
      </c>
      <c r="AL12" s="152">
        <v>0</v>
      </c>
      <c r="AM12" s="152">
        <v>0</v>
      </c>
      <c r="AN12" s="154">
        <v>50000000</v>
      </c>
      <c r="AO12" s="154">
        <v>50000000</v>
      </c>
      <c r="AP12" s="154">
        <v>50000000</v>
      </c>
      <c r="AQ12" s="154">
        <v>50000000</v>
      </c>
      <c r="AR12" s="154"/>
      <c r="AS12" s="154"/>
      <c r="AT12" s="154"/>
      <c r="AU12" s="154"/>
      <c r="AV12" s="154">
        <f t="shared" si="2"/>
        <v>200000000</v>
      </c>
      <c r="AW12" s="102" t="s">
        <v>372</v>
      </c>
      <c r="AX12" s="49"/>
      <c r="AY12" s="43"/>
    </row>
    <row r="13" spans="1:52" s="44" customFormat="1" ht="25.5">
      <c r="A13" s="581"/>
      <c r="B13" s="611"/>
      <c r="C13" s="581"/>
      <c r="D13" s="581"/>
      <c r="E13" s="612"/>
      <c r="F13" s="613"/>
      <c r="G13" s="614"/>
      <c r="H13" s="614"/>
      <c r="I13" s="614"/>
      <c r="J13" s="614"/>
      <c r="K13" s="150"/>
      <c r="L13" s="150"/>
      <c r="M13" s="150"/>
      <c r="N13" s="150"/>
      <c r="O13" s="615"/>
      <c r="P13" s="536"/>
      <c r="Q13" s="581"/>
      <c r="R13" s="140" t="s">
        <v>397</v>
      </c>
      <c r="S13" s="140" t="s">
        <v>418</v>
      </c>
      <c r="T13" s="158">
        <v>0.125</v>
      </c>
      <c r="U13" s="37" t="s">
        <v>382</v>
      </c>
      <c r="V13" s="144">
        <v>4</v>
      </c>
      <c r="W13" s="14" t="s">
        <v>115</v>
      </c>
      <c r="X13" s="14">
        <v>4</v>
      </c>
      <c r="Y13" s="14">
        <v>1</v>
      </c>
      <c r="Z13" s="14">
        <v>1</v>
      </c>
      <c r="AA13" s="14">
        <v>1</v>
      </c>
      <c r="AB13" s="14">
        <v>1</v>
      </c>
      <c r="AC13" s="14">
        <v>1</v>
      </c>
      <c r="AD13" s="156">
        <v>1</v>
      </c>
      <c r="AE13" s="14">
        <v>1</v>
      </c>
      <c r="AF13" s="14">
        <v>1</v>
      </c>
      <c r="AG13" s="14">
        <f t="shared" si="0"/>
        <v>400</v>
      </c>
      <c r="AH13" s="15">
        <f t="shared" si="1"/>
        <v>100</v>
      </c>
      <c r="AI13" s="145">
        <f>+AV13</f>
        <v>460157134</v>
      </c>
      <c r="AJ13" s="152">
        <v>0</v>
      </c>
      <c r="AK13" s="152">
        <v>0</v>
      </c>
      <c r="AL13" s="152">
        <v>0</v>
      </c>
      <c r="AM13" s="152">
        <v>0</v>
      </c>
      <c r="AN13" s="154">
        <v>109990000</v>
      </c>
      <c r="AO13" s="154">
        <v>113289700</v>
      </c>
      <c r="AP13" s="154">
        <v>116688391</v>
      </c>
      <c r="AQ13" s="154">
        <v>120189043</v>
      </c>
      <c r="AR13" s="154"/>
      <c r="AS13" s="154"/>
      <c r="AT13" s="154"/>
      <c r="AU13" s="154"/>
      <c r="AV13" s="154">
        <f t="shared" si="2"/>
        <v>460157134</v>
      </c>
      <c r="AW13" s="102" t="s">
        <v>372</v>
      </c>
      <c r="AX13" s="49"/>
      <c r="AY13" s="43"/>
    </row>
    <row r="14" spans="1:52" s="44" customFormat="1" ht="140.25">
      <c r="A14" s="581"/>
      <c r="B14" s="611"/>
      <c r="C14" s="581"/>
      <c r="D14" s="581"/>
      <c r="E14" s="612"/>
      <c r="F14" s="613"/>
      <c r="G14" s="614"/>
      <c r="H14" s="614"/>
      <c r="I14" s="614"/>
      <c r="J14" s="614"/>
      <c r="K14" s="150"/>
      <c r="L14" s="150"/>
      <c r="M14" s="150"/>
      <c r="N14" s="150"/>
      <c r="O14" s="615" t="s">
        <v>398</v>
      </c>
      <c r="P14" s="535">
        <v>0.2</v>
      </c>
      <c r="Q14" s="581" t="s">
        <v>399</v>
      </c>
      <c r="R14" s="616" t="s">
        <v>400</v>
      </c>
      <c r="S14" s="140" t="s">
        <v>419</v>
      </c>
      <c r="T14" s="535">
        <v>0.25</v>
      </c>
      <c r="U14" s="618" t="s">
        <v>401</v>
      </c>
      <c r="V14" s="598">
        <v>1</v>
      </c>
      <c r="W14" s="598" t="s">
        <v>43</v>
      </c>
      <c r="X14" s="598">
        <v>0</v>
      </c>
      <c r="Y14" s="598">
        <v>0</v>
      </c>
      <c r="Z14" s="14">
        <v>0</v>
      </c>
      <c r="AA14" s="14">
        <v>1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5">
        <f>+AP14</f>
        <v>200000000</v>
      </c>
      <c r="AH14" s="152">
        <v>0</v>
      </c>
      <c r="AI14" s="152">
        <v>0</v>
      </c>
      <c r="AJ14" s="152">
        <v>0</v>
      </c>
      <c r="AK14" s="152">
        <v>0</v>
      </c>
      <c r="AL14" s="154">
        <v>0</v>
      </c>
      <c r="AM14" s="154">
        <v>0</v>
      </c>
      <c r="AN14" s="154">
        <v>200000000</v>
      </c>
      <c r="AO14" s="154">
        <v>0</v>
      </c>
      <c r="AP14" s="154">
        <f t="shared" ref="AP14" si="3">SUM(AL14:AO14)</f>
        <v>200000000</v>
      </c>
      <c r="AQ14" s="102" t="s">
        <v>372</v>
      </c>
      <c r="AR14" s="37" t="s">
        <v>402</v>
      </c>
      <c r="AS14" s="43">
        <v>176563270725</v>
      </c>
      <c r="AT14" s="154"/>
      <c r="AU14" s="154"/>
      <c r="AV14" s="154">
        <f t="shared" si="2"/>
        <v>400000000</v>
      </c>
      <c r="AW14" s="102" t="s">
        <v>372</v>
      </c>
      <c r="AX14" s="37" t="s">
        <v>402</v>
      </c>
      <c r="AY14" s="43">
        <v>176563270725</v>
      </c>
    </row>
    <row r="15" spans="1:52" s="44" customFormat="1" ht="38.25">
      <c r="A15" s="581"/>
      <c r="B15" s="611"/>
      <c r="C15" s="581"/>
      <c r="D15" s="581"/>
      <c r="E15" s="612"/>
      <c r="F15" s="613"/>
      <c r="G15" s="614"/>
      <c r="H15" s="614"/>
      <c r="I15" s="614"/>
      <c r="J15" s="614"/>
      <c r="K15" s="150"/>
      <c r="L15" s="150"/>
      <c r="M15" s="150"/>
      <c r="N15" s="150"/>
      <c r="O15" s="615"/>
      <c r="P15" s="535"/>
      <c r="Q15" s="581"/>
      <c r="R15" s="617"/>
      <c r="S15" s="140" t="s">
        <v>420</v>
      </c>
      <c r="T15" s="535"/>
      <c r="U15" s="584"/>
      <c r="V15" s="599"/>
      <c r="W15" s="599"/>
      <c r="X15" s="599"/>
      <c r="Y15" s="599"/>
      <c r="Z15" s="14"/>
      <c r="AA15" s="14"/>
      <c r="AB15" s="14"/>
      <c r="AC15" s="14">
        <v>0</v>
      </c>
      <c r="AD15" s="14">
        <v>0</v>
      </c>
      <c r="AE15" s="14">
        <v>0</v>
      </c>
      <c r="AF15" s="14">
        <v>0</v>
      </c>
      <c r="AG15" s="145"/>
      <c r="AH15" s="152"/>
      <c r="AI15" s="152"/>
      <c r="AJ15" s="152"/>
      <c r="AK15" s="152"/>
      <c r="AL15" s="154"/>
      <c r="AM15" s="154"/>
      <c r="AN15" s="154"/>
      <c r="AO15" s="154"/>
      <c r="AP15" s="154"/>
      <c r="AQ15" s="102"/>
      <c r="AR15" s="37"/>
      <c r="AS15" s="43"/>
      <c r="AT15" s="154"/>
      <c r="AU15" s="154"/>
      <c r="AV15" s="154"/>
      <c r="AW15" s="102"/>
      <c r="AX15" s="37"/>
      <c r="AY15" s="43"/>
    </row>
    <row r="16" spans="1:52" s="44" customFormat="1" ht="38.25">
      <c r="A16" s="581"/>
      <c r="B16" s="611"/>
      <c r="C16" s="581"/>
      <c r="D16" s="581"/>
      <c r="E16" s="612"/>
      <c r="F16" s="613"/>
      <c r="G16" s="614"/>
      <c r="H16" s="614"/>
      <c r="I16" s="614"/>
      <c r="J16" s="614"/>
      <c r="K16" s="150"/>
      <c r="L16" s="150"/>
      <c r="M16" s="150"/>
      <c r="N16" s="150"/>
      <c r="O16" s="615"/>
      <c r="P16" s="535"/>
      <c r="Q16" s="581"/>
      <c r="R16" s="82" t="s">
        <v>403</v>
      </c>
      <c r="S16" s="140" t="s">
        <v>421</v>
      </c>
      <c r="T16" s="35">
        <v>0.25</v>
      </c>
      <c r="U16" s="49" t="s">
        <v>404</v>
      </c>
      <c r="V16" s="144">
        <v>4</v>
      </c>
      <c r="W16" s="14" t="s">
        <v>43</v>
      </c>
      <c r="X16" s="14">
        <v>0</v>
      </c>
      <c r="Y16" s="14">
        <v>1</v>
      </c>
      <c r="Z16" s="14">
        <v>1</v>
      </c>
      <c r="AA16" s="14">
        <v>1</v>
      </c>
      <c r="AB16" s="14">
        <v>1</v>
      </c>
      <c r="AC16" s="14">
        <v>0</v>
      </c>
      <c r="AD16" s="14">
        <v>0</v>
      </c>
      <c r="AE16" s="14">
        <v>0</v>
      </c>
      <c r="AF16" s="14">
        <v>1</v>
      </c>
      <c r="AG16" s="145">
        <f>+AP16</f>
        <v>320000000</v>
      </c>
      <c r="AH16" s="152">
        <v>0</v>
      </c>
      <c r="AI16" s="152">
        <v>0</v>
      </c>
      <c r="AJ16" s="152">
        <v>0</v>
      </c>
      <c r="AK16" s="152">
        <v>0</v>
      </c>
      <c r="AL16" s="154">
        <v>80000000</v>
      </c>
      <c r="AM16" s="154">
        <v>80000000</v>
      </c>
      <c r="AN16" s="154">
        <v>80000000</v>
      </c>
      <c r="AO16" s="154">
        <v>80000000</v>
      </c>
      <c r="AP16" s="154">
        <f>SUM(AL16:AO16)</f>
        <v>320000000</v>
      </c>
      <c r="AQ16" s="102" t="s">
        <v>372</v>
      </c>
      <c r="AR16" s="154"/>
      <c r="AS16" s="154"/>
      <c r="AT16" s="154"/>
      <c r="AU16" s="154"/>
      <c r="AV16" s="154">
        <f t="shared" si="2"/>
        <v>480000000</v>
      </c>
      <c r="AW16" s="102" t="s">
        <v>372</v>
      </c>
      <c r="AX16" s="49"/>
      <c r="AY16" s="43"/>
    </row>
    <row r="17" spans="1:51" s="44" customFormat="1" ht="38.25">
      <c r="A17" s="581"/>
      <c r="B17" s="611"/>
      <c r="C17" s="581"/>
      <c r="D17" s="581"/>
      <c r="E17" s="612"/>
      <c r="F17" s="613"/>
      <c r="G17" s="614"/>
      <c r="H17" s="614"/>
      <c r="I17" s="614"/>
      <c r="J17" s="614"/>
      <c r="K17" s="150"/>
      <c r="L17" s="150"/>
      <c r="M17" s="150"/>
      <c r="N17" s="150"/>
      <c r="O17" s="615"/>
      <c r="P17" s="535"/>
      <c r="Q17" s="581"/>
      <c r="R17" s="140" t="s">
        <v>405</v>
      </c>
      <c r="S17" s="140" t="s">
        <v>422</v>
      </c>
      <c r="T17" s="35">
        <v>0.25</v>
      </c>
      <c r="U17" s="140" t="s">
        <v>406</v>
      </c>
      <c r="V17" s="144">
        <v>4</v>
      </c>
      <c r="W17" s="14" t="s">
        <v>115</v>
      </c>
      <c r="X17" s="14">
        <v>4</v>
      </c>
      <c r="Y17" s="14">
        <v>1</v>
      </c>
      <c r="Z17" s="14">
        <v>1</v>
      </c>
      <c r="AA17" s="14">
        <v>1</v>
      </c>
      <c r="AB17" s="14">
        <v>1</v>
      </c>
      <c r="AC17" s="14">
        <v>0</v>
      </c>
      <c r="AD17" s="14">
        <v>0</v>
      </c>
      <c r="AE17" s="14">
        <v>1</v>
      </c>
      <c r="AF17" s="14">
        <v>1</v>
      </c>
      <c r="AG17" s="145">
        <f>+AP17</f>
        <v>320000000</v>
      </c>
      <c r="AH17" s="152">
        <v>0</v>
      </c>
      <c r="AI17" s="152">
        <v>0</v>
      </c>
      <c r="AJ17" s="152">
        <v>0</v>
      </c>
      <c r="AK17" s="152">
        <v>0</v>
      </c>
      <c r="AL17" s="154">
        <v>80000000</v>
      </c>
      <c r="AM17" s="154">
        <v>80000000</v>
      </c>
      <c r="AN17" s="154">
        <v>80000000</v>
      </c>
      <c r="AO17" s="154">
        <v>80000000</v>
      </c>
      <c r="AP17" s="154">
        <f>SUM(AL17:AO17)</f>
        <v>320000000</v>
      </c>
      <c r="AQ17" s="102" t="s">
        <v>372</v>
      </c>
      <c r="AR17" s="154"/>
      <c r="AS17" s="154"/>
      <c r="AT17" s="154"/>
      <c r="AU17" s="154"/>
      <c r="AV17" s="154">
        <f t="shared" si="2"/>
        <v>480000000</v>
      </c>
      <c r="AW17" s="102" t="s">
        <v>372</v>
      </c>
      <c r="AX17" s="49"/>
      <c r="AY17" s="43"/>
    </row>
    <row r="18" spans="1:51" s="44" customFormat="1" ht="38.25">
      <c r="A18" s="581"/>
      <c r="B18" s="607"/>
      <c r="C18" s="581"/>
      <c r="D18" s="581"/>
      <c r="E18" s="612"/>
      <c r="F18" s="613"/>
      <c r="G18" s="614"/>
      <c r="H18" s="614"/>
      <c r="I18" s="614"/>
      <c r="J18" s="614"/>
      <c r="K18" s="150"/>
      <c r="L18" s="150"/>
      <c r="M18" s="150"/>
      <c r="N18" s="150"/>
      <c r="O18" s="615"/>
      <c r="P18" s="535"/>
      <c r="Q18" s="581"/>
      <c r="R18" s="160" t="s">
        <v>407</v>
      </c>
      <c r="S18" s="160" t="s">
        <v>423</v>
      </c>
      <c r="T18" s="35">
        <v>0.25</v>
      </c>
      <c r="U18" s="37" t="s">
        <v>382</v>
      </c>
      <c r="V18" s="144">
        <v>4</v>
      </c>
      <c r="W18" s="14" t="s">
        <v>115</v>
      </c>
      <c r="X18" s="14">
        <v>4</v>
      </c>
      <c r="Y18" s="14">
        <v>1</v>
      </c>
      <c r="Z18" s="14">
        <v>1</v>
      </c>
      <c r="AA18" s="14">
        <v>1</v>
      </c>
      <c r="AB18" s="14">
        <v>1</v>
      </c>
      <c r="AC18" s="14">
        <v>1</v>
      </c>
      <c r="AD18" s="14">
        <v>1</v>
      </c>
      <c r="AE18" s="14">
        <v>1</v>
      </c>
      <c r="AF18" s="14">
        <v>1</v>
      </c>
      <c r="AG18" s="145">
        <f>+AP18</f>
        <v>1732021578</v>
      </c>
      <c r="AH18" s="152">
        <v>0</v>
      </c>
      <c r="AI18" s="152">
        <v>0</v>
      </c>
      <c r="AJ18" s="152">
        <v>0</v>
      </c>
      <c r="AK18" s="152">
        <v>0</v>
      </c>
      <c r="AL18" s="154">
        <v>414000000</v>
      </c>
      <c r="AM18" s="154">
        <v>426420000</v>
      </c>
      <c r="AN18" s="154">
        <v>439212600</v>
      </c>
      <c r="AO18" s="154">
        <v>452388978</v>
      </c>
      <c r="AP18" s="154">
        <f>SUM(AL18:AO18)</f>
        <v>1732021578</v>
      </c>
      <c r="AQ18" s="102" t="s">
        <v>372</v>
      </c>
      <c r="AR18" s="154"/>
      <c r="AS18" s="154"/>
      <c r="AT18" s="154"/>
      <c r="AU18" s="154"/>
      <c r="AV18" s="154">
        <f t="shared" si="2"/>
        <v>2623623156</v>
      </c>
      <c r="AW18" s="102" t="s">
        <v>372</v>
      </c>
      <c r="AX18" s="49"/>
      <c r="AY18" s="161"/>
    </row>
  </sheetData>
  <mergeCells count="43">
    <mergeCell ref="X14:X15"/>
    <mergeCell ref="Y14:Y15"/>
    <mergeCell ref="P3:P5"/>
    <mergeCell ref="Q3:Q5"/>
    <mergeCell ref="O6:O13"/>
    <mergeCell ref="P6:P13"/>
    <mergeCell ref="Q6:Q13"/>
    <mergeCell ref="O14:O18"/>
    <mergeCell ref="P14:P18"/>
    <mergeCell ref="Q14:Q18"/>
    <mergeCell ref="O3:O5"/>
    <mergeCell ref="R14:R15"/>
    <mergeCell ref="T14:T15"/>
    <mergeCell ref="U14:U15"/>
    <mergeCell ref="V14:V15"/>
    <mergeCell ref="W14:W15"/>
    <mergeCell ref="F3:F18"/>
    <mergeCell ref="G3:G18"/>
    <mergeCell ref="H3:H18"/>
    <mergeCell ref="I3:I18"/>
    <mergeCell ref="J3:J18"/>
    <mergeCell ref="AN1:AQ1"/>
    <mergeCell ref="AV1:AV2"/>
    <mergeCell ref="AW1:AW2"/>
    <mergeCell ref="AX1:AX2"/>
    <mergeCell ref="AY1:AY2"/>
    <mergeCell ref="A3:A18"/>
    <mergeCell ref="B3:B18"/>
    <mergeCell ref="C3:C18"/>
    <mergeCell ref="D3:D18"/>
    <mergeCell ref="E3:E18"/>
    <mergeCell ref="AI1:AM1"/>
    <mergeCell ref="A1:A2"/>
    <mergeCell ref="B1:B2"/>
    <mergeCell ref="C1:C2"/>
    <mergeCell ref="D1:J1"/>
    <mergeCell ref="O1:O2"/>
    <mergeCell ref="P1:P2"/>
    <mergeCell ref="Q1:Q2"/>
    <mergeCell ref="R1:R2"/>
    <mergeCell ref="S1:S2"/>
    <mergeCell ref="T1:T2"/>
    <mergeCell ref="U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1FBD-9CC5-43A4-BF63-8854AF2C8F41}">
  <sheetPr>
    <tabColor theme="4" tint="0.39997558519241921"/>
  </sheetPr>
  <dimension ref="A1:AY8"/>
  <sheetViews>
    <sheetView topLeftCell="O1" zoomScale="70" zoomScaleNormal="70" workbookViewId="0">
      <selection activeCell="X11" sqref="X11"/>
    </sheetView>
  </sheetViews>
  <sheetFormatPr baseColWidth="10" defaultRowHeight="15"/>
  <cols>
    <col min="6" max="6" width="17.140625" customWidth="1"/>
    <col min="7" max="7" width="13.5703125" customWidth="1"/>
    <col min="8" max="8" width="13.5703125" hidden="1" customWidth="1"/>
    <col min="9" max="14" width="0" hidden="1" customWidth="1"/>
    <col min="17" max="17" width="39.28515625" customWidth="1"/>
    <col min="18" max="19" width="31.5703125" customWidth="1"/>
    <col min="21" max="21" width="23.85546875" customWidth="1"/>
    <col min="22" max="22" width="18.140625" customWidth="1"/>
    <col min="26" max="28" width="11.42578125" hidden="1" customWidth="1"/>
    <col min="29" max="32" width="15" customWidth="1"/>
    <col min="33" max="34" width="19.42578125" hidden="1" customWidth="1"/>
    <col min="35" max="35" width="18.42578125" hidden="1" customWidth="1"/>
    <col min="36" max="37" width="19" hidden="1" customWidth="1"/>
    <col min="38" max="38" width="20.140625" hidden="1" customWidth="1"/>
    <col min="39" max="39" width="19" hidden="1" customWidth="1"/>
    <col min="40" max="40" width="18.42578125" bestFit="1" customWidth="1"/>
    <col min="41" max="47" width="19" hidden="1" customWidth="1"/>
    <col min="48" max="48" width="23.42578125" hidden="1" customWidth="1"/>
    <col min="49" max="49" width="29.7109375" customWidth="1"/>
    <col min="50" max="50" width="38.28515625" customWidth="1"/>
    <col min="51" max="51" width="27.5703125" customWidth="1"/>
  </cols>
  <sheetData>
    <row r="1" spans="1:51" s="44" customFormat="1" ht="26.1" customHeight="1">
      <c r="A1" s="531" t="s">
        <v>0</v>
      </c>
      <c r="B1" s="531" t="s">
        <v>1</v>
      </c>
      <c r="C1" s="531" t="s">
        <v>2</v>
      </c>
      <c r="D1" s="531" t="s">
        <v>3</v>
      </c>
      <c r="E1" s="531"/>
      <c r="F1" s="531"/>
      <c r="G1" s="531"/>
      <c r="H1" s="531"/>
      <c r="I1" s="531"/>
      <c r="J1" s="531"/>
      <c r="K1" s="1"/>
      <c r="L1" s="1"/>
      <c r="M1" s="1"/>
      <c r="N1" s="1"/>
      <c r="O1" s="531" t="s">
        <v>4</v>
      </c>
      <c r="P1" s="531" t="s">
        <v>1</v>
      </c>
      <c r="Q1" s="531" t="s">
        <v>5</v>
      </c>
      <c r="R1" s="531" t="s">
        <v>6</v>
      </c>
      <c r="S1" s="531" t="s">
        <v>189</v>
      </c>
      <c r="T1" s="531" t="s">
        <v>1</v>
      </c>
      <c r="U1" s="531" t="s">
        <v>7</v>
      </c>
      <c r="V1" s="531"/>
      <c r="W1" s="531"/>
      <c r="X1" s="531"/>
      <c r="Y1" s="531"/>
      <c r="Z1" s="531"/>
      <c r="AA1" s="531"/>
      <c r="AB1" s="531"/>
      <c r="AC1" s="1"/>
      <c r="AD1" s="1"/>
      <c r="AE1" s="1"/>
      <c r="AF1" s="1"/>
      <c r="AG1" s="1"/>
      <c r="AH1" s="1"/>
      <c r="AI1" s="531" t="s">
        <v>8</v>
      </c>
      <c r="AJ1" s="531"/>
      <c r="AK1" s="531"/>
      <c r="AL1" s="531"/>
      <c r="AM1" s="531"/>
      <c r="AN1" s="531" t="s">
        <v>9</v>
      </c>
      <c r="AO1" s="531"/>
      <c r="AP1" s="531"/>
      <c r="AQ1" s="531"/>
      <c r="AR1" s="1"/>
      <c r="AS1" s="1"/>
      <c r="AT1" s="1"/>
      <c r="AU1" s="1"/>
      <c r="AV1" s="531" t="s">
        <v>10</v>
      </c>
      <c r="AW1" s="531" t="s">
        <v>11</v>
      </c>
      <c r="AX1" s="531" t="s">
        <v>12</v>
      </c>
      <c r="AY1" s="585" t="s">
        <v>13</v>
      </c>
    </row>
    <row r="2" spans="1:51" s="32" customFormat="1" ht="39.950000000000003" customHeight="1">
      <c r="A2" s="531"/>
      <c r="B2" s="531"/>
      <c r="C2" s="531"/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/>
      <c r="L2" s="1"/>
      <c r="M2" s="1"/>
      <c r="N2" s="1"/>
      <c r="O2" s="531"/>
      <c r="P2" s="531"/>
      <c r="Q2" s="531"/>
      <c r="R2" s="531"/>
      <c r="S2" s="531"/>
      <c r="T2" s="531"/>
      <c r="U2" s="1" t="s">
        <v>22</v>
      </c>
      <c r="V2" s="1" t="s">
        <v>286</v>
      </c>
      <c r="W2" s="1" t="s">
        <v>24</v>
      </c>
      <c r="X2" s="1" t="s">
        <v>15</v>
      </c>
      <c r="Y2" s="33" t="s">
        <v>17</v>
      </c>
      <c r="Z2" s="105" t="s">
        <v>18</v>
      </c>
      <c r="AA2" s="3" t="s">
        <v>19</v>
      </c>
      <c r="AB2" s="5" t="s">
        <v>20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>
        <v>2020</v>
      </c>
      <c r="AO2" s="1">
        <v>2021</v>
      </c>
      <c r="AP2" s="1">
        <v>2022</v>
      </c>
      <c r="AQ2" s="1">
        <v>2023</v>
      </c>
      <c r="AR2" s="1"/>
      <c r="AS2" s="1"/>
      <c r="AT2" s="1"/>
      <c r="AU2" s="1"/>
      <c r="AV2" s="531"/>
      <c r="AW2" s="531"/>
      <c r="AX2" s="531"/>
      <c r="AY2" s="585"/>
    </row>
    <row r="3" spans="1:51" s="44" customFormat="1" ht="102" customHeight="1">
      <c r="A3" s="539" t="s">
        <v>424</v>
      </c>
      <c r="B3" s="582">
        <v>1</v>
      </c>
      <c r="C3" s="539" t="s">
        <v>425</v>
      </c>
      <c r="D3" s="539" t="s">
        <v>426</v>
      </c>
      <c r="E3" s="598">
        <v>4</v>
      </c>
      <c r="F3" s="620">
        <v>1</v>
      </c>
      <c r="G3" s="598">
        <v>4</v>
      </c>
      <c r="H3" s="598">
        <v>4</v>
      </c>
      <c r="I3" s="598">
        <v>4</v>
      </c>
      <c r="J3" s="598">
        <v>4</v>
      </c>
      <c r="K3" s="162"/>
      <c r="L3" s="162"/>
      <c r="M3" s="162"/>
      <c r="N3" s="162"/>
      <c r="O3" s="537" t="s">
        <v>427</v>
      </c>
      <c r="P3" s="620">
        <v>1</v>
      </c>
      <c r="Q3" s="537" t="s">
        <v>428</v>
      </c>
      <c r="R3" s="37" t="s">
        <v>429</v>
      </c>
      <c r="S3" s="106" t="s">
        <v>442</v>
      </c>
      <c r="T3" s="35">
        <v>0.3</v>
      </c>
      <c r="U3" s="163" t="s">
        <v>430</v>
      </c>
      <c r="V3" s="164">
        <v>4</v>
      </c>
      <c r="W3" s="165" t="s">
        <v>115</v>
      </c>
      <c r="X3" s="164">
        <v>4</v>
      </c>
      <c r="Y3" s="164">
        <v>1</v>
      </c>
      <c r="Z3" s="164">
        <v>1</v>
      </c>
      <c r="AA3" s="164">
        <v>1</v>
      </c>
      <c r="AB3" s="164">
        <v>1</v>
      </c>
      <c r="AC3" s="164">
        <v>0</v>
      </c>
      <c r="AD3" s="156">
        <v>1</v>
      </c>
      <c r="AE3" s="164">
        <v>1</v>
      </c>
      <c r="AF3" s="164">
        <v>1</v>
      </c>
      <c r="AG3" s="14">
        <f t="shared" ref="AG3:AG8" si="0">+((AC3+AD3+AE3+AF3)/Y3)*100</f>
        <v>300</v>
      </c>
      <c r="AH3" s="15">
        <f t="shared" ref="AH3:AH8" si="1">+((AC3+AD3+AE3+AF3)/V3)*100</f>
        <v>75</v>
      </c>
      <c r="AI3" s="152">
        <v>0</v>
      </c>
      <c r="AJ3" s="166">
        <f>+AV3</f>
        <v>2928538900</v>
      </c>
      <c r="AK3" s="152">
        <v>0</v>
      </c>
      <c r="AL3" s="152">
        <v>0</v>
      </c>
      <c r="AM3" s="152">
        <v>0</v>
      </c>
      <c r="AN3" s="166">
        <v>700000000</v>
      </c>
      <c r="AO3" s="166">
        <v>721000000</v>
      </c>
      <c r="AP3" s="166">
        <v>742630000</v>
      </c>
      <c r="AQ3" s="166">
        <v>764908900</v>
      </c>
      <c r="AR3" s="166"/>
      <c r="AS3" s="166"/>
      <c r="AT3" s="166"/>
      <c r="AU3" s="166"/>
      <c r="AV3" s="166">
        <f t="shared" ref="AV3:AV8" si="2">SUM(AN3:AQ3)</f>
        <v>2928538900</v>
      </c>
      <c r="AW3" s="37" t="s">
        <v>431</v>
      </c>
      <c r="AX3" s="49"/>
      <c r="AY3" s="147"/>
    </row>
    <row r="4" spans="1:51" s="44" customFormat="1" ht="38.25">
      <c r="A4" s="540"/>
      <c r="B4" s="611"/>
      <c r="C4" s="540"/>
      <c r="D4" s="540"/>
      <c r="E4" s="619"/>
      <c r="F4" s="619"/>
      <c r="G4" s="619"/>
      <c r="H4" s="619"/>
      <c r="I4" s="619"/>
      <c r="J4" s="619"/>
      <c r="K4" s="167"/>
      <c r="L4" s="167"/>
      <c r="M4" s="167"/>
      <c r="N4" s="167"/>
      <c r="O4" s="538"/>
      <c r="P4" s="621"/>
      <c r="Q4" s="538"/>
      <c r="R4" s="37" t="s">
        <v>432</v>
      </c>
      <c r="S4" s="106" t="s">
        <v>443</v>
      </c>
      <c r="T4" s="168">
        <v>0.25</v>
      </c>
      <c r="U4" s="163" t="s">
        <v>433</v>
      </c>
      <c r="V4" s="164">
        <v>1</v>
      </c>
      <c r="W4" s="165" t="s">
        <v>43</v>
      </c>
      <c r="X4" s="164">
        <v>0</v>
      </c>
      <c r="Y4" s="164">
        <v>0</v>
      </c>
      <c r="Z4" s="164">
        <v>1</v>
      </c>
      <c r="AA4" s="164">
        <v>0</v>
      </c>
      <c r="AB4" s="164">
        <v>0</v>
      </c>
      <c r="AC4" s="164">
        <v>0</v>
      </c>
      <c r="AD4" s="164">
        <v>0</v>
      </c>
      <c r="AE4" s="164">
        <v>0</v>
      </c>
      <c r="AF4" s="164">
        <v>0</v>
      </c>
      <c r="AG4" s="14" t="e">
        <f t="shared" si="0"/>
        <v>#DIV/0!</v>
      </c>
      <c r="AH4" s="15">
        <f t="shared" si="1"/>
        <v>0</v>
      </c>
      <c r="AI4" s="152">
        <v>0</v>
      </c>
      <c r="AJ4" s="166">
        <f>+AV4</f>
        <v>10000000</v>
      </c>
      <c r="AK4" s="152">
        <v>0</v>
      </c>
      <c r="AL4" s="152">
        <v>0</v>
      </c>
      <c r="AM4" s="152">
        <v>0</v>
      </c>
      <c r="AN4" s="152">
        <v>0</v>
      </c>
      <c r="AO4" s="166">
        <v>10000000</v>
      </c>
      <c r="AP4" s="152">
        <v>0</v>
      </c>
      <c r="AQ4" s="152">
        <v>0</v>
      </c>
      <c r="AR4" s="152"/>
      <c r="AS4" s="152"/>
      <c r="AT4" s="152"/>
      <c r="AU4" s="152"/>
      <c r="AV4" s="166">
        <f t="shared" si="2"/>
        <v>10000000</v>
      </c>
      <c r="AW4" s="37" t="s">
        <v>431</v>
      </c>
      <c r="AX4" s="49"/>
      <c r="AY4" s="147"/>
    </row>
    <row r="5" spans="1:51" s="44" customFormat="1" ht="38.25">
      <c r="A5" s="540"/>
      <c r="B5" s="611"/>
      <c r="C5" s="540"/>
      <c r="D5" s="540"/>
      <c r="E5" s="619"/>
      <c r="F5" s="619"/>
      <c r="G5" s="619"/>
      <c r="H5" s="619"/>
      <c r="I5" s="619"/>
      <c r="J5" s="619"/>
      <c r="K5" s="167"/>
      <c r="L5" s="167"/>
      <c r="M5" s="167"/>
      <c r="N5" s="167"/>
      <c r="O5" s="538"/>
      <c r="P5" s="621"/>
      <c r="Q5" s="538"/>
      <c r="R5" s="37" t="s">
        <v>434</v>
      </c>
      <c r="S5" s="106" t="s">
        <v>444</v>
      </c>
      <c r="T5" s="168">
        <v>0.15</v>
      </c>
      <c r="U5" s="163" t="s">
        <v>435</v>
      </c>
      <c r="V5" s="164">
        <v>5</v>
      </c>
      <c r="W5" s="165" t="s">
        <v>43</v>
      </c>
      <c r="X5" s="164">
        <v>2</v>
      </c>
      <c r="Y5" s="164">
        <v>0</v>
      </c>
      <c r="Z5" s="164">
        <v>1</v>
      </c>
      <c r="AA5" s="164">
        <v>2</v>
      </c>
      <c r="AB5" s="164">
        <v>2</v>
      </c>
      <c r="AC5" s="164">
        <v>0</v>
      </c>
      <c r="AD5" s="164">
        <v>0</v>
      </c>
      <c r="AE5" s="164">
        <v>0</v>
      </c>
      <c r="AF5" s="164">
        <v>0</v>
      </c>
      <c r="AG5" s="14" t="e">
        <f t="shared" si="0"/>
        <v>#DIV/0!</v>
      </c>
      <c r="AH5" s="15">
        <f t="shared" si="1"/>
        <v>0</v>
      </c>
      <c r="AI5" s="152">
        <v>0</v>
      </c>
      <c r="AJ5" s="152">
        <v>0</v>
      </c>
      <c r="AK5" s="152">
        <v>0</v>
      </c>
      <c r="AL5" s="152">
        <v>0</v>
      </c>
      <c r="AM5" s="166">
        <f>+AV5</f>
        <v>250000000</v>
      </c>
      <c r="AN5" s="152">
        <v>0</v>
      </c>
      <c r="AO5" s="166">
        <v>50000000</v>
      </c>
      <c r="AP5" s="166">
        <v>100000000</v>
      </c>
      <c r="AQ5" s="166">
        <v>100000000</v>
      </c>
      <c r="AR5" s="166"/>
      <c r="AS5" s="166"/>
      <c r="AT5" s="166"/>
      <c r="AU5" s="166"/>
      <c r="AV5" s="166">
        <f t="shared" si="2"/>
        <v>250000000</v>
      </c>
      <c r="AW5" s="37" t="s">
        <v>431</v>
      </c>
      <c r="AX5" s="49" t="s">
        <v>436</v>
      </c>
      <c r="AY5" s="43">
        <v>176563271523</v>
      </c>
    </row>
    <row r="6" spans="1:51" s="44" customFormat="1" ht="25.5">
      <c r="A6" s="540"/>
      <c r="B6" s="611"/>
      <c r="C6" s="540"/>
      <c r="D6" s="540"/>
      <c r="E6" s="619"/>
      <c r="F6" s="619"/>
      <c r="G6" s="619"/>
      <c r="H6" s="619"/>
      <c r="I6" s="619"/>
      <c r="J6" s="619"/>
      <c r="K6" s="167"/>
      <c r="L6" s="167"/>
      <c r="M6" s="167"/>
      <c r="N6" s="167"/>
      <c r="O6" s="538"/>
      <c r="P6" s="621"/>
      <c r="Q6" s="538"/>
      <c r="R6" s="37" t="s">
        <v>437</v>
      </c>
      <c r="S6" s="106" t="s">
        <v>445</v>
      </c>
      <c r="T6" s="168">
        <v>0.1</v>
      </c>
      <c r="U6" s="163" t="s">
        <v>435</v>
      </c>
      <c r="V6" s="164">
        <v>6</v>
      </c>
      <c r="W6" s="165" t="s">
        <v>43</v>
      </c>
      <c r="X6" s="164">
        <v>4</v>
      </c>
      <c r="Y6" s="164">
        <v>0</v>
      </c>
      <c r="Z6" s="164">
        <v>2</v>
      </c>
      <c r="AA6" s="164">
        <v>2</v>
      </c>
      <c r="AB6" s="164">
        <v>2</v>
      </c>
      <c r="AC6" s="164">
        <v>0</v>
      </c>
      <c r="AD6" s="164">
        <v>0</v>
      </c>
      <c r="AE6" s="164">
        <v>0</v>
      </c>
      <c r="AF6" s="164">
        <v>0</v>
      </c>
      <c r="AG6" s="14" t="e">
        <f t="shared" si="0"/>
        <v>#DIV/0!</v>
      </c>
      <c r="AH6" s="15">
        <f t="shared" si="1"/>
        <v>0</v>
      </c>
      <c r="AI6" s="152">
        <v>0</v>
      </c>
      <c r="AJ6" s="152">
        <v>0</v>
      </c>
      <c r="AK6" s="152">
        <v>0</v>
      </c>
      <c r="AL6" s="152">
        <v>0</v>
      </c>
      <c r="AM6" s="166">
        <f>+AV6</f>
        <v>150000000</v>
      </c>
      <c r="AN6" s="152">
        <v>0</v>
      </c>
      <c r="AO6" s="166">
        <v>50000000</v>
      </c>
      <c r="AP6" s="166">
        <v>50000000</v>
      </c>
      <c r="AQ6" s="166">
        <v>50000000</v>
      </c>
      <c r="AR6" s="166"/>
      <c r="AS6" s="166"/>
      <c r="AT6" s="166"/>
      <c r="AU6" s="166"/>
      <c r="AV6" s="166">
        <f t="shared" si="2"/>
        <v>150000000</v>
      </c>
      <c r="AW6" s="37" t="s">
        <v>431</v>
      </c>
      <c r="AX6" s="49"/>
      <c r="AY6" s="147"/>
    </row>
    <row r="7" spans="1:51" s="44" customFormat="1" ht="38.25">
      <c r="A7" s="540"/>
      <c r="B7" s="611"/>
      <c r="C7" s="540"/>
      <c r="D7" s="540"/>
      <c r="E7" s="619"/>
      <c r="F7" s="619"/>
      <c r="G7" s="619"/>
      <c r="H7" s="619"/>
      <c r="I7" s="619"/>
      <c r="J7" s="619"/>
      <c r="K7" s="167"/>
      <c r="L7" s="167"/>
      <c r="M7" s="167"/>
      <c r="N7" s="167"/>
      <c r="O7" s="538"/>
      <c r="P7" s="621"/>
      <c r="Q7" s="538"/>
      <c r="R7" s="37" t="s">
        <v>438</v>
      </c>
      <c r="S7" s="106" t="s">
        <v>446</v>
      </c>
      <c r="T7" s="168">
        <v>0.1</v>
      </c>
      <c r="U7" s="163" t="s">
        <v>439</v>
      </c>
      <c r="V7" s="164">
        <v>3</v>
      </c>
      <c r="W7" s="165" t="s">
        <v>43</v>
      </c>
      <c r="X7" s="164">
        <v>0</v>
      </c>
      <c r="Y7" s="164">
        <v>0</v>
      </c>
      <c r="Z7" s="164">
        <v>1</v>
      </c>
      <c r="AA7" s="164">
        <v>1</v>
      </c>
      <c r="AB7" s="164">
        <v>1</v>
      </c>
      <c r="AC7" s="164">
        <v>0</v>
      </c>
      <c r="AD7" s="164">
        <v>0</v>
      </c>
      <c r="AE7" s="164">
        <v>0</v>
      </c>
      <c r="AF7" s="164">
        <v>0</v>
      </c>
      <c r="AG7" s="14" t="e">
        <f t="shared" si="0"/>
        <v>#DIV/0!</v>
      </c>
      <c r="AH7" s="15">
        <f t="shared" si="1"/>
        <v>0</v>
      </c>
      <c r="AI7" s="152">
        <v>0</v>
      </c>
      <c r="AJ7" s="152">
        <v>0</v>
      </c>
      <c r="AK7" s="152">
        <v>0</v>
      </c>
      <c r="AL7" s="152">
        <v>0</v>
      </c>
      <c r="AM7" s="166">
        <f>+AV7</f>
        <v>30000000</v>
      </c>
      <c r="AN7" s="152">
        <v>0</v>
      </c>
      <c r="AO7" s="166">
        <v>10000000</v>
      </c>
      <c r="AP7" s="166">
        <v>10000000</v>
      </c>
      <c r="AQ7" s="166">
        <v>10000000</v>
      </c>
      <c r="AR7" s="166"/>
      <c r="AS7" s="166"/>
      <c r="AT7" s="166"/>
      <c r="AU7" s="166"/>
      <c r="AV7" s="166">
        <f t="shared" si="2"/>
        <v>30000000</v>
      </c>
      <c r="AW7" s="37" t="s">
        <v>431</v>
      </c>
      <c r="AX7" s="49"/>
      <c r="AY7" s="147"/>
    </row>
    <row r="8" spans="1:51" s="44" customFormat="1" ht="25.5">
      <c r="A8" s="541"/>
      <c r="B8" s="607"/>
      <c r="C8" s="541"/>
      <c r="D8" s="541"/>
      <c r="E8" s="599"/>
      <c r="F8" s="599"/>
      <c r="G8" s="599"/>
      <c r="H8" s="599"/>
      <c r="I8" s="599"/>
      <c r="J8" s="599"/>
      <c r="K8" s="169"/>
      <c r="L8" s="169"/>
      <c r="M8" s="169"/>
      <c r="N8" s="169"/>
      <c r="O8" s="542"/>
      <c r="P8" s="622"/>
      <c r="Q8" s="542"/>
      <c r="R8" s="37" t="s">
        <v>440</v>
      </c>
      <c r="S8" s="106" t="s">
        <v>447</v>
      </c>
      <c r="T8" s="168">
        <v>0.1</v>
      </c>
      <c r="U8" s="163" t="s">
        <v>441</v>
      </c>
      <c r="V8" s="164">
        <v>2</v>
      </c>
      <c r="W8" s="165" t="s">
        <v>43</v>
      </c>
      <c r="X8" s="164">
        <v>0</v>
      </c>
      <c r="Y8" s="164">
        <v>0</v>
      </c>
      <c r="Z8" s="164">
        <v>0</v>
      </c>
      <c r="AA8" s="164">
        <v>1</v>
      </c>
      <c r="AB8" s="164">
        <v>1</v>
      </c>
      <c r="AC8" s="164">
        <v>0</v>
      </c>
      <c r="AD8" s="164">
        <v>0</v>
      </c>
      <c r="AE8" s="164">
        <v>0</v>
      </c>
      <c r="AF8" s="164">
        <v>0</v>
      </c>
      <c r="AG8" s="14" t="e">
        <f t="shared" si="0"/>
        <v>#DIV/0!</v>
      </c>
      <c r="AH8" s="15">
        <f t="shared" si="1"/>
        <v>0</v>
      </c>
      <c r="AI8" s="152">
        <v>0</v>
      </c>
      <c r="AJ8" s="152">
        <v>0</v>
      </c>
      <c r="AK8" s="152">
        <v>0</v>
      </c>
      <c r="AL8" s="152">
        <v>0</v>
      </c>
      <c r="AM8" s="166">
        <v>0</v>
      </c>
      <c r="AN8" s="152">
        <v>0</v>
      </c>
      <c r="AO8" s="166">
        <v>0</v>
      </c>
      <c r="AP8" s="152">
        <v>0</v>
      </c>
      <c r="AQ8" s="152">
        <v>0</v>
      </c>
      <c r="AR8" s="152"/>
      <c r="AS8" s="152"/>
      <c r="AT8" s="152"/>
      <c r="AU8" s="152"/>
      <c r="AV8" s="166">
        <f t="shared" si="2"/>
        <v>0</v>
      </c>
      <c r="AW8" s="37" t="s">
        <v>431</v>
      </c>
      <c r="AX8" s="49"/>
      <c r="AY8" s="147"/>
    </row>
  </sheetData>
  <mergeCells count="30">
    <mergeCell ref="P3:P8"/>
    <mergeCell ref="Q3:Q8"/>
    <mergeCell ref="F3:F8"/>
    <mergeCell ref="G3:G8"/>
    <mergeCell ref="H3:H8"/>
    <mergeCell ref="I3:I8"/>
    <mergeCell ref="J3:J8"/>
    <mergeCell ref="O3:O8"/>
    <mergeCell ref="AN1:AQ1"/>
    <mergeCell ref="AV1:AV2"/>
    <mergeCell ref="AW1:AW2"/>
    <mergeCell ref="AX1:AX2"/>
    <mergeCell ref="AY1:AY2"/>
    <mergeCell ref="A3:A8"/>
    <mergeCell ref="B3:B8"/>
    <mergeCell ref="C3:C8"/>
    <mergeCell ref="D3:D8"/>
    <mergeCell ref="E3:E8"/>
    <mergeCell ref="AI1:AM1"/>
    <mergeCell ref="A1:A2"/>
    <mergeCell ref="B1:B2"/>
    <mergeCell ref="C1:C2"/>
    <mergeCell ref="D1:J1"/>
    <mergeCell ref="O1:O2"/>
    <mergeCell ref="P1:P2"/>
    <mergeCell ref="Q1:Q2"/>
    <mergeCell ref="R1:R2"/>
    <mergeCell ref="S1:S2"/>
    <mergeCell ref="T1:T2"/>
    <mergeCell ref="U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2282-8EE9-4E84-BD25-7005DA5F4CC1}">
  <sheetPr>
    <tabColor theme="4" tint="0.39997558519241921"/>
  </sheetPr>
  <dimension ref="A1:BF93"/>
  <sheetViews>
    <sheetView topLeftCell="F1" zoomScale="130" zoomScaleNormal="130" workbookViewId="0">
      <pane ySplit="2" topLeftCell="A73" activePane="bottomLeft" state="frozen"/>
      <selection activeCell="S1" sqref="S1"/>
      <selection pane="bottomLeft" activeCell="R77" sqref="R77"/>
    </sheetView>
  </sheetViews>
  <sheetFormatPr baseColWidth="10" defaultRowHeight="15"/>
  <cols>
    <col min="1" max="1" width="15.85546875" customWidth="1"/>
    <col min="2" max="2" width="12.140625" customWidth="1"/>
    <col min="6" max="6" width="17.140625" customWidth="1"/>
    <col min="7" max="7" width="13.5703125" customWidth="1"/>
    <col min="8" max="8" width="13.5703125" hidden="1" customWidth="1"/>
    <col min="9" max="14" width="0" hidden="1" customWidth="1"/>
    <col min="17" max="17" width="39.28515625" customWidth="1"/>
    <col min="18" max="18" width="26.85546875" customWidth="1"/>
    <col min="19" max="19" width="24.42578125" style="334" customWidth="1"/>
    <col min="20" max="20" width="12.7109375" customWidth="1"/>
    <col min="21" max="21" width="12.42578125" customWidth="1"/>
    <col min="22" max="22" width="10.28515625" customWidth="1"/>
    <col min="23" max="23" width="5.85546875" customWidth="1"/>
    <col min="24" max="24" width="5.7109375" customWidth="1"/>
    <col min="25" max="25" width="6.5703125" customWidth="1"/>
    <col min="26" max="28" width="11.42578125" hidden="1" customWidth="1"/>
    <col min="29" max="29" width="8.85546875" customWidth="1"/>
    <col min="30" max="30" width="9.85546875" customWidth="1"/>
    <col min="31" max="31" width="9" customWidth="1"/>
    <col min="32" max="32" width="9.140625" customWidth="1"/>
    <col min="33" max="33" width="13.28515625" customWidth="1"/>
    <col min="34" max="34" width="13" customWidth="1"/>
    <col min="35" max="35" width="18.42578125" customWidth="1"/>
    <col min="36" max="37" width="19" customWidth="1"/>
    <col min="38" max="38" width="20.140625" customWidth="1"/>
    <col min="39" max="39" width="19" customWidth="1"/>
    <col min="40" max="40" width="18.42578125" style="336" customWidth="1"/>
    <col min="41" max="43" width="19" style="336" customWidth="1"/>
    <col min="44" max="47" width="19" customWidth="1"/>
    <col min="48" max="48" width="23.42578125" style="336" customWidth="1"/>
    <col min="49" max="49" width="29.7109375" style="336" customWidth="1"/>
    <col min="50" max="50" width="38.28515625" customWidth="1"/>
    <col min="51" max="51" width="27.5703125" customWidth="1"/>
  </cols>
  <sheetData>
    <row r="1" spans="1:58" s="270" customFormat="1" ht="26.1" customHeight="1">
      <c r="A1" s="623" t="s">
        <v>0</v>
      </c>
      <c r="B1" s="625" t="s">
        <v>1</v>
      </c>
      <c r="C1" s="623" t="s">
        <v>2</v>
      </c>
      <c r="D1" s="625" t="s">
        <v>3</v>
      </c>
      <c r="E1" s="625"/>
      <c r="F1" s="625"/>
      <c r="G1" s="625"/>
      <c r="H1" s="625"/>
      <c r="I1" s="625"/>
      <c r="J1" s="625"/>
      <c r="K1" s="268"/>
      <c r="L1" s="268"/>
      <c r="M1" s="268"/>
      <c r="N1" s="268"/>
      <c r="O1" s="623" t="s">
        <v>4</v>
      </c>
      <c r="P1" s="625" t="s">
        <v>1</v>
      </c>
      <c r="Q1" s="623" t="s">
        <v>5</v>
      </c>
      <c r="R1" s="623" t="s">
        <v>6</v>
      </c>
      <c r="S1" s="640" t="s">
        <v>21</v>
      </c>
      <c r="T1" s="625" t="s">
        <v>1</v>
      </c>
      <c r="U1" s="625" t="s">
        <v>7</v>
      </c>
      <c r="V1" s="625"/>
      <c r="W1" s="625"/>
      <c r="X1" s="625"/>
      <c r="Y1" s="625"/>
      <c r="Z1" s="625"/>
      <c r="AA1" s="625"/>
      <c r="AB1" s="625"/>
      <c r="AC1" s="642" t="s">
        <v>646</v>
      </c>
      <c r="AD1" s="643"/>
      <c r="AE1" s="643"/>
      <c r="AF1" s="643"/>
      <c r="AG1" s="643"/>
      <c r="AH1" s="644"/>
      <c r="AI1" s="623" t="s">
        <v>8</v>
      </c>
      <c r="AJ1" s="624"/>
      <c r="AK1" s="624"/>
      <c r="AL1" s="624"/>
      <c r="AM1" s="624"/>
      <c r="AN1" s="623" t="s">
        <v>9</v>
      </c>
      <c r="AO1" s="624"/>
      <c r="AP1" s="624"/>
      <c r="AQ1" s="624"/>
      <c r="AR1" s="269"/>
      <c r="AS1" s="269"/>
      <c r="AT1" s="269"/>
      <c r="AU1" s="269"/>
      <c r="AV1" s="623" t="s">
        <v>10</v>
      </c>
      <c r="AW1" s="623" t="s">
        <v>11</v>
      </c>
      <c r="AX1" s="625" t="s">
        <v>12</v>
      </c>
      <c r="AY1" s="625" t="s">
        <v>448</v>
      </c>
      <c r="AZ1" s="626" t="s">
        <v>13</v>
      </c>
    </row>
    <row r="2" spans="1:58" s="270" customFormat="1" ht="39.950000000000003" customHeight="1">
      <c r="A2" s="624"/>
      <c r="B2" s="625"/>
      <c r="C2" s="624"/>
      <c r="D2" s="268" t="s">
        <v>14</v>
      </c>
      <c r="E2" s="268" t="s">
        <v>15</v>
      </c>
      <c r="F2" s="268" t="s">
        <v>16</v>
      </c>
      <c r="G2" s="268" t="s">
        <v>17</v>
      </c>
      <c r="H2" s="268" t="s">
        <v>18</v>
      </c>
      <c r="I2" s="268" t="s">
        <v>19</v>
      </c>
      <c r="J2" s="268" t="s">
        <v>20</v>
      </c>
      <c r="K2" s="268"/>
      <c r="L2" s="268"/>
      <c r="M2" s="268"/>
      <c r="N2" s="268"/>
      <c r="O2" s="624"/>
      <c r="P2" s="625"/>
      <c r="Q2" s="624"/>
      <c r="R2" s="624"/>
      <c r="S2" s="641"/>
      <c r="T2" s="625"/>
      <c r="U2" s="268" t="s">
        <v>22</v>
      </c>
      <c r="V2" s="268" t="s">
        <v>286</v>
      </c>
      <c r="W2" s="268" t="s">
        <v>24</v>
      </c>
      <c r="X2" s="268" t="s">
        <v>15</v>
      </c>
      <c r="Y2" s="271" t="s">
        <v>17</v>
      </c>
      <c r="Z2" s="272" t="s">
        <v>18</v>
      </c>
      <c r="AA2" s="273" t="s">
        <v>19</v>
      </c>
      <c r="AB2" s="274" t="s">
        <v>20</v>
      </c>
      <c r="AC2" s="275" t="s">
        <v>25</v>
      </c>
      <c r="AD2" s="275" t="s">
        <v>26</v>
      </c>
      <c r="AE2" s="275" t="s">
        <v>27</v>
      </c>
      <c r="AF2" s="275" t="s">
        <v>28</v>
      </c>
      <c r="AG2" s="275" t="s">
        <v>29</v>
      </c>
      <c r="AH2" s="275" t="s">
        <v>30</v>
      </c>
      <c r="AI2" s="276" t="s">
        <v>31</v>
      </c>
      <c r="AJ2" s="276" t="s">
        <v>32</v>
      </c>
      <c r="AK2" s="276" t="s">
        <v>33</v>
      </c>
      <c r="AL2" s="276" t="s">
        <v>34</v>
      </c>
      <c r="AM2" s="276" t="s">
        <v>35</v>
      </c>
      <c r="AN2" s="276">
        <v>2020</v>
      </c>
      <c r="AO2" s="276">
        <v>2021</v>
      </c>
      <c r="AP2" s="276">
        <v>2022</v>
      </c>
      <c r="AQ2" s="276">
        <v>2023</v>
      </c>
      <c r="AR2" s="276"/>
      <c r="AS2" s="276"/>
      <c r="AT2" s="276"/>
      <c r="AU2" s="276"/>
      <c r="AV2" s="639"/>
      <c r="AW2" s="639"/>
      <c r="AX2" s="625"/>
      <c r="AY2" s="625"/>
      <c r="AZ2" s="626"/>
    </row>
    <row r="3" spans="1:58" s="171" customFormat="1" ht="56.25" customHeight="1">
      <c r="A3" s="627" t="s">
        <v>449</v>
      </c>
      <c r="B3" s="630">
        <v>0.7</v>
      </c>
      <c r="C3" s="627" t="s">
        <v>450</v>
      </c>
      <c r="D3" s="627" t="s">
        <v>451</v>
      </c>
      <c r="E3" s="633">
        <v>8</v>
      </c>
      <c r="F3" s="630">
        <v>1</v>
      </c>
      <c r="G3" s="630">
        <v>1</v>
      </c>
      <c r="H3" s="630">
        <v>1</v>
      </c>
      <c r="I3" s="636">
        <v>1</v>
      </c>
      <c r="J3" s="651">
        <v>1</v>
      </c>
      <c r="K3" s="173"/>
      <c r="L3" s="173"/>
      <c r="M3" s="173"/>
      <c r="N3" s="173"/>
      <c r="O3" s="652" t="s">
        <v>452</v>
      </c>
      <c r="P3" s="655">
        <v>0.125</v>
      </c>
      <c r="Q3" s="628" t="s">
        <v>453</v>
      </c>
      <c r="R3" s="649" t="s">
        <v>707</v>
      </c>
      <c r="S3" s="661" t="s">
        <v>647</v>
      </c>
      <c r="T3" s="645">
        <v>7.0000000000000007E-2</v>
      </c>
      <c r="U3" s="532" t="s">
        <v>454</v>
      </c>
      <c r="V3" s="647">
        <v>4</v>
      </c>
      <c r="W3" s="649" t="s">
        <v>115</v>
      </c>
      <c r="X3" s="649">
        <v>4</v>
      </c>
      <c r="Y3" s="649">
        <v>1</v>
      </c>
      <c r="Z3" s="174">
        <f>+V3/4</f>
        <v>1</v>
      </c>
      <c r="AA3" s="174">
        <f>+V3/4</f>
        <v>1</v>
      </c>
      <c r="AB3" s="175">
        <f>+V3/4</f>
        <v>1</v>
      </c>
      <c r="AC3" s="666"/>
      <c r="AD3" s="681">
        <v>1</v>
      </c>
      <c r="AE3" s="666"/>
      <c r="AF3" s="666"/>
      <c r="AG3" s="598">
        <f t="shared" ref="AG3:AG90" si="0">+((AC3+AD3+AE3+AF3)/Y3)*100</f>
        <v>100</v>
      </c>
      <c r="AH3" s="668">
        <f t="shared" ref="AH3:AH90" si="1">+((AC3+AD3+AE3+AF3)/V3)*100</f>
        <v>25</v>
      </c>
      <c r="AI3" s="671">
        <v>0</v>
      </c>
      <c r="AJ3" s="673">
        <f>+AV3</f>
        <v>61000000</v>
      </c>
      <c r="AK3" s="675">
        <v>0</v>
      </c>
      <c r="AL3" s="675">
        <v>0</v>
      </c>
      <c r="AM3" s="677">
        <v>0</v>
      </c>
      <c r="AN3" s="679">
        <v>1000000</v>
      </c>
      <c r="AO3" s="683">
        <v>20000000</v>
      </c>
      <c r="AP3" s="683">
        <v>20000000</v>
      </c>
      <c r="AQ3" s="683">
        <v>20000000</v>
      </c>
      <c r="AR3" s="683"/>
      <c r="AS3" s="683"/>
      <c r="AT3" s="683"/>
      <c r="AU3" s="683"/>
      <c r="AV3" s="683">
        <f>SUM(AN3:AQ3)</f>
        <v>61000000</v>
      </c>
      <c r="AW3" s="685" t="s">
        <v>455</v>
      </c>
      <c r="AX3" s="687"/>
      <c r="AY3" s="689"/>
      <c r="AZ3" s="689"/>
    </row>
    <row r="4" spans="1:58" s="171" customFormat="1" ht="5.25" customHeight="1">
      <c r="A4" s="628"/>
      <c r="B4" s="631"/>
      <c r="C4" s="628"/>
      <c r="D4" s="628"/>
      <c r="E4" s="634"/>
      <c r="F4" s="631"/>
      <c r="G4" s="631"/>
      <c r="H4" s="631"/>
      <c r="I4" s="637"/>
      <c r="J4" s="651"/>
      <c r="K4" s="173"/>
      <c r="L4" s="173"/>
      <c r="M4" s="173"/>
      <c r="N4" s="173"/>
      <c r="O4" s="652"/>
      <c r="P4" s="656"/>
      <c r="Q4" s="628"/>
      <c r="R4" s="650"/>
      <c r="S4" s="662"/>
      <c r="T4" s="646"/>
      <c r="U4" s="534"/>
      <c r="V4" s="648"/>
      <c r="W4" s="650"/>
      <c r="X4" s="650"/>
      <c r="Y4" s="650"/>
      <c r="Z4" s="174"/>
      <c r="AA4" s="174"/>
      <c r="AB4" s="175"/>
      <c r="AC4" s="667"/>
      <c r="AD4" s="682"/>
      <c r="AE4" s="667"/>
      <c r="AF4" s="667"/>
      <c r="AG4" s="599"/>
      <c r="AH4" s="669"/>
      <c r="AI4" s="672"/>
      <c r="AJ4" s="674"/>
      <c r="AK4" s="676"/>
      <c r="AL4" s="676"/>
      <c r="AM4" s="678"/>
      <c r="AN4" s="680"/>
      <c r="AO4" s="684"/>
      <c r="AP4" s="684"/>
      <c r="AQ4" s="684"/>
      <c r="AR4" s="684"/>
      <c r="AS4" s="684"/>
      <c r="AT4" s="684"/>
      <c r="AU4" s="684"/>
      <c r="AV4" s="684"/>
      <c r="AW4" s="686"/>
      <c r="AX4" s="688"/>
      <c r="AY4" s="690"/>
      <c r="AZ4" s="690"/>
    </row>
    <row r="5" spans="1:58" s="171" customFormat="1" ht="67.5" customHeight="1">
      <c r="A5" s="628"/>
      <c r="B5" s="631"/>
      <c r="C5" s="628"/>
      <c r="D5" s="628"/>
      <c r="E5" s="634"/>
      <c r="F5" s="631"/>
      <c r="G5" s="631"/>
      <c r="H5" s="631"/>
      <c r="I5" s="637"/>
      <c r="J5" s="651"/>
      <c r="K5" s="173"/>
      <c r="L5" s="173"/>
      <c r="M5" s="173"/>
      <c r="N5" s="173"/>
      <c r="O5" s="653"/>
      <c r="P5" s="657"/>
      <c r="Q5" s="659"/>
      <c r="R5" s="181" t="s">
        <v>708</v>
      </c>
      <c r="S5" s="277" t="s">
        <v>648</v>
      </c>
      <c r="T5" s="182">
        <v>7.0000000000000007E-2</v>
      </c>
      <c r="U5" s="183" t="s">
        <v>454</v>
      </c>
      <c r="V5" s="184">
        <v>4</v>
      </c>
      <c r="W5" s="185" t="s">
        <v>115</v>
      </c>
      <c r="X5" s="185">
        <v>4</v>
      </c>
      <c r="Y5" s="185">
        <f>+V5/4</f>
        <v>1</v>
      </c>
      <c r="Z5" s="185">
        <f>+V5/4</f>
        <v>1</v>
      </c>
      <c r="AA5" s="185">
        <f>+V5/4</f>
        <v>1</v>
      </c>
      <c r="AB5" s="186">
        <f>+V5/4</f>
        <v>1</v>
      </c>
      <c r="AC5" s="176"/>
      <c r="AD5" s="278"/>
      <c r="AE5" s="176"/>
      <c r="AF5" s="176">
        <v>1</v>
      </c>
      <c r="AG5" s="14">
        <f t="shared" si="0"/>
        <v>100</v>
      </c>
      <c r="AH5" s="15">
        <f t="shared" si="1"/>
        <v>25</v>
      </c>
      <c r="AI5" s="187">
        <f>+AV5</f>
        <v>61000000</v>
      </c>
      <c r="AJ5" s="152">
        <v>0</v>
      </c>
      <c r="AK5" s="152">
        <v>0</v>
      </c>
      <c r="AL5" s="152">
        <v>0</v>
      </c>
      <c r="AM5" s="152">
        <v>0</v>
      </c>
      <c r="AN5" s="279">
        <v>1000000</v>
      </c>
      <c r="AO5" s="280">
        <v>20000000</v>
      </c>
      <c r="AP5" s="280">
        <v>20000000</v>
      </c>
      <c r="AQ5" s="280">
        <v>20000000</v>
      </c>
      <c r="AR5" s="188"/>
      <c r="AS5" s="188"/>
      <c r="AT5" s="188"/>
      <c r="AU5" s="188"/>
      <c r="AV5" s="280">
        <f t="shared" ref="AV5:AV52" si="2">AN5+AO5+AP5+AQ5</f>
        <v>61000000</v>
      </c>
      <c r="AW5" s="219" t="s">
        <v>455</v>
      </c>
      <c r="AX5" s="179"/>
      <c r="AY5" s="180"/>
      <c r="AZ5" s="180"/>
    </row>
    <row r="6" spans="1:58" s="171" customFormat="1" ht="73.5" customHeight="1">
      <c r="A6" s="628"/>
      <c r="B6" s="631"/>
      <c r="C6" s="628"/>
      <c r="D6" s="628"/>
      <c r="E6" s="634"/>
      <c r="F6" s="631"/>
      <c r="G6" s="631"/>
      <c r="H6" s="631"/>
      <c r="I6" s="637"/>
      <c r="J6" s="651"/>
      <c r="K6" s="173"/>
      <c r="L6" s="173"/>
      <c r="M6" s="173"/>
      <c r="N6" s="173"/>
      <c r="O6" s="653"/>
      <c r="P6" s="657"/>
      <c r="Q6" s="659"/>
      <c r="R6" s="663" t="s">
        <v>709</v>
      </c>
      <c r="S6" s="665" t="s">
        <v>649</v>
      </c>
      <c r="T6" s="670">
        <v>7.0000000000000007E-2</v>
      </c>
      <c r="U6" s="691" t="s">
        <v>81</v>
      </c>
      <c r="V6" s="693">
        <v>200</v>
      </c>
      <c r="W6" s="663" t="s">
        <v>43</v>
      </c>
      <c r="X6" s="663">
        <v>160</v>
      </c>
      <c r="Y6" s="694">
        <v>50</v>
      </c>
      <c r="Z6" s="185"/>
      <c r="AA6" s="185"/>
      <c r="AB6" s="186"/>
      <c r="AC6" s="666"/>
      <c r="AD6" s="681"/>
      <c r="AE6" s="666">
        <v>50</v>
      </c>
      <c r="AF6" s="666"/>
      <c r="AG6" s="598">
        <f>+((AC7+AD7+AE6+AF7)/Y6)*100</f>
        <v>100</v>
      </c>
      <c r="AH6" s="668">
        <f>+((AC7+AD7+AE6+AF7)/V6)*100</f>
        <v>25</v>
      </c>
      <c r="AI6" s="696">
        <f>+AV6</f>
        <v>100000000</v>
      </c>
      <c r="AJ6" s="675">
        <v>0</v>
      </c>
      <c r="AK6" s="675">
        <v>0</v>
      </c>
      <c r="AL6" s="675">
        <v>0</v>
      </c>
      <c r="AM6" s="677">
        <v>0</v>
      </c>
      <c r="AN6" s="695">
        <v>25000000</v>
      </c>
      <c r="AO6" s="695">
        <v>25000000</v>
      </c>
      <c r="AP6" s="695">
        <v>25000000</v>
      </c>
      <c r="AQ6" s="695">
        <v>25000000</v>
      </c>
      <c r="AR6" s="695"/>
      <c r="AS6" s="695"/>
      <c r="AT6" s="695"/>
      <c r="AU6" s="695"/>
      <c r="AV6" s="695">
        <f>AN6+AO6+AP6+AQ6</f>
        <v>100000000</v>
      </c>
      <c r="AW6" s="699" t="s">
        <v>455</v>
      </c>
      <c r="AX6" s="687"/>
      <c r="AY6" s="689"/>
      <c r="AZ6" s="689"/>
    </row>
    <row r="7" spans="1:58" s="171" customFormat="1" ht="4.5" customHeight="1">
      <c r="A7" s="628"/>
      <c r="B7" s="631"/>
      <c r="C7" s="628"/>
      <c r="D7" s="628"/>
      <c r="E7" s="634"/>
      <c r="F7" s="631"/>
      <c r="G7" s="631"/>
      <c r="H7" s="631"/>
      <c r="I7" s="637"/>
      <c r="J7" s="651"/>
      <c r="K7" s="173"/>
      <c r="L7" s="173"/>
      <c r="M7" s="173"/>
      <c r="N7" s="173"/>
      <c r="O7" s="653"/>
      <c r="P7" s="657"/>
      <c r="Q7" s="659"/>
      <c r="R7" s="664"/>
      <c r="S7" s="662"/>
      <c r="T7" s="646"/>
      <c r="U7" s="692"/>
      <c r="V7" s="648"/>
      <c r="W7" s="664"/>
      <c r="X7" s="664"/>
      <c r="Y7" s="650"/>
      <c r="Z7" s="185">
        <f>+V6/4</f>
        <v>50</v>
      </c>
      <c r="AA7" s="185">
        <f>+V6/4</f>
        <v>50</v>
      </c>
      <c r="AB7" s="186">
        <f>+V6/4</f>
        <v>50</v>
      </c>
      <c r="AC7" s="667"/>
      <c r="AD7" s="682"/>
      <c r="AE7" s="667"/>
      <c r="AF7" s="667"/>
      <c r="AG7" s="599"/>
      <c r="AH7" s="669"/>
      <c r="AI7" s="697"/>
      <c r="AJ7" s="698"/>
      <c r="AK7" s="676"/>
      <c r="AL7" s="676"/>
      <c r="AM7" s="678"/>
      <c r="AN7" s="684"/>
      <c r="AO7" s="684"/>
      <c r="AP7" s="684"/>
      <c r="AQ7" s="684"/>
      <c r="AR7" s="684"/>
      <c r="AS7" s="684"/>
      <c r="AT7" s="684"/>
      <c r="AU7" s="684"/>
      <c r="AV7" s="684"/>
      <c r="AW7" s="686"/>
      <c r="AX7" s="688"/>
      <c r="AY7" s="690"/>
      <c r="AZ7" s="690"/>
      <c r="BF7" s="171">
        <f>100/8</f>
        <v>12.5</v>
      </c>
    </row>
    <row r="8" spans="1:58" s="171" customFormat="1" ht="97.5" customHeight="1">
      <c r="A8" s="628"/>
      <c r="B8" s="631"/>
      <c r="C8" s="628"/>
      <c r="D8" s="628"/>
      <c r="E8" s="634"/>
      <c r="F8" s="631"/>
      <c r="G8" s="631"/>
      <c r="H8" s="631"/>
      <c r="I8" s="637"/>
      <c r="J8" s="651"/>
      <c r="K8" s="173"/>
      <c r="L8" s="173"/>
      <c r="M8" s="173"/>
      <c r="N8" s="173"/>
      <c r="O8" s="653"/>
      <c r="P8" s="657"/>
      <c r="Q8" s="659"/>
      <c r="R8" s="189" t="s">
        <v>710</v>
      </c>
      <c r="S8" s="281" t="s">
        <v>650</v>
      </c>
      <c r="T8" s="182">
        <v>7.0000000000000007E-2</v>
      </c>
      <c r="U8" s="113" t="s">
        <v>454</v>
      </c>
      <c r="V8" s="184">
        <v>16</v>
      </c>
      <c r="W8" s="190" t="s">
        <v>43</v>
      </c>
      <c r="X8" s="190">
        <v>8</v>
      </c>
      <c r="Y8" s="185">
        <f>+V8/4</f>
        <v>4</v>
      </c>
      <c r="Z8" s="185">
        <f>+V8/4</f>
        <v>4</v>
      </c>
      <c r="AA8" s="185">
        <f>+V8/4</f>
        <v>4</v>
      </c>
      <c r="AB8" s="186">
        <f>+V8/4</f>
        <v>4</v>
      </c>
      <c r="AC8" s="176"/>
      <c r="AD8" s="176"/>
      <c r="AE8" s="176">
        <v>2</v>
      </c>
      <c r="AF8" s="176">
        <v>2</v>
      </c>
      <c r="AG8" s="14">
        <f t="shared" si="0"/>
        <v>100</v>
      </c>
      <c r="AH8" s="15">
        <f t="shared" si="1"/>
        <v>25</v>
      </c>
      <c r="AI8" s="177">
        <v>0</v>
      </c>
      <c r="AJ8" s="188">
        <f>+AV8</f>
        <v>20000000</v>
      </c>
      <c r="AK8" s="152">
        <v>0</v>
      </c>
      <c r="AL8" s="152">
        <v>0</v>
      </c>
      <c r="AM8" s="152">
        <v>0</v>
      </c>
      <c r="AN8" s="280">
        <v>5000000</v>
      </c>
      <c r="AO8" s="280">
        <v>5000000</v>
      </c>
      <c r="AP8" s="280">
        <v>5000000</v>
      </c>
      <c r="AQ8" s="280">
        <v>5000000</v>
      </c>
      <c r="AR8" s="188"/>
      <c r="AS8" s="188"/>
      <c r="AT8" s="188"/>
      <c r="AU8" s="188"/>
      <c r="AV8" s="280">
        <f t="shared" si="2"/>
        <v>20000000</v>
      </c>
      <c r="AW8" s="219" t="s">
        <v>455</v>
      </c>
      <c r="AX8" s="179"/>
      <c r="AY8" s="180"/>
      <c r="AZ8" s="180"/>
    </row>
    <row r="9" spans="1:58" s="171" customFormat="1" ht="26.25" customHeight="1">
      <c r="A9" s="628"/>
      <c r="B9" s="631"/>
      <c r="C9" s="628"/>
      <c r="D9" s="628"/>
      <c r="E9" s="634"/>
      <c r="F9" s="631"/>
      <c r="G9" s="631"/>
      <c r="H9" s="631"/>
      <c r="I9" s="637"/>
      <c r="J9" s="651"/>
      <c r="K9" s="173"/>
      <c r="L9" s="173"/>
      <c r="M9" s="173"/>
      <c r="N9" s="173"/>
      <c r="O9" s="653"/>
      <c r="P9" s="657"/>
      <c r="Q9" s="659"/>
      <c r="R9" s="663" t="s">
        <v>711</v>
      </c>
      <c r="S9" s="281" t="s">
        <v>651</v>
      </c>
      <c r="T9" s="670">
        <v>0.08</v>
      </c>
      <c r="U9" s="666" t="s">
        <v>321</v>
      </c>
      <c r="V9" s="693">
        <v>1</v>
      </c>
      <c r="W9" s="663" t="s">
        <v>115</v>
      </c>
      <c r="X9" s="663">
        <v>1</v>
      </c>
      <c r="Y9" s="694">
        <v>0</v>
      </c>
      <c r="Z9" s="185"/>
      <c r="AA9" s="185"/>
      <c r="AB9" s="186"/>
      <c r="AC9" s="666"/>
      <c r="AD9" s="666"/>
      <c r="AE9" s="666"/>
      <c r="AF9" s="666"/>
      <c r="AG9" s="598" t="e">
        <f>+((AC10+AD10+AE10+AF10)/Y9)*100</f>
        <v>#DIV/0!</v>
      </c>
      <c r="AH9" s="668">
        <f>+((AC10+AD10+AE10+AF10)/V9)*100</f>
        <v>0</v>
      </c>
      <c r="AI9" s="677">
        <v>0</v>
      </c>
      <c r="AJ9" s="704">
        <f>+AV9</f>
        <v>10000000</v>
      </c>
      <c r="AK9" s="675">
        <v>0</v>
      </c>
      <c r="AL9" s="675">
        <v>0</v>
      </c>
      <c r="AM9" s="677">
        <v>0</v>
      </c>
      <c r="AN9" s="695">
        <v>0</v>
      </c>
      <c r="AO9" s="695">
        <v>10000000</v>
      </c>
      <c r="AP9" s="695">
        <v>0</v>
      </c>
      <c r="AQ9" s="695">
        <v>0</v>
      </c>
      <c r="AR9" s="695"/>
      <c r="AS9" s="695"/>
      <c r="AT9" s="695"/>
      <c r="AU9" s="695"/>
      <c r="AV9" s="695">
        <f>AN9+AO9+AP9+AQ9</f>
        <v>10000000</v>
      </c>
      <c r="AW9" s="699" t="s">
        <v>455</v>
      </c>
      <c r="AX9" s="687"/>
      <c r="AY9" s="689"/>
      <c r="AZ9" s="689"/>
    </row>
    <row r="10" spans="1:58" s="171" customFormat="1" ht="36.75" customHeight="1">
      <c r="A10" s="628"/>
      <c r="B10" s="631"/>
      <c r="C10" s="628"/>
      <c r="D10" s="628"/>
      <c r="E10" s="634"/>
      <c r="F10" s="631"/>
      <c r="G10" s="631"/>
      <c r="H10" s="631"/>
      <c r="I10" s="637"/>
      <c r="J10" s="651"/>
      <c r="K10" s="173"/>
      <c r="L10" s="173"/>
      <c r="M10" s="173"/>
      <c r="N10" s="173"/>
      <c r="O10" s="653"/>
      <c r="P10" s="657"/>
      <c r="Q10" s="659"/>
      <c r="R10" s="664"/>
      <c r="S10" s="281" t="s">
        <v>652</v>
      </c>
      <c r="T10" s="646"/>
      <c r="U10" s="667"/>
      <c r="V10" s="648"/>
      <c r="W10" s="664"/>
      <c r="X10" s="664"/>
      <c r="Y10" s="650"/>
      <c r="Z10" s="185">
        <v>1</v>
      </c>
      <c r="AA10" s="185">
        <v>0</v>
      </c>
      <c r="AB10" s="186">
        <v>0</v>
      </c>
      <c r="AC10" s="667"/>
      <c r="AD10" s="667"/>
      <c r="AE10" s="667"/>
      <c r="AF10" s="667"/>
      <c r="AG10" s="599"/>
      <c r="AH10" s="669"/>
      <c r="AI10" s="678"/>
      <c r="AJ10" s="705"/>
      <c r="AK10" s="676"/>
      <c r="AL10" s="676"/>
      <c r="AM10" s="678"/>
      <c r="AN10" s="684"/>
      <c r="AO10" s="684"/>
      <c r="AP10" s="684"/>
      <c r="AQ10" s="684"/>
      <c r="AR10" s="684"/>
      <c r="AS10" s="684"/>
      <c r="AT10" s="684"/>
      <c r="AU10" s="684"/>
      <c r="AV10" s="684"/>
      <c r="AW10" s="686"/>
      <c r="AX10" s="688"/>
      <c r="AY10" s="690"/>
      <c r="AZ10" s="690"/>
    </row>
    <row r="11" spans="1:58" s="171" customFormat="1" ht="40.5" customHeight="1">
      <c r="A11" s="628"/>
      <c r="B11" s="631"/>
      <c r="C11" s="628"/>
      <c r="D11" s="628"/>
      <c r="E11" s="634"/>
      <c r="F11" s="631"/>
      <c r="G11" s="631"/>
      <c r="H11" s="631"/>
      <c r="I11" s="637"/>
      <c r="J11" s="651"/>
      <c r="K11" s="173"/>
      <c r="L11" s="173"/>
      <c r="M11" s="173"/>
      <c r="N11" s="173"/>
      <c r="O11" s="653"/>
      <c r="P11" s="657"/>
      <c r="Q11" s="659"/>
      <c r="R11" s="663" t="s">
        <v>712</v>
      </c>
      <c r="S11" s="700" t="s">
        <v>653</v>
      </c>
      <c r="T11" s="670">
        <v>7.0000000000000007E-2</v>
      </c>
      <c r="U11" s="702" t="s">
        <v>456</v>
      </c>
      <c r="V11" s="693">
        <v>4</v>
      </c>
      <c r="W11" s="663" t="s">
        <v>43</v>
      </c>
      <c r="X11" s="663">
        <v>2</v>
      </c>
      <c r="Y11" s="694">
        <f>+V11/4</f>
        <v>1</v>
      </c>
      <c r="Z11" s="185"/>
      <c r="AA11" s="185"/>
      <c r="AB11" s="186"/>
      <c r="AC11" s="666"/>
      <c r="AD11" s="666"/>
      <c r="AE11" s="666">
        <v>1</v>
      </c>
      <c r="AF11" s="666"/>
      <c r="AG11" s="598">
        <f>+((AC12+AD12+AE11+AF12)/Y11)*100</f>
        <v>100</v>
      </c>
      <c r="AH11" s="668">
        <f>+((AC12+AD12+AE11+AF12)/V11)*100</f>
        <v>25</v>
      </c>
      <c r="AI11" s="677">
        <v>0</v>
      </c>
      <c r="AJ11" s="704">
        <f>+AV11</f>
        <v>20000000</v>
      </c>
      <c r="AK11" s="675">
        <v>0</v>
      </c>
      <c r="AL11" s="675">
        <v>0</v>
      </c>
      <c r="AM11" s="677">
        <v>0</v>
      </c>
      <c r="AN11" s="695">
        <v>5000000</v>
      </c>
      <c r="AO11" s="695">
        <v>5000000</v>
      </c>
      <c r="AP11" s="695">
        <v>5000000</v>
      </c>
      <c r="AQ11" s="695">
        <v>5000000</v>
      </c>
      <c r="AR11" s="695"/>
      <c r="AS11" s="695"/>
      <c r="AT11" s="695"/>
      <c r="AU11" s="695"/>
      <c r="AV11" s="695">
        <f>AN11+AO11+AP11+AQ11</f>
        <v>20000000</v>
      </c>
      <c r="AW11" s="699" t="s">
        <v>455</v>
      </c>
      <c r="AX11" s="687"/>
      <c r="AY11" s="689"/>
      <c r="AZ11" s="689"/>
    </row>
    <row r="12" spans="1:58" s="171" customFormat="1" ht="21" customHeight="1">
      <c r="A12" s="628"/>
      <c r="B12" s="631"/>
      <c r="C12" s="628"/>
      <c r="D12" s="628"/>
      <c r="E12" s="634"/>
      <c r="F12" s="631"/>
      <c r="G12" s="631"/>
      <c r="H12" s="631"/>
      <c r="I12" s="637"/>
      <c r="J12" s="651"/>
      <c r="K12" s="173"/>
      <c r="L12" s="173"/>
      <c r="M12" s="173"/>
      <c r="N12" s="173"/>
      <c r="O12" s="653"/>
      <c r="P12" s="657"/>
      <c r="Q12" s="659"/>
      <c r="R12" s="664"/>
      <c r="S12" s="701"/>
      <c r="T12" s="646"/>
      <c r="U12" s="703"/>
      <c r="V12" s="648"/>
      <c r="W12" s="664"/>
      <c r="X12" s="664"/>
      <c r="Y12" s="650"/>
      <c r="Z12" s="185">
        <f>+V11/4</f>
        <v>1</v>
      </c>
      <c r="AA12" s="185">
        <f>+V11/4</f>
        <v>1</v>
      </c>
      <c r="AB12" s="186">
        <f>+V11/4</f>
        <v>1</v>
      </c>
      <c r="AC12" s="667"/>
      <c r="AD12" s="667"/>
      <c r="AE12" s="667"/>
      <c r="AF12" s="667"/>
      <c r="AG12" s="599"/>
      <c r="AH12" s="669"/>
      <c r="AI12" s="678"/>
      <c r="AJ12" s="705"/>
      <c r="AK12" s="676"/>
      <c r="AL12" s="676"/>
      <c r="AM12" s="678"/>
      <c r="AN12" s="684"/>
      <c r="AO12" s="684"/>
      <c r="AP12" s="684"/>
      <c r="AQ12" s="684"/>
      <c r="AR12" s="684"/>
      <c r="AS12" s="684"/>
      <c r="AT12" s="684"/>
      <c r="AU12" s="684"/>
      <c r="AV12" s="684"/>
      <c r="AW12" s="686"/>
      <c r="AX12" s="688"/>
      <c r="AY12" s="690"/>
      <c r="AZ12" s="690"/>
    </row>
    <row r="13" spans="1:58" s="171" customFormat="1" ht="29.25" customHeight="1">
      <c r="A13" s="628"/>
      <c r="B13" s="631"/>
      <c r="C13" s="628"/>
      <c r="D13" s="628"/>
      <c r="E13" s="634"/>
      <c r="F13" s="631"/>
      <c r="G13" s="631"/>
      <c r="H13" s="631"/>
      <c r="I13" s="637"/>
      <c r="J13" s="651"/>
      <c r="K13" s="173"/>
      <c r="L13" s="173"/>
      <c r="M13" s="173"/>
      <c r="N13" s="173"/>
      <c r="O13" s="653"/>
      <c r="P13" s="657"/>
      <c r="Q13" s="659"/>
      <c r="R13" s="694" t="s">
        <v>713</v>
      </c>
      <c r="S13" s="282" t="s">
        <v>654</v>
      </c>
      <c r="T13" s="670">
        <v>7.0000000000000007E-2</v>
      </c>
      <c r="U13" s="666" t="s">
        <v>321</v>
      </c>
      <c r="V13" s="693">
        <v>1</v>
      </c>
      <c r="W13" s="694" t="s">
        <v>115</v>
      </c>
      <c r="X13" s="694">
        <v>0</v>
      </c>
      <c r="Y13" s="694">
        <v>1</v>
      </c>
      <c r="Z13" s="185"/>
      <c r="AA13" s="185"/>
      <c r="AB13" s="186"/>
      <c r="AC13" s="666"/>
      <c r="AD13" s="666"/>
      <c r="AE13" s="666">
        <v>1</v>
      </c>
      <c r="AF13" s="666"/>
      <c r="AG13" s="598">
        <f>+((AC14+AD14+AE13+AF14)/Y13)*100</f>
        <v>100</v>
      </c>
      <c r="AH13" s="668">
        <f>+((AC14+AD14+AE13+AF14)/V13)*100</f>
        <v>100</v>
      </c>
      <c r="AI13" s="677">
        <v>0</v>
      </c>
      <c r="AJ13" s="704">
        <f>+AV13</f>
        <v>20000000</v>
      </c>
      <c r="AK13" s="675">
        <v>0</v>
      </c>
      <c r="AL13" s="675">
        <v>0</v>
      </c>
      <c r="AM13" s="677">
        <v>0</v>
      </c>
      <c r="AN13" s="711">
        <v>0</v>
      </c>
      <c r="AO13" s="695">
        <v>20000000</v>
      </c>
      <c r="AP13" s="695">
        <v>0</v>
      </c>
      <c r="AQ13" s="695">
        <v>0</v>
      </c>
      <c r="AR13" s="695"/>
      <c r="AS13" s="695"/>
      <c r="AT13" s="695"/>
      <c r="AU13" s="695"/>
      <c r="AV13" s="695">
        <f>AN13+AO13+AP13+AQ13</f>
        <v>20000000</v>
      </c>
      <c r="AW13" s="699" t="s">
        <v>455</v>
      </c>
      <c r="AX13" s="687"/>
      <c r="AY13" s="689"/>
      <c r="AZ13" s="689"/>
    </row>
    <row r="14" spans="1:58" s="171" customFormat="1" ht="36.75" customHeight="1">
      <c r="A14" s="628"/>
      <c r="B14" s="631"/>
      <c r="C14" s="628"/>
      <c r="D14" s="628"/>
      <c r="E14" s="634"/>
      <c r="F14" s="631"/>
      <c r="G14" s="631"/>
      <c r="H14" s="631"/>
      <c r="I14" s="637"/>
      <c r="J14" s="651"/>
      <c r="K14" s="173"/>
      <c r="L14" s="173"/>
      <c r="M14" s="173"/>
      <c r="N14" s="173"/>
      <c r="O14" s="653"/>
      <c r="P14" s="657"/>
      <c r="Q14" s="659"/>
      <c r="R14" s="650"/>
      <c r="S14" s="277" t="s">
        <v>655</v>
      </c>
      <c r="T14" s="646"/>
      <c r="U14" s="667"/>
      <c r="V14" s="648"/>
      <c r="W14" s="650"/>
      <c r="X14" s="650"/>
      <c r="Y14" s="650"/>
      <c r="Z14" s="185">
        <v>0</v>
      </c>
      <c r="AA14" s="185">
        <v>0</v>
      </c>
      <c r="AB14" s="186">
        <v>0</v>
      </c>
      <c r="AC14" s="667"/>
      <c r="AD14" s="667"/>
      <c r="AE14" s="667"/>
      <c r="AF14" s="667"/>
      <c r="AG14" s="599"/>
      <c r="AH14" s="669"/>
      <c r="AI14" s="706"/>
      <c r="AJ14" s="707"/>
      <c r="AK14" s="676"/>
      <c r="AL14" s="676"/>
      <c r="AM14" s="678"/>
      <c r="AN14" s="712"/>
      <c r="AO14" s="684"/>
      <c r="AP14" s="684"/>
      <c r="AQ14" s="684"/>
      <c r="AR14" s="684"/>
      <c r="AS14" s="684"/>
      <c r="AT14" s="684"/>
      <c r="AU14" s="684"/>
      <c r="AV14" s="684"/>
      <c r="AW14" s="686"/>
      <c r="AX14" s="688"/>
      <c r="AY14" s="690"/>
      <c r="AZ14" s="690"/>
    </row>
    <row r="15" spans="1:58" s="171" customFormat="1" ht="42" customHeight="1">
      <c r="A15" s="628"/>
      <c r="B15" s="631"/>
      <c r="C15" s="628"/>
      <c r="D15" s="628"/>
      <c r="E15" s="634"/>
      <c r="F15" s="631"/>
      <c r="G15" s="631"/>
      <c r="H15" s="631"/>
      <c r="I15" s="637"/>
      <c r="J15" s="651"/>
      <c r="K15" s="173"/>
      <c r="L15" s="173"/>
      <c r="M15" s="173"/>
      <c r="N15" s="173"/>
      <c r="O15" s="653"/>
      <c r="P15" s="657"/>
      <c r="Q15" s="659"/>
      <c r="R15" s="189" t="s">
        <v>714</v>
      </c>
      <c r="S15" s="281"/>
      <c r="T15" s="193">
        <v>0.08</v>
      </c>
      <c r="U15" s="113" t="s">
        <v>454</v>
      </c>
      <c r="V15" s="184">
        <v>12</v>
      </c>
      <c r="W15" s="190" t="s">
        <v>43</v>
      </c>
      <c r="X15" s="190">
        <v>16</v>
      </c>
      <c r="Y15" s="190">
        <v>4</v>
      </c>
      <c r="Z15" s="190">
        <v>4</v>
      </c>
      <c r="AA15" s="190">
        <v>4</v>
      </c>
      <c r="AB15" s="194">
        <v>4</v>
      </c>
      <c r="AC15" s="195"/>
      <c r="AD15" s="195"/>
      <c r="AE15" s="195">
        <v>2</v>
      </c>
      <c r="AF15" s="195">
        <v>2</v>
      </c>
      <c r="AG15" s="14">
        <f t="shared" si="0"/>
        <v>100</v>
      </c>
      <c r="AH15" s="15">
        <f t="shared" si="1"/>
        <v>33.333333333333329</v>
      </c>
      <c r="AI15" s="187">
        <f>+AV15</f>
        <v>60000000</v>
      </c>
      <c r="AJ15" s="152">
        <v>0</v>
      </c>
      <c r="AK15" s="152">
        <v>0</v>
      </c>
      <c r="AL15" s="152">
        <v>0</v>
      </c>
      <c r="AM15" s="152">
        <v>0</v>
      </c>
      <c r="AN15" s="280">
        <v>15000000</v>
      </c>
      <c r="AO15" s="280">
        <v>15000000</v>
      </c>
      <c r="AP15" s="280">
        <v>15000000</v>
      </c>
      <c r="AQ15" s="280">
        <v>15000000</v>
      </c>
      <c r="AR15" s="188"/>
      <c r="AS15" s="188"/>
      <c r="AT15" s="188"/>
      <c r="AU15" s="188"/>
      <c r="AV15" s="280">
        <f t="shared" si="2"/>
        <v>60000000</v>
      </c>
      <c r="AW15" s="283" t="s">
        <v>457</v>
      </c>
      <c r="AX15" s="179"/>
      <c r="AY15" s="180"/>
      <c r="AZ15" s="180"/>
    </row>
    <row r="16" spans="1:58" s="171" customFormat="1" ht="56.25" customHeight="1">
      <c r="A16" s="628"/>
      <c r="B16" s="631"/>
      <c r="C16" s="628"/>
      <c r="D16" s="628"/>
      <c r="E16" s="634"/>
      <c r="F16" s="631"/>
      <c r="G16" s="631"/>
      <c r="H16" s="631"/>
      <c r="I16" s="637"/>
      <c r="J16" s="651"/>
      <c r="K16" s="173"/>
      <c r="L16" s="173"/>
      <c r="M16" s="173"/>
      <c r="N16" s="173"/>
      <c r="O16" s="653"/>
      <c r="P16" s="657"/>
      <c r="Q16" s="659"/>
      <c r="R16" s="189" t="s">
        <v>715</v>
      </c>
      <c r="S16" s="281"/>
      <c r="T16" s="193">
        <v>7.0000000000000007E-2</v>
      </c>
      <c r="U16" s="113" t="s">
        <v>454</v>
      </c>
      <c r="V16" s="184">
        <v>24</v>
      </c>
      <c r="W16" s="190" t="s">
        <v>115</v>
      </c>
      <c r="X16" s="190">
        <v>24</v>
      </c>
      <c r="Y16" s="190">
        <v>6</v>
      </c>
      <c r="Z16" s="190">
        <v>6</v>
      </c>
      <c r="AA16" s="190">
        <v>6</v>
      </c>
      <c r="AB16" s="194">
        <v>6</v>
      </c>
      <c r="AC16" s="195"/>
      <c r="AD16" s="195"/>
      <c r="AE16" s="195">
        <v>2</v>
      </c>
      <c r="AF16" s="195">
        <v>4</v>
      </c>
      <c r="AG16" s="14">
        <f t="shared" si="0"/>
        <v>100</v>
      </c>
      <c r="AH16" s="15">
        <f t="shared" si="1"/>
        <v>25</v>
      </c>
      <c r="AI16" s="187">
        <f>+AV16</f>
        <v>40000000</v>
      </c>
      <c r="AJ16" s="152">
        <v>0</v>
      </c>
      <c r="AK16" s="152">
        <v>0</v>
      </c>
      <c r="AL16" s="152">
        <v>0</v>
      </c>
      <c r="AM16" s="152">
        <v>0</v>
      </c>
      <c r="AN16" s="280">
        <v>10000000</v>
      </c>
      <c r="AO16" s="280">
        <v>10000000</v>
      </c>
      <c r="AP16" s="280">
        <v>10000000</v>
      </c>
      <c r="AQ16" s="280">
        <v>10000000</v>
      </c>
      <c r="AR16" s="188"/>
      <c r="AS16" s="188"/>
      <c r="AT16" s="188"/>
      <c r="AU16" s="188"/>
      <c r="AV16" s="280">
        <f t="shared" si="2"/>
        <v>40000000</v>
      </c>
      <c r="AW16" s="283" t="s">
        <v>457</v>
      </c>
      <c r="AX16" s="179"/>
      <c r="AY16" s="180"/>
      <c r="AZ16" s="180"/>
    </row>
    <row r="17" spans="1:52" s="171" customFormat="1" ht="60" customHeight="1">
      <c r="A17" s="628"/>
      <c r="B17" s="631"/>
      <c r="C17" s="628"/>
      <c r="D17" s="628"/>
      <c r="E17" s="634"/>
      <c r="F17" s="631"/>
      <c r="G17" s="631"/>
      <c r="H17" s="631"/>
      <c r="I17" s="637"/>
      <c r="J17" s="651"/>
      <c r="K17" s="173"/>
      <c r="L17" s="173"/>
      <c r="M17" s="173"/>
      <c r="N17" s="173"/>
      <c r="O17" s="653"/>
      <c r="P17" s="657"/>
      <c r="Q17" s="659"/>
      <c r="R17" s="189" t="s">
        <v>716</v>
      </c>
      <c r="S17" s="281"/>
      <c r="T17" s="193">
        <v>7.0000000000000007E-2</v>
      </c>
      <c r="U17" s="113" t="s">
        <v>458</v>
      </c>
      <c r="V17" s="184">
        <v>360</v>
      </c>
      <c r="W17" s="190" t="s">
        <v>115</v>
      </c>
      <c r="X17" s="190">
        <v>340</v>
      </c>
      <c r="Y17" s="190">
        <v>90</v>
      </c>
      <c r="Z17" s="190">
        <v>90</v>
      </c>
      <c r="AA17" s="190">
        <v>90</v>
      </c>
      <c r="AB17" s="194">
        <v>90</v>
      </c>
      <c r="AC17" s="195"/>
      <c r="AD17" s="195">
        <v>30</v>
      </c>
      <c r="AE17" s="195">
        <v>30</v>
      </c>
      <c r="AF17" s="195">
        <v>30</v>
      </c>
      <c r="AG17" s="14">
        <f t="shared" si="0"/>
        <v>100</v>
      </c>
      <c r="AH17" s="15">
        <f t="shared" si="1"/>
        <v>25</v>
      </c>
      <c r="AI17" s="177">
        <v>0</v>
      </c>
      <c r="AJ17" s="188">
        <f>+AV17</f>
        <v>40000000</v>
      </c>
      <c r="AK17" s="152">
        <v>0</v>
      </c>
      <c r="AL17" s="152">
        <v>0</v>
      </c>
      <c r="AM17" s="152">
        <v>0</v>
      </c>
      <c r="AN17" s="280">
        <v>10000000</v>
      </c>
      <c r="AO17" s="280">
        <v>10000000</v>
      </c>
      <c r="AP17" s="280">
        <v>10000000</v>
      </c>
      <c r="AQ17" s="280">
        <v>10000000</v>
      </c>
      <c r="AR17" s="188"/>
      <c r="AS17" s="188"/>
      <c r="AT17" s="188"/>
      <c r="AU17" s="188"/>
      <c r="AV17" s="280">
        <f t="shared" si="2"/>
        <v>40000000</v>
      </c>
      <c r="AW17" s="283" t="s">
        <v>457</v>
      </c>
      <c r="AX17" s="179"/>
      <c r="AY17" s="180"/>
      <c r="AZ17" s="180"/>
    </row>
    <row r="18" spans="1:52" s="171" customFormat="1" ht="45.75" customHeight="1">
      <c r="A18" s="628"/>
      <c r="B18" s="631"/>
      <c r="C18" s="628"/>
      <c r="D18" s="628"/>
      <c r="E18" s="634"/>
      <c r="F18" s="631"/>
      <c r="G18" s="631"/>
      <c r="H18" s="631"/>
      <c r="I18" s="637"/>
      <c r="J18" s="651"/>
      <c r="K18" s="173"/>
      <c r="L18" s="173"/>
      <c r="M18" s="173"/>
      <c r="N18" s="173"/>
      <c r="O18" s="653"/>
      <c r="P18" s="657"/>
      <c r="Q18" s="659"/>
      <c r="R18" s="189" t="s">
        <v>717</v>
      </c>
      <c r="S18" s="281"/>
      <c r="T18" s="193">
        <v>7.0000000000000007E-2</v>
      </c>
      <c r="U18" s="192" t="s">
        <v>459</v>
      </c>
      <c r="V18" s="184">
        <v>4</v>
      </c>
      <c r="W18" s="190" t="s">
        <v>115</v>
      </c>
      <c r="X18" s="190">
        <v>4</v>
      </c>
      <c r="Y18" s="190">
        <v>1</v>
      </c>
      <c r="Z18" s="190">
        <v>1</v>
      </c>
      <c r="AA18" s="190">
        <v>1</v>
      </c>
      <c r="AB18" s="194">
        <v>1</v>
      </c>
      <c r="AC18" s="195"/>
      <c r="AD18" s="195"/>
      <c r="AE18" s="195">
        <v>1</v>
      </c>
      <c r="AF18" s="195"/>
      <c r="AG18" s="14">
        <f t="shared" si="0"/>
        <v>100</v>
      </c>
      <c r="AH18" s="15">
        <f t="shared" si="1"/>
        <v>25</v>
      </c>
      <c r="AI18" s="187">
        <f>+AV18</f>
        <v>168000000</v>
      </c>
      <c r="AJ18" s="152">
        <v>0</v>
      </c>
      <c r="AK18" s="152">
        <v>0</v>
      </c>
      <c r="AL18" s="152">
        <v>0</v>
      </c>
      <c r="AM18" s="152">
        <v>0</v>
      </c>
      <c r="AN18" s="280">
        <v>42000000</v>
      </c>
      <c r="AO18" s="280">
        <v>42000000</v>
      </c>
      <c r="AP18" s="280">
        <v>42000000</v>
      </c>
      <c r="AQ18" s="280">
        <v>42000000</v>
      </c>
      <c r="AR18" s="188"/>
      <c r="AS18" s="188"/>
      <c r="AT18" s="188"/>
      <c r="AU18" s="188"/>
      <c r="AV18" s="280">
        <f t="shared" si="2"/>
        <v>168000000</v>
      </c>
      <c r="AW18" s="283" t="s">
        <v>457</v>
      </c>
      <c r="AX18" s="179"/>
      <c r="AY18" s="180"/>
      <c r="AZ18" s="180"/>
    </row>
    <row r="19" spans="1:52" s="171" customFormat="1" ht="55.5" customHeight="1">
      <c r="A19" s="628"/>
      <c r="B19" s="631"/>
      <c r="C19" s="628"/>
      <c r="D19" s="628"/>
      <c r="E19" s="634"/>
      <c r="F19" s="631"/>
      <c r="G19" s="631"/>
      <c r="H19" s="631"/>
      <c r="I19" s="637"/>
      <c r="J19" s="651"/>
      <c r="K19" s="173"/>
      <c r="L19" s="173"/>
      <c r="M19" s="173"/>
      <c r="N19" s="173"/>
      <c r="O19" s="653"/>
      <c r="P19" s="657"/>
      <c r="Q19" s="659"/>
      <c r="R19" s="189" t="s">
        <v>718</v>
      </c>
      <c r="S19" s="281"/>
      <c r="T19" s="193">
        <v>7.0000000000000007E-2</v>
      </c>
      <c r="U19" s="192" t="s">
        <v>459</v>
      </c>
      <c r="V19" s="184">
        <v>4</v>
      </c>
      <c r="W19" s="190" t="s">
        <v>115</v>
      </c>
      <c r="X19" s="190">
        <v>0</v>
      </c>
      <c r="Y19" s="190">
        <v>1</v>
      </c>
      <c r="Z19" s="190">
        <v>1</v>
      </c>
      <c r="AA19" s="190">
        <v>1</v>
      </c>
      <c r="AB19" s="194">
        <v>1</v>
      </c>
      <c r="AC19" s="195"/>
      <c r="AD19" s="195"/>
      <c r="AE19" s="195">
        <v>1</v>
      </c>
      <c r="AF19" s="195"/>
      <c r="AG19" s="14">
        <f t="shared" si="0"/>
        <v>100</v>
      </c>
      <c r="AH19" s="15">
        <f t="shared" si="1"/>
        <v>25</v>
      </c>
      <c r="AI19" s="284">
        <f>+AV19</f>
        <v>80000000</v>
      </c>
      <c r="AJ19" s="215">
        <v>0</v>
      </c>
      <c r="AK19" s="152">
        <v>0</v>
      </c>
      <c r="AL19" s="152">
        <v>0</v>
      </c>
      <c r="AM19" s="152">
        <v>0</v>
      </c>
      <c r="AN19" s="280">
        <v>20000000</v>
      </c>
      <c r="AO19" s="280">
        <v>20000000</v>
      </c>
      <c r="AP19" s="280">
        <v>20000000</v>
      </c>
      <c r="AQ19" s="280">
        <v>20000000</v>
      </c>
      <c r="AR19" s="188"/>
      <c r="AS19" s="188"/>
      <c r="AT19" s="188"/>
      <c r="AU19" s="188"/>
      <c r="AV19" s="280">
        <f t="shared" si="2"/>
        <v>80000000</v>
      </c>
      <c r="AW19" s="283" t="s">
        <v>457</v>
      </c>
      <c r="AX19" s="179"/>
      <c r="AY19" s="180"/>
      <c r="AZ19" s="180"/>
    </row>
    <row r="20" spans="1:52" s="171" customFormat="1" ht="38.25" customHeight="1">
      <c r="A20" s="628"/>
      <c r="B20" s="631"/>
      <c r="C20" s="628"/>
      <c r="D20" s="628"/>
      <c r="E20" s="634"/>
      <c r="F20" s="631"/>
      <c r="G20" s="631"/>
      <c r="H20" s="631"/>
      <c r="I20" s="637"/>
      <c r="J20" s="651"/>
      <c r="K20" s="173"/>
      <c r="L20" s="173"/>
      <c r="M20" s="173"/>
      <c r="N20" s="173"/>
      <c r="O20" s="653"/>
      <c r="P20" s="657"/>
      <c r="Q20" s="659"/>
      <c r="R20" s="663" t="s">
        <v>719</v>
      </c>
      <c r="S20" s="700" t="s">
        <v>656</v>
      </c>
      <c r="T20" s="670">
        <v>7.0000000000000007E-2</v>
      </c>
      <c r="U20" s="691" t="s">
        <v>81</v>
      </c>
      <c r="V20" s="693">
        <v>2000</v>
      </c>
      <c r="W20" s="663" t="s">
        <v>43</v>
      </c>
      <c r="X20" s="663">
        <v>1500</v>
      </c>
      <c r="Y20" s="663">
        <v>500</v>
      </c>
      <c r="Z20" s="190"/>
      <c r="AA20" s="190"/>
      <c r="AB20" s="194"/>
      <c r="AC20" s="702">
        <v>100</v>
      </c>
      <c r="AD20" s="702">
        <v>100</v>
      </c>
      <c r="AE20" s="702">
        <v>200</v>
      </c>
      <c r="AF20" s="702">
        <v>100</v>
      </c>
      <c r="AG20" s="598">
        <f>+((AC22+AD20+AE20+AF20)/Y20)*100</f>
        <v>80</v>
      </c>
      <c r="AH20" s="668">
        <f>+((AC22+AD20+AE20+AF20)/V20)*100</f>
        <v>20</v>
      </c>
      <c r="AI20" s="713">
        <v>0</v>
      </c>
      <c r="AJ20" s="714">
        <f>+AV20</f>
        <v>86400000</v>
      </c>
      <c r="AK20" s="675">
        <v>0</v>
      </c>
      <c r="AL20" s="675">
        <v>0</v>
      </c>
      <c r="AM20" s="677">
        <v>0</v>
      </c>
      <c r="AN20" s="695">
        <v>21600000</v>
      </c>
      <c r="AO20" s="695">
        <v>21600000</v>
      </c>
      <c r="AP20" s="695">
        <v>21600000</v>
      </c>
      <c r="AQ20" s="695">
        <v>21600000</v>
      </c>
      <c r="AR20" s="695"/>
      <c r="AS20" s="695"/>
      <c r="AT20" s="695"/>
      <c r="AU20" s="695"/>
      <c r="AV20" s="695">
        <f>AN20+AO20+AP20+AQ20</f>
        <v>86400000</v>
      </c>
      <c r="AW20" s="699" t="s">
        <v>455</v>
      </c>
      <c r="AX20" s="687"/>
      <c r="AY20" s="689"/>
      <c r="AZ20" s="689"/>
    </row>
    <row r="21" spans="1:52" s="171" customFormat="1" ht="23.25" customHeight="1">
      <c r="A21" s="628"/>
      <c r="B21" s="631"/>
      <c r="C21" s="628"/>
      <c r="D21" s="628"/>
      <c r="E21" s="634"/>
      <c r="F21" s="631"/>
      <c r="G21" s="631"/>
      <c r="H21" s="631"/>
      <c r="I21" s="637"/>
      <c r="J21" s="651"/>
      <c r="K21" s="173"/>
      <c r="L21" s="173"/>
      <c r="M21" s="173"/>
      <c r="N21" s="173"/>
      <c r="O21" s="653"/>
      <c r="P21" s="657"/>
      <c r="Q21" s="659"/>
      <c r="R21" s="634"/>
      <c r="S21" s="701"/>
      <c r="T21" s="708"/>
      <c r="U21" s="709"/>
      <c r="V21" s="710"/>
      <c r="W21" s="634"/>
      <c r="X21" s="634"/>
      <c r="Y21" s="634"/>
      <c r="Z21" s="190"/>
      <c r="AA21" s="190"/>
      <c r="AB21" s="194"/>
      <c r="AC21" s="716"/>
      <c r="AD21" s="716"/>
      <c r="AE21" s="716"/>
      <c r="AF21" s="716"/>
      <c r="AG21" s="619"/>
      <c r="AH21" s="725"/>
      <c r="AI21" s="713"/>
      <c r="AJ21" s="714"/>
      <c r="AK21" s="715"/>
      <c r="AL21" s="715"/>
      <c r="AM21" s="724"/>
      <c r="AN21" s="721"/>
      <c r="AO21" s="721"/>
      <c r="AP21" s="721"/>
      <c r="AQ21" s="721"/>
      <c r="AR21" s="721"/>
      <c r="AS21" s="721"/>
      <c r="AT21" s="721"/>
      <c r="AU21" s="721"/>
      <c r="AV21" s="721"/>
      <c r="AW21" s="722"/>
      <c r="AX21" s="723"/>
      <c r="AY21" s="717"/>
      <c r="AZ21" s="717"/>
    </row>
    <row r="22" spans="1:52" s="171" customFormat="1" ht="65.25" customHeight="1">
      <c r="A22" s="628"/>
      <c r="B22" s="631"/>
      <c r="C22" s="628"/>
      <c r="D22" s="628"/>
      <c r="E22" s="634"/>
      <c r="F22" s="631"/>
      <c r="G22" s="631"/>
      <c r="H22" s="631"/>
      <c r="I22" s="637"/>
      <c r="J22" s="651"/>
      <c r="K22" s="173"/>
      <c r="L22" s="173"/>
      <c r="M22" s="173"/>
      <c r="N22" s="173"/>
      <c r="O22" s="654"/>
      <c r="P22" s="658"/>
      <c r="Q22" s="660"/>
      <c r="R22" s="664"/>
      <c r="S22" s="281" t="s">
        <v>657</v>
      </c>
      <c r="T22" s="646"/>
      <c r="U22" s="692"/>
      <c r="V22" s="648"/>
      <c r="W22" s="664"/>
      <c r="X22" s="664"/>
      <c r="Y22" s="664"/>
      <c r="Z22" s="190">
        <v>500</v>
      </c>
      <c r="AA22" s="190">
        <v>500</v>
      </c>
      <c r="AB22" s="194">
        <v>500</v>
      </c>
      <c r="AC22" s="703"/>
      <c r="AD22" s="703"/>
      <c r="AE22" s="703"/>
      <c r="AF22" s="703"/>
      <c r="AG22" s="599"/>
      <c r="AH22" s="669"/>
      <c r="AI22" s="713"/>
      <c r="AJ22" s="714"/>
      <c r="AK22" s="676"/>
      <c r="AL22" s="676"/>
      <c r="AM22" s="678"/>
      <c r="AN22" s="684"/>
      <c r="AO22" s="684"/>
      <c r="AP22" s="684"/>
      <c r="AQ22" s="684"/>
      <c r="AR22" s="684"/>
      <c r="AS22" s="684"/>
      <c r="AT22" s="684"/>
      <c r="AU22" s="684"/>
      <c r="AV22" s="684"/>
      <c r="AW22" s="686"/>
      <c r="AX22" s="688"/>
      <c r="AY22" s="690"/>
      <c r="AZ22" s="690"/>
    </row>
    <row r="23" spans="1:52" s="171" customFormat="1" ht="63" customHeight="1">
      <c r="A23" s="628"/>
      <c r="B23" s="631"/>
      <c r="C23" s="628"/>
      <c r="D23" s="628"/>
      <c r="E23" s="634"/>
      <c r="F23" s="631"/>
      <c r="G23" s="631"/>
      <c r="H23" s="631"/>
      <c r="I23" s="637"/>
      <c r="J23" s="651"/>
      <c r="K23" s="173"/>
      <c r="L23" s="173"/>
      <c r="M23" s="173"/>
      <c r="N23" s="173"/>
      <c r="O23" s="652" t="s">
        <v>460</v>
      </c>
      <c r="P23" s="718">
        <v>0.125</v>
      </c>
      <c r="Q23" s="628" t="s">
        <v>461</v>
      </c>
      <c r="R23" s="189" t="s">
        <v>720</v>
      </c>
      <c r="S23" s="281" t="s">
        <v>658</v>
      </c>
      <c r="T23" s="182">
        <v>0.15</v>
      </c>
      <c r="U23" s="183" t="s">
        <v>81</v>
      </c>
      <c r="V23" s="184">
        <v>2400</v>
      </c>
      <c r="W23" s="190" t="s">
        <v>43</v>
      </c>
      <c r="X23" s="190">
        <v>1000</v>
      </c>
      <c r="Y23" s="190">
        <v>600</v>
      </c>
      <c r="Z23" s="190">
        <v>600</v>
      </c>
      <c r="AA23" s="190">
        <v>600</v>
      </c>
      <c r="AB23" s="194">
        <v>600</v>
      </c>
      <c r="AC23" s="195"/>
      <c r="AD23" s="195"/>
      <c r="AE23" s="195">
        <v>600</v>
      </c>
      <c r="AF23" s="195"/>
      <c r="AG23" s="14">
        <f t="shared" si="0"/>
        <v>100</v>
      </c>
      <c r="AH23" s="15">
        <f t="shared" si="1"/>
        <v>25</v>
      </c>
      <c r="AI23" s="285">
        <v>0</v>
      </c>
      <c r="AJ23" s="178">
        <f t="shared" ref="AJ23:AJ81" si="3">+AV23</f>
        <v>63000000</v>
      </c>
      <c r="AK23" s="152">
        <v>0</v>
      </c>
      <c r="AL23" s="152">
        <v>0</v>
      </c>
      <c r="AM23" s="152">
        <v>0</v>
      </c>
      <c r="AN23" s="280">
        <v>3000000</v>
      </c>
      <c r="AO23" s="280">
        <v>20000000</v>
      </c>
      <c r="AP23" s="280">
        <v>20000000</v>
      </c>
      <c r="AQ23" s="280">
        <v>20000000</v>
      </c>
      <c r="AR23" s="188"/>
      <c r="AS23" s="188"/>
      <c r="AT23" s="188"/>
      <c r="AU23" s="188"/>
      <c r="AV23" s="280">
        <f t="shared" si="2"/>
        <v>63000000</v>
      </c>
      <c r="AW23" s="219" t="s">
        <v>455</v>
      </c>
      <c r="AX23" s="179"/>
      <c r="AY23" s="180"/>
      <c r="AZ23" s="180"/>
    </row>
    <row r="24" spans="1:52" s="171" customFormat="1" ht="45" customHeight="1">
      <c r="A24" s="628"/>
      <c r="B24" s="631"/>
      <c r="C24" s="628"/>
      <c r="D24" s="628"/>
      <c r="E24" s="634"/>
      <c r="F24" s="631"/>
      <c r="G24" s="631"/>
      <c r="H24" s="631"/>
      <c r="I24" s="637"/>
      <c r="J24" s="651"/>
      <c r="K24" s="173"/>
      <c r="L24" s="173"/>
      <c r="M24" s="173"/>
      <c r="N24" s="173"/>
      <c r="O24" s="652"/>
      <c r="P24" s="718"/>
      <c r="Q24" s="628"/>
      <c r="R24" s="663" t="s">
        <v>721</v>
      </c>
      <c r="S24" s="700" t="s">
        <v>659</v>
      </c>
      <c r="T24" s="670">
        <v>0.14000000000000001</v>
      </c>
      <c r="U24" s="702" t="s">
        <v>321</v>
      </c>
      <c r="V24" s="719">
        <v>4</v>
      </c>
      <c r="W24" s="663" t="s">
        <v>43</v>
      </c>
      <c r="X24" s="663">
        <v>1</v>
      </c>
      <c r="Y24" s="663">
        <v>1</v>
      </c>
      <c r="Z24" s="190"/>
      <c r="AA24" s="190"/>
      <c r="AB24" s="194"/>
      <c r="AC24" s="702"/>
      <c r="AD24" s="702"/>
      <c r="AE24" s="702">
        <v>1</v>
      </c>
      <c r="AF24" s="702"/>
      <c r="AG24" s="598">
        <f>+((AC25+AD25+AE24+AF25)/Y24)*100</f>
        <v>100</v>
      </c>
      <c r="AH24" s="668">
        <f>+((AC25+AD25+AE24+AF25)/V24)*100</f>
        <v>25</v>
      </c>
      <c r="AI24" s="677">
        <v>0</v>
      </c>
      <c r="AJ24" s="704">
        <f>+AV25</f>
        <v>46000000</v>
      </c>
      <c r="AK24" s="675">
        <v>0</v>
      </c>
      <c r="AL24" s="675">
        <v>0</v>
      </c>
      <c r="AM24" s="677">
        <v>0</v>
      </c>
      <c r="AN24" s="695">
        <v>1000000</v>
      </c>
      <c r="AO24" s="695">
        <v>15000000</v>
      </c>
      <c r="AP24" s="695">
        <v>15000000</v>
      </c>
      <c r="AQ24" s="695">
        <v>15000000</v>
      </c>
      <c r="AR24" s="188"/>
      <c r="AS24" s="188"/>
      <c r="AT24" s="188"/>
      <c r="AU24" s="188"/>
      <c r="AV24" s="280"/>
      <c r="AW24" s="219"/>
      <c r="AX24" s="179"/>
      <c r="AY24" s="180"/>
      <c r="AZ24" s="180"/>
    </row>
    <row r="25" spans="1:52" s="171" customFormat="1" ht="35.25" customHeight="1">
      <c r="A25" s="628"/>
      <c r="B25" s="631"/>
      <c r="C25" s="628"/>
      <c r="D25" s="628"/>
      <c r="E25" s="634"/>
      <c r="F25" s="631"/>
      <c r="G25" s="631"/>
      <c r="H25" s="631"/>
      <c r="I25" s="637"/>
      <c r="J25" s="651"/>
      <c r="K25" s="173"/>
      <c r="L25" s="173"/>
      <c r="M25" s="173"/>
      <c r="N25" s="173"/>
      <c r="O25" s="652"/>
      <c r="P25" s="718"/>
      <c r="Q25" s="628"/>
      <c r="R25" s="664"/>
      <c r="S25" s="701"/>
      <c r="T25" s="646"/>
      <c r="U25" s="703"/>
      <c r="V25" s="720"/>
      <c r="W25" s="664"/>
      <c r="X25" s="664"/>
      <c r="Y25" s="664"/>
      <c r="Z25" s="190">
        <v>1</v>
      </c>
      <c r="AA25" s="190">
        <v>1</v>
      </c>
      <c r="AB25" s="194">
        <v>1</v>
      </c>
      <c r="AC25" s="703"/>
      <c r="AD25" s="703"/>
      <c r="AE25" s="703"/>
      <c r="AF25" s="703"/>
      <c r="AG25" s="599"/>
      <c r="AH25" s="669"/>
      <c r="AI25" s="678"/>
      <c r="AJ25" s="705"/>
      <c r="AK25" s="676"/>
      <c r="AL25" s="676"/>
      <c r="AM25" s="678"/>
      <c r="AN25" s="684"/>
      <c r="AO25" s="684"/>
      <c r="AP25" s="684"/>
      <c r="AQ25" s="684"/>
      <c r="AR25" s="188"/>
      <c r="AS25" s="188"/>
      <c r="AT25" s="188"/>
      <c r="AU25" s="188"/>
      <c r="AV25" s="280">
        <f>AN24+AO24+AP24+AQ24</f>
        <v>46000000</v>
      </c>
      <c r="AW25" s="219" t="s">
        <v>455</v>
      </c>
      <c r="AX25" s="179"/>
      <c r="AY25" s="180"/>
      <c r="AZ25" s="180"/>
    </row>
    <row r="26" spans="1:52" s="171" customFormat="1" ht="39" customHeight="1">
      <c r="A26" s="628"/>
      <c r="B26" s="631"/>
      <c r="C26" s="628"/>
      <c r="D26" s="628"/>
      <c r="E26" s="634"/>
      <c r="F26" s="631"/>
      <c r="G26" s="631"/>
      <c r="H26" s="631"/>
      <c r="I26" s="637"/>
      <c r="J26" s="651"/>
      <c r="K26" s="173"/>
      <c r="L26" s="173"/>
      <c r="M26" s="173"/>
      <c r="N26" s="173"/>
      <c r="O26" s="652"/>
      <c r="P26" s="718"/>
      <c r="Q26" s="628"/>
      <c r="R26" s="663" t="s">
        <v>722</v>
      </c>
      <c r="S26" s="281" t="s">
        <v>660</v>
      </c>
      <c r="T26" s="670">
        <v>0.15</v>
      </c>
      <c r="U26" s="691" t="s">
        <v>81</v>
      </c>
      <c r="V26" s="693">
        <v>500</v>
      </c>
      <c r="W26" s="663" t="s">
        <v>43</v>
      </c>
      <c r="X26" s="663">
        <v>100</v>
      </c>
      <c r="Y26" s="663">
        <v>125</v>
      </c>
      <c r="Z26" s="190"/>
      <c r="AA26" s="190"/>
      <c r="AB26" s="194"/>
      <c r="AC26" s="702">
        <v>50</v>
      </c>
      <c r="AD26" s="702">
        <v>25</v>
      </c>
      <c r="AE26" s="702">
        <v>25</v>
      </c>
      <c r="AF26" s="702">
        <v>25</v>
      </c>
      <c r="AG26" s="598">
        <f>+((AC27+AD27+AE26+AF26)/Y26)*100</f>
        <v>40</v>
      </c>
      <c r="AH26" s="668">
        <f>+((AC27+AD27+AE26+AF26)/V26)*100</f>
        <v>10</v>
      </c>
      <c r="AI26" s="677">
        <v>0</v>
      </c>
      <c r="AJ26" s="704">
        <f>+AV26</f>
        <v>86400000</v>
      </c>
      <c r="AK26" s="675">
        <v>0</v>
      </c>
      <c r="AL26" s="675">
        <v>0</v>
      </c>
      <c r="AM26" s="677">
        <v>0</v>
      </c>
      <c r="AN26" s="695">
        <v>21600000</v>
      </c>
      <c r="AO26" s="695">
        <v>21600000</v>
      </c>
      <c r="AP26" s="695">
        <v>21600000</v>
      </c>
      <c r="AQ26" s="695">
        <v>21600000</v>
      </c>
      <c r="AR26" s="695"/>
      <c r="AS26" s="695"/>
      <c r="AT26" s="695"/>
      <c r="AU26" s="695"/>
      <c r="AV26" s="695">
        <f>AN26+AO26+AP26+AQ26</f>
        <v>86400000</v>
      </c>
      <c r="AW26" s="699" t="s">
        <v>455</v>
      </c>
      <c r="AX26" s="687"/>
      <c r="AY26" s="689"/>
      <c r="AZ26" s="689"/>
    </row>
    <row r="27" spans="1:52" s="171" customFormat="1" ht="75.75" customHeight="1">
      <c r="A27" s="628"/>
      <c r="B27" s="631"/>
      <c r="C27" s="628"/>
      <c r="D27" s="628"/>
      <c r="E27" s="634"/>
      <c r="F27" s="631"/>
      <c r="G27" s="631"/>
      <c r="H27" s="631"/>
      <c r="I27" s="637"/>
      <c r="J27" s="651"/>
      <c r="K27" s="173"/>
      <c r="L27" s="173"/>
      <c r="M27" s="173"/>
      <c r="N27" s="173"/>
      <c r="O27" s="652"/>
      <c r="P27" s="718"/>
      <c r="Q27" s="628"/>
      <c r="R27" s="634"/>
      <c r="S27" s="281" t="s">
        <v>661</v>
      </c>
      <c r="T27" s="708"/>
      <c r="U27" s="709"/>
      <c r="V27" s="710"/>
      <c r="W27" s="634"/>
      <c r="X27" s="634"/>
      <c r="Y27" s="634"/>
      <c r="Z27" s="190">
        <v>125</v>
      </c>
      <c r="AA27" s="190">
        <v>125</v>
      </c>
      <c r="AB27" s="194">
        <v>125</v>
      </c>
      <c r="AC27" s="716"/>
      <c r="AD27" s="716"/>
      <c r="AE27" s="716"/>
      <c r="AF27" s="716"/>
      <c r="AG27" s="619"/>
      <c r="AH27" s="725"/>
      <c r="AI27" s="724"/>
      <c r="AJ27" s="726"/>
      <c r="AK27" s="715"/>
      <c r="AL27" s="715"/>
      <c r="AM27" s="724"/>
      <c r="AN27" s="721"/>
      <c r="AO27" s="721"/>
      <c r="AP27" s="721"/>
      <c r="AQ27" s="721"/>
      <c r="AR27" s="721"/>
      <c r="AS27" s="721"/>
      <c r="AT27" s="721"/>
      <c r="AU27" s="721"/>
      <c r="AV27" s="721"/>
      <c r="AW27" s="722"/>
      <c r="AX27" s="723"/>
      <c r="AY27" s="717"/>
      <c r="AZ27" s="690"/>
    </row>
    <row r="28" spans="1:52" s="171" customFormat="1" ht="39.75" customHeight="1">
      <c r="A28" s="628"/>
      <c r="B28" s="631"/>
      <c r="C28" s="628"/>
      <c r="D28" s="628"/>
      <c r="E28" s="634"/>
      <c r="F28" s="631"/>
      <c r="G28" s="631"/>
      <c r="H28" s="631"/>
      <c r="I28" s="637"/>
      <c r="J28" s="651"/>
      <c r="K28" s="173"/>
      <c r="L28" s="173"/>
      <c r="M28" s="173"/>
      <c r="N28" s="173"/>
      <c r="O28" s="652"/>
      <c r="P28" s="718"/>
      <c r="Q28" s="628"/>
      <c r="R28" s="664"/>
      <c r="S28" s="281" t="s">
        <v>662</v>
      </c>
      <c r="T28" s="646"/>
      <c r="U28" s="692"/>
      <c r="V28" s="648"/>
      <c r="W28" s="664"/>
      <c r="X28" s="664"/>
      <c r="Y28" s="664"/>
      <c r="Z28" s="190"/>
      <c r="AA28" s="190"/>
      <c r="AB28" s="194"/>
      <c r="AC28" s="703"/>
      <c r="AD28" s="703"/>
      <c r="AE28" s="703"/>
      <c r="AF28" s="703"/>
      <c r="AG28" s="599"/>
      <c r="AH28" s="669"/>
      <c r="AI28" s="678"/>
      <c r="AJ28" s="705"/>
      <c r="AK28" s="676"/>
      <c r="AL28" s="676"/>
      <c r="AM28" s="678"/>
      <c r="AN28" s="684"/>
      <c r="AO28" s="684"/>
      <c r="AP28" s="684"/>
      <c r="AQ28" s="684"/>
      <c r="AR28" s="684"/>
      <c r="AS28" s="684"/>
      <c r="AT28" s="684"/>
      <c r="AU28" s="684"/>
      <c r="AV28" s="684"/>
      <c r="AW28" s="686"/>
      <c r="AX28" s="688"/>
      <c r="AY28" s="690"/>
      <c r="AZ28" s="180"/>
    </row>
    <row r="29" spans="1:52" s="171" customFormat="1" ht="102" customHeight="1">
      <c r="A29" s="628"/>
      <c r="B29" s="631"/>
      <c r="C29" s="628"/>
      <c r="D29" s="628"/>
      <c r="E29" s="634"/>
      <c r="F29" s="631"/>
      <c r="G29" s="631"/>
      <c r="H29" s="631"/>
      <c r="I29" s="637"/>
      <c r="J29" s="651"/>
      <c r="K29" s="173"/>
      <c r="L29" s="173"/>
      <c r="M29" s="173"/>
      <c r="N29" s="173"/>
      <c r="O29" s="652"/>
      <c r="P29" s="718"/>
      <c r="Q29" s="628"/>
      <c r="R29" s="663" t="s">
        <v>723</v>
      </c>
      <c r="S29" s="281" t="s">
        <v>663</v>
      </c>
      <c r="T29" s="670">
        <v>0.14000000000000001</v>
      </c>
      <c r="U29" s="691" t="s">
        <v>81</v>
      </c>
      <c r="V29" s="693">
        <v>400</v>
      </c>
      <c r="W29" s="663" t="s">
        <v>43</v>
      </c>
      <c r="X29" s="663">
        <v>30</v>
      </c>
      <c r="Y29" s="663">
        <v>100</v>
      </c>
      <c r="Z29" s="190"/>
      <c r="AA29" s="190"/>
      <c r="AB29" s="194"/>
      <c r="AC29" s="702"/>
      <c r="AD29" s="702"/>
      <c r="AE29" s="702">
        <v>50</v>
      </c>
      <c r="AF29" s="702">
        <v>50</v>
      </c>
      <c r="AG29" s="598">
        <f>+((AC30+AD30+AE29+AF29)/Y29)*100</f>
        <v>100</v>
      </c>
      <c r="AH29" s="668">
        <f>+((AC30+AD30+AE29+AF29)/V29)*100</f>
        <v>25</v>
      </c>
      <c r="AI29" s="677">
        <v>0</v>
      </c>
      <c r="AJ29" s="704">
        <f>+AV30</f>
        <v>40000000</v>
      </c>
      <c r="AK29" s="675">
        <v>0</v>
      </c>
      <c r="AL29" s="675">
        <v>0</v>
      </c>
      <c r="AM29" s="677">
        <v>0</v>
      </c>
      <c r="AN29" s="695">
        <v>10000000</v>
      </c>
      <c r="AO29" s="695">
        <v>10000000</v>
      </c>
      <c r="AP29" s="695">
        <v>10000000</v>
      </c>
      <c r="AQ29" s="695">
        <v>10000000</v>
      </c>
      <c r="AR29" s="188"/>
      <c r="AS29" s="188"/>
      <c r="AT29" s="188"/>
      <c r="AU29" s="188"/>
      <c r="AV29" s="280"/>
      <c r="AW29" s="219"/>
      <c r="AX29" s="179"/>
      <c r="AY29" s="180"/>
      <c r="AZ29" s="180"/>
    </row>
    <row r="30" spans="1:52" s="171" customFormat="1" ht="48" customHeight="1">
      <c r="A30" s="628"/>
      <c r="B30" s="631"/>
      <c r="C30" s="628"/>
      <c r="D30" s="628"/>
      <c r="E30" s="634"/>
      <c r="F30" s="631"/>
      <c r="G30" s="631"/>
      <c r="H30" s="631"/>
      <c r="I30" s="637"/>
      <c r="J30" s="651"/>
      <c r="K30" s="173"/>
      <c r="L30" s="173"/>
      <c r="M30" s="173"/>
      <c r="N30" s="173"/>
      <c r="O30" s="652"/>
      <c r="P30" s="718"/>
      <c r="Q30" s="628"/>
      <c r="R30" s="664"/>
      <c r="S30" s="281" t="s">
        <v>664</v>
      </c>
      <c r="T30" s="646"/>
      <c r="U30" s="692"/>
      <c r="V30" s="648"/>
      <c r="W30" s="664"/>
      <c r="X30" s="664"/>
      <c r="Y30" s="664"/>
      <c r="Z30" s="190">
        <v>100</v>
      </c>
      <c r="AA30" s="190">
        <v>100</v>
      </c>
      <c r="AB30" s="194">
        <v>100</v>
      </c>
      <c r="AC30" s="703"/>
      <c r="AD30" s="703"/>
      <c r="AE30" s="703"/>
      <c r="AF30" s="703"/>
      <c r="AG30" s="599"/>
      <c r="AH30" s="669"/>
      <c r="AI30" s="678"/>
      <c r="AJ30" s="705"/>
      <c r="AK30" s="676"/>
      <c r="AL30" s="676"/>
      <c r="AM30" s="678"/>
      <c r="AN30" s="684"/>
      <c r="AO30" s="684"/>
      <c r="AP30" s="684"/>
      <c r="AQ30" s="684"/>
      <c r="AR30" s="188"/>
      <c r="AS30" s="188"/>
      <c r="AT30" s="188"/>
      <c r="AU30" s="188"/>
      <c r="AV30" s="280">
        <f>AN29+AO29+AP29+AQ29</f>
        <v>40000000</v>
      </c>
      <c r="AW30" s="219" t="s">
        <v>455</v>
      </c>
      <c r="AX30" s="179"/>
      <c r="AY30" s="180"/>
      <c r="AZ30" s="180"/>
    </row>
    <row r="31" spans="1:52" s="171" customFormat="1" ht="79.5" customHeight="1">
      <c r="A31" s="628"/>
      <c r="B31" s="631"/>
      <c r="C31" s="628"/>
      <c r="D31" s="628"/>
      <c r="E31" s="634"/>
      <c r="F31" s="631"/>
      <c r="G31" s="631"/>
      <c r="H31" s="631"/>
      <c r="I31" s="637"/>
      <c r="J31" s="651"/>
      <c r="K31" s="173"/>
      <c r="L31" s="173"/>
      <c r="M31" s="173"/>
      <c r="N31" s="173"/>
      <c r="O31" s="652"/>
      <c r="P31" s="718"/>
      <c r="Q31" s="628"/>
      <c r="R31" s="189" t="s">
        <v>724</v>
      </c>
      <c r="S31" s="281" t="s">
        <v>665</v>
      </c>
      <c r="T31" s="182">
        <v>0.14000000000000001</v>
      </c>
      <c r="U31" s="183" t="s">
        <v>81</v>
      </c>
      <c r="V31" s="184">
        <v>2000</v>
      </c>
      <c r="W31" s="190" t="s">
        <v>43</v>
      </c>
      <c r="X31" s="190">
        <v>1000</v>
      </c>
      <c r="Y31" s="190">
        <v>500</v>
      </c>
      <c r="Z31" s="190">
        <v>500</v>
      </c>
      <c r="AA31" s="190">
        <v>500</v>
      </c>
      <c r="AB31" s="194">
        <v>500</v>
      </c>
      <c r="AC31" s="195"/>
      <c r="AD31" s="195">
        <v>100</v>
      </c>
      <c r="AE31" s="195">
        <v>200</v>
      </c>
      <c r="AF31" s="195">
        <v>200</v>
      </c>
      <c r="AG31" s="14">
        <f t="shared" si="0"/>
        <v>100</v>
      </c>
      <c r="AH31" s="15">
        <f t="shared" si="1"/>
        <v>25</v>
      </c>
      <c r="AI31" s="177">
        <v>0</v>
      </c>
      <c r="AJ31" s="188">
        <f t="shared" si="3"/>
        <v>9000000</v>
      </c>
      <c r="AK31" s="152">
        <v>0</v>
      </c>
      <c r="AL31" s="152">
        <v>0</v>
      </c>
      <c r="AM31" s="152">
        <v>0</v>
      </c>
      <c r="AN31" s="286">
        <v>0</v>
      </c>
      <c r="AO31" s="280">
        <v>3000000</v>
      </c>
      <c r="AP31" s="280">
        <v>3000000</v>
      </c>
      <c r="AQ31" s="280">
        <v>3000000</v>
      </c>
      <c r="AR31" s="188"/>
      <c r="AS31" s="188"/>
      <c r="AT31" s="188"/>
      <c r="AU31" s="188"/>
      <c r="AV31" s="280">
        <f t="shared" si="2"/>
        <v>9000000</v>
      </c>
      <c r="AW31" s="219" t="s">
        <v>455</v>
      </c>
      <c r="AX31" s="179"/>
      <c r="AY31" s="180"/>
      <c r="AZ31" s="180"/>
    </row>
    <row r="32" spans="1:52" s="171" customFormat="1" ht="45" customHeight="1">
      <c r="A32" s="628"/>
      <c r="B32" s="631"/>
      <c r="C32" s="628"/>
      <c r="D32" s="628"/>
      <c r="E32" s="634"/>
      <c r="F32" s="631"/>
      <c r="G32" s="631"/>
      <c r="H32" s="631"/>
      <c r="I32" s="637"/>
      <c r="J32" s="651"/>
      <c r="K32" s="173"/>
      <c r="L32" s="173"/>
      <c r="M32" s="173"/>
      <c r="N32" s="173"/>
      <c r="O32" s="727" t="s">
        <v>462</v>
      </c>
      <c r="P32" s="729">
        <v>0.125</v>
      </c>
      <c r="Q32" s="731" t="s">
        <v>463</v>
      </c>
      <c r="R32" s="663" t="s">
        <v>725</v>
      </c>
      <c r="S32" s="281" t="s">
        <v>666</v>
      </c>
      <c r="T32" s="670">
        <v>0.2</v>
      </c>
      <c r="U32" s="691" t="s">
        <v>81</v>
      </c>
      <c r="V32" s="693">
        <v>200</v>
      </c>
      <c r="W32" s="663" t="s">
        <v>43</v>
      </c>
      <c r="X32" s="663">
        <v>160</v>
      </c>
      <c r="Y32" s="663">
        <v>50</v>
      </c>
      <c r="Z32" s="190">
        <v>50</v>
      </c>
      <c r="AA32" s="190">
        <v>50</v>
      </c>
      <c r="AB32" s="194">
        <v>50</v>
      </c>
      <c r="AC32" s="702"/>
      <c r="AD32" s="702">
        <v>25</v>
      </c>
      <c r="AE32" s="702"/>
      <c r="AF32" s="702">
        <v>25</v>
      </c>
      <c r="AG32" s="598">
        <f t="shared" si="0"/>
        <v>100</v>
      </c>
      <c r="AH32" s="668">
        <f t="shared" si="1"/>
        <v>25</v>
      </c>
      <c r="AI32" s="677">
        <v>0</v>
      </c>
      <c r="AJ32" s="704">
        <f t="shared" si="3"/>
        <v>72000000</v>
      </c>
      <c r="AK32" s="675">
        <v>0</v>
      </c>
      <c r="AL32" s="675">
        <v>0</v>
      </c>
      <c r="AM32" s="677">
        <v>0</v>
      </c>
      <c r="AN32" s="695">
        <v>18000000</v>
      </c>
      <c r="AO32" s="695">
        <v>18000000</v>
      </c>
      <c r="AP32" s="695">
        <v>18000000</v>
      </c>
      <c r="AQ32" s="695">
        <v>18000000</v>
      </c>
      <c r="AR32" s="695"/>
      <c r="AS32" s="695"/>
      <c r="AT32" s="695"/>
      <c r="AU32" s="695"/>
      <c r="AV32" s="695">
        <f t="shared" si="2"/>
        <v>72000000</v>
      </c>
      <c r="AW32" s="699" t="s">
        <v>455</v>
      </c>
      <c r="AX32" s="687"/>
      <c r="AY32" s="689"/>
      <c r="AZ32" s="689"/>
    </row>
    <row r="33" spans="1:52" s="171" customFormat="1" ht="37.5" customHeight="1">
      <c r="A33" s="628"/>
      <c r="B33" s="631"/>
      <c r="C33" s="628"/>
      <c r="D33" s="628"/>
      <c r="E33" s="634"/>
      <c r="F33" s="631"/>
      <c r="G33" s="631"/>
      <c r="H33" s="631"/>
      <c r="I33" s="637"/>
      <c r="J33" s="651"/>
      <c r="K33" s="173"/>
      <c r="L33" s="173"/>
      <c r="M33" s="173"/>
      <c r="N33" s="173"/>
      <c r="O33" s="652"/>
      <c r="P33" s="656"/>
      <c r="Q33" s="628"/>
      <c r="R33" s="664"/>
      <c r="S33" s="281" t="s">
        <v>667</v>
      </c>
      <c r="T33" s="646"/>
      <c r="U33" s="692"/>
      <c r="V33" s="648"/>
      <c r="W33" s="664"/>
      <c r="X33" s="664"/>
      <c r="Y33" s="664"/>
      <c r="Z33" s="190"/>
      <c r="AA33" s="190"/>
      <c r="AB33" s="194"/>
      <c r="AC33" s="703"/>
      <c r="AD33" s="703"/>
      <c r="AE33" s="703"/>
      <c r="AF33" s="703"/>
      <c r="AG33" s="599"/>
      <c r="AH33" s="669"/>
      <c r="AI33" s="678"/>
      <c r="AJ33" s="705"/>
      <c r="AK33" s="676"/>
      <c r="AL33" s="676"/>
      <c r="AM33" s="678"/>
      <c r="AN33" s="684"/>
      <c r="AO33" s="684"/>
      <c r="AP33" s="684"/>
      <c r="AQ33" s="684"/>
      <c r="AR33" s="684"/>
      <c r="AS33" s="684"/>
      <c r="AT33" s="684"/>
      <c r="AU33" s="684"/>
      <c r="AV33" s="684"/>
      <c r="AW33" s="686"/>
      <c r="AX33" s="688"/>
      <c r="AY33" s="690"/>
      <c r="AZ33" s="690"/>
    </row>
    <row r="34" spans="1:52" s="171" customFormat="1" ht="64.5" customHeight="1">
      <c r="A34" s="628"/>
      <c r="B34" s="631"/>
      <c r="C34" s="628"/>
      <c r="D34" s="628"/>
      <c r="E34" s="634"/>
      <c r="F34" s="631"/>
      <c r="G34" s="631"/>
      <c r="H34" s="631"/>
      <c r="I34" s="637"/>
      <c r="J34" s="651"/>
      <c r="K34" s="173"/>
      <c r="L34" s="173"/>
      <c r="M34" s="173"/>
      <c r="N34" s="173"/>
      <c r="O34" s="652"/>
      <c r="P34" s="656"/>
      <c r="Q34" s="628"/>
      <c r="R34" s="663" t="s">
        <v>726</v>
      </c>
      <c r="S34" s="281" t="s">
        <v>668</v>
      </c>
      <c r="T34" s="670">
        <v>0.2</v>
      </c>
      <c r="U34" s="691" t="s">
        <v>81</v>
      </c>
      <c r="V34" s="693">
        <v>200</v>
      </c>
      <c r="W34" s="663" t="s">
        <v>43</v>
      </c>
      <c r="X34" s="663">
        <v>100</v>
      </c>
      <c r="Y34" s="663">
        <v>50</v>
      </c>
      <c r="Z34" s="190"/>
      <c r="AA34" s="190"/>
      <c r="AB34" s="194"/>
      <c r="AC34" s="702"/>
      <c r="AD34" s="702"/>
      <c r="AE34" s="702"/>
      <c r="AF34" s="702">
        <v>50</v>
      </c>
      <c r="AG34" s="598">
        <f>+((AC35+AD35+AE35+AF34)/Y34)*100</f>
        <v>100</v>
      </c>
      <c r="AH34" s="668">
        <f>+((AC35+AD35+AE35+AF34)/V34)*100</f>
        <v>25</v>
      </c>
      <c r="AI34" s="677">
        <v>0</v>
      </c>
      <c r="AJ34" s="704">
        <f>+AV34</f>
        <v>20000000</v>
      </c>
      <c r="AK34" s="675">
        <v>0</v>
      </c>
      <c r="AL34" s="675">
        <v>0</v>
      </c>
      <c r="AM34" s="677">
        <v>0</v>
      </c>
      <c r="AN34" s="695">
        <v>5000000</v>
      </c>
      <c r="AO34" s="695">
        <v>5000000</v>
      </c>
      <c r="AP34" s="695">
        <v>5000000</v>
      </c>
      <c r="AQ34" s="695">
        <v>5000000</v>
      </c>
      <c r="AR34" s="695"/>
      <c r="AS34" s="695"/>
      <c r="AT34" s="695"/>
      <c r="AU34" s="695"/>
      <c r="AV34" s="695">
        <f>AN34+AO34+AP34+AQ34</f>
        <v>20000000</v>
      </c>
      <c r="AW34" s="699" t="s">
        <v>455</v>
      </c>
      <c r="AX34" s="687"/>
      <c r="AY34" s="689"/>
      <c r="AZ34" s="689"/>
    </row>
    <row r="35" spans="1:52" s="171" customFormat="1" ht="60" customHeight="1">
      <c r="A35" s="628"/>
      <c r="B35" s="631"/>
      <c r="C35" s="628"/>
      <c r="D35" s="628"/>
      <c r="E35" s="634"/>
      <c r="F35" s="631"/>
      <c r="G35" s="631"/>
      <c r="H35" s="631"/>
      <c r="I35" s="637"/>
      <c r="J35" s="651"/>
      <c r="K35" s="173"/>
      <c r="L35" s="173"/>
      <c r="M35" s="173"/>
      <c r="N35" s="173"/>
      <c r="O35" s="653"/>
      <c r="P35" s="657"/>
      <c r="Q35" s="659"/>
      <c r="R35" s="664"/>
      <c r="S35" s="281" t="s">
        <v>669</v>
      </c>
      <c r="T35" s="646"/>
      <c r="U35" s="692"/>
      <c r="V35" s="648"/>
      <c r="W35" s="664"/>
      <c r="X35" s="664"/>
      <c r="Y35" s="664"/>
      <c r="Z35" s="190">
        <v>50</v>
      </c>
      <c r="AA35" s="190">
        <v>50</v>
      </c>
      <c r="AB35" s="194">
        <v>50</v>
      </c>
      <c r="AC35" s="703"/>
      <c r="AD35" s="703"/>
      <c r="AE35" s="703"/>
      <c r="AF35" s="703"/>
      <c r="AG35" s="599"/>
      <c r="AH35" s="669"/>
      <c r="AI35" s="678"/>
      <c r="AJ35" s="705"/>
      <c r="AK35" s="676"/>
      <c r="AL35" s="676"/>
      <c r="AM35" s="678"/>
      <c r="AN35" s="684"/>
      <c r="AO35" s="684"/>
      <c r="AP35" s="684"/>
      <c r="AQ35" s="684"/>
      <c r="AR35" s="684"/>
      <c r="AS35" s="684"/>
      <c r="AT35" s="684"/>
      <c r="AU35" s="684"/>
      <c r="AV35" s="684"/>
      <c r="AW35" s="686"/>
      <c r="AX35" s="688"/>
      <c r="AY35" s="690"/>
      <c r="AZ35" s="690"/>
    </row>
    <row r="36" spans="1:52" s="171" customFormat="1" ht="42" customHeight="1">
      <c r="A36" s="628"/>
      <c r="B36" s="631"/>
      <c r="C36" s="628"/>
      <c r="D36" s="628"/>
      <c r="E36" s="634"/>
      <c r="F36" s="631"/>
      <c r="G36" s="631"/>
      <c r="H36" s="631"/>
      <c r="I36" s="637"/>
      <c r="J36" s="651"/>
      <c r="K36" s="173"/>
      <c r="L36" s="173"/>
      <c r="M36" s="173"/>
      <c r="N36" s="173"/>
      <c r="O36" s="653"/>
      <c r="P36" s="657"/>
      <c r="Q36" s="659"/>
      <c r="R36" s="663" t="s">
        <v>727</v>
      </c>
      <c r="S36" s="700" t="s">
        <v>670</v>
      </c>
      <c r="T36" s="670">
        <v>0.2</v>
      </c>
      <c r="U36" s="691" t="s">
        <v>81</v>
      </c>
      <c r="V36" s="693">
        <v>200</v>
      </c>
      <c r="W36" s="663" t="s">
        <v>43</v>
      </c>
      <c r="X36" s="663">
        <v>50</v>
      </c>
      <c r="Y36" s="663">
        <v>50</v>
      </c>
      <c r="Z36" s="190"/>
      <c r="AA36" s="190"/>
      <c r="AB36" s="194"/>
      <c r="AC36" s="702"/>
      <c r="AD36" s="702"/>
      <c r="AE36" s="702">
        <v>50</v>
      </c>
      <c r="AF36" s="702"/>
      <c r="AG36" s="598">
        <f>+((AC37+AD37+AE36+AF37)/Y36)*100</f>
        <v>100</v>
      </c>
      <c r="AH36" s="668">
        <f>+((AC37+AD37+AE36+AF37)/V36)*100</f>
        <v>25</v>
      </c>
      <c r="AI36" s="677">
        <v>0</v>
      </c>
      <c r="AJ36" s="704">
        <f>+AV36</f>
        <v>15000000</v>
      </c>
      <c r="AK36" s="675">
        <v>0</v>
      </c>
      <c r="AL36" s="675">
        <v>0</v>
      </c>
      <c r="AM36" s="677">
        <v>0</v>
      </c>
      <c r="AN36" s="711">
        <v>0</v>
      </c>
      <c r="AO36" s="695">
        <v>5000000</v>
      </c>
      <c r="AP36" s="695">
        <v>5000000</v>
      </c>
      <c r="AQ36" s="695">
        <v>5000000</v>
      </c>
      <c r="AR36" s="695"/>
      <c r="AS36" s="695"/>
      <c r="AT36" s="695"/>
      <c r="AU36" s="695"/>
      <c r="AV36" s="695">
        <f>AN36+AO36+AP36+AQ36</f>
        <v>15000000</v>
      </c>
      <c r="AW36" s="699" t="s">
        <v>455</v>
      </c>
      <c r="AX36" s="687"/>
      <c r="AY36" s="689"/>
      <c r="AZ36" s="689"/>
    </row>
    <row r="37" spans="1:52" s="171" customFormat="1" ht="15" customHeight="1">
      <c r="A37" s="628"/>
      <c r="B37" s="631"/>
      <c r="C37" s="628"/>
      <c r="D37" s="628"/>
      <c r="E37" s="634"/>
      <c r="F37" s="631"/>
      <c r="G37" s="631"/>
      <c r="H37" s="631"/>
      <c r="I37" s="637"/>
      <c r="J37" s="651"/>
      <c r="K37" s="173"/>
      <c r="L37" s="173"/>
      <c r="M37" s="173"/>
      <c r="N37" s="173"/>
      <c r="O37" s="653"/>
      <c r="P37" s="657"/>
      <c r="Q37" s="659"/>
      <c r="R37" s="664"/>
      <c r="S37" s="701"/>
      <c r="T37" s="646"/>
      <c r="U37" s="692"/>
      <c r="V37" s="648"/>
      <c r="W37" s="664"/>
      <c r="X37" s="664"/>
      <c r="Y37" s="664"/>
      <c r="Z37" s="190">
        <v>50</v>
      </c>
      <c r="AA37" s="190">
        <v>50</v>
      </c>
      <c r="AB37" s="194">
        <v>50</v>
      </c>
      <c r="AC37" s="703"/>
      <c r="AD37" s="703"/>
      <c r="AE37" s="703"/>
      <c r="AF37" s="703"/>
      <c r="AG37" s="599"/>
      <c r="AH37" s="669"/>
      <c r="AI37" s="678"/>
      <c r="AJ37" s="705"/>
      <c r="AK37" s="676"/>
      <c r="AL37" s="676"/>
      <c r="AM37" s="678"/>
      <c r="AN37" s="712"/>
      <c r="AO37" s="684"/>
      <c r="AP37" s="684"/>
      <c r="AQ37" s="684"/>
      <c r="AR37" s="684"/>
      <c r="AS37" s="684"/>
      <c r="AT37" s="684"/>
      <c r="AU37" s="684"/>
      <c r="AV37" s="684"/>
      <c r="AW37" s="686"/>
      <c r="AX37" s="688"/>
      <c r="AY37" s="690"/>
      <c r="AZ37" s="690"/>
    </row>
    <row r="38" spans="1:52" s="171" customFormat="1" ht="99" customHeight="1">
      <c r="A38" s="628"/>
      <c r="B38" s="631"/>
      <c r="C38" s="628"/>
      <c r="D38" s="628"/>
      <c r="E38" s="634"/>
      <c r="F38" s="631"/>
      <c r="G38" s="631"/>
      <c r="H38" s="631"/>
      <c r="I38" s="637"/>
      <c r="J38" s="651"/>
      <c r="K38" s="173"/>
      <c r="L38" s="173"/>
      <c r="M38" s="173"/>
      <c r="N38" s="173"/>
      <c r="O38" s="653"/>
      <c r="P38" s="657"/>
      <c r="Q38" s="659"/>
      <c r="R38" s="189" t="s">
        <v>728</v>
      </c>
      <c r="S38" s="287" t="s">
        <v>671</v>
      </c>
      <c r="T38" s="182">
        <v>0.2</v>
      </c>
      <c r="U38" s="183" t="s">
        <v>81</v>
      </c>
      <c r="V38" s="184">
        <v>200</v>
      </c>
      <c r="W38" s="190" t="s">
        <v>43</v>
      </c>
      <c r="X38" s="190">
        <v>0</v>
      </c>
      <c r="Y38" s="190">
        <v>200</v>
      </c>
      <c r="Z38" s="190">
        <v>0</v>
      </c>
      <c r="AA38" s="190">
        <v>0</v>
      </c>
      <c r="AB38" s="194">
        <v>0</v>
      </c>
      <c r="AC38" s="195"/>
      <c r="AD38" s="195"/>
      <c r="AE38" s="195">
        <v>100</v>
      </c>
      <c r="AF38" s="195">
        <v>100</v>
      </c>
      <c r="AG38" s="14">
        <f t="shared" si="0"/>
        <v>100</v>
      </c>
      <c r="AH38" s="15">
        <f t="shared" si="1"/>
        <v>100</v>
      </c>
      <c r="AI38" s="177">
        <v>0</v>
      </c>
      <c r="AJ38" s="188">
        <f t="shared" si="3"/>
        <v>25000000</v>
      </c>
      <c r="AK38" s="152">
        <v>0</v>
      </c>
      <c r="AL38" s="152">
        <v>0</v>
      </c>
      <c r="AM38" s="152">
        <v>0</v>
      </c>
      <c r="AN38" s="280">
        <v>25000000</v>
      </c>
      <c r="AO38" s="280">
        <v>0</v>
      </c>
      <c r="AP38" s="280">
        <v>0</v>
      </c>
      <c r="AQ38" s="280">
        <v>0</v>
      </c>
      <c r="AR38" s="188"/>
      <c r="AS38" s="188"/>
      <c r="AT38" s="188"/>
      <c r="AU38" s="188"/>
      <c r="AV38" s="280">
        <f t="shared" si="2"/>
        <v>25000000</v>
      </c>
      <c r="AW38" s="219" t="s">
        <v>455</v>
      </c>
      <c r="AX38" s="179"/>
      <c r="AY38" s="180"/>
      <c r="AZ38" s="180"/>
    </row>
    <row r="39" spans="1:52" s="171" customFormat="1" ht="37.5" customHeight="1">
      <c r="A39" s="628"/>
      <c r="B39" s="631"/>
      <c r="C39" s="628"/>
      <c r="D39" s="628"/>
      <c r="E39" s="634"/>
      <c r="F39" s="631"/>
      <c r="G39" s="631"/>
      <c r="H39" s="631"/>
      <c r="I39" s="637"/>
      <c r="J39" s="651"/>
      <c r="K39" s="173"/>
      <c r="L39" s="173"/>
      <c r="M39" s="173"/>
      <c r="N39" s="173"/>
      <c r="O39" s="653"/>
      <c r="P39" s="657"/>
      <c r="Q39" s="659"/>
      <c r="R39" s="663" t="s">
        <v>729</v>
      </c>
      <c r="S39" s="700" t="s">
        <v>672</v>
      </c>
      <c r="T39" s="670">
        <v>0.2</v>
      </c>
      <c r="U39" s="702" t="s">
        <v>321</v>
      </c>
      <c r="V39" s="719">
        <v>4</v>
      </c>
      <c r="W39" s="663" t="s">
        <v>43</v>
      </c>
      <c r="X39" s="663">
        <v>0</v>
      </c>
      <c r="Y39" s="663">
        <v>1</v>
      </c>
      <c r="Z39" s="190"/>
      <c r="AA39" s="190"/>
      <c r="AB39" s="194"/>
      <c r="AC39" s="702"/>
      <c r="AD39" s="702"/>
      <c r="AE39" s="702">
        <v>1</v>
      </c>
      <c r="AF39" s="702"/>
      <c r="AG39" s="598">
        <f>+((AC40+AD40+AE39+AF40)/Y39)*100</f>
        <v>100</v>
      </c>
      <c r="AH39" s="668">
        <f>+((AC40+AD40+AE39+AF40)/V39)*100</f>
        <v>25</v>
      </c>
      <c r="AI39" s="677">
        <v>0</v>
      </c>
      <c r="AJ39" s="704">
        <f>+AV39</f>
        <v>45000000</v>
      </c>
      <c r="AK39" s="675">
        <v>0</v>
      </c>
      <c r="AL39" s="675">
        <v>0</v>
      </c>
      <c r="AM39" s="677">
        <v>0</v>
      </c>
      <c r="AN39" s="711">
        <v>0</v>
      </c>
      <c r="AO39" s="695">
        <v>15000000</v>
      </c>
      <c r="AP39" s="695">
        <v>15000000</v>
      </c>
      <c r="AQ39" s="695">
        <v>15000000</v>
      </c>
      <c r="AR39" s="695"/>
      <c r="AS39" s="695"/>
      <c r="AT39" s="695"/>
      <c r="AU39" s="695"/>
      <c r="AV39" s="695">
        <f>AN39+AO39+AP39+AQ39</f>
        <v>45000000</v>
      </c>
      <c r="AW39" s="699" t="s">
        <v>455</v>
      </c>
      <c r="AX39" s="687"/>
      <c r="AY39" s="689"/>
      <c r="AZ39" s="689"/>
    </row>
    <row r="40" spans="1:52" s="171" customFormat="1" ht="18.75" customHeight="1">
      <c r="A40" s="628"/>
      <c r="B40" s="631"/>
      <c r="C40" s="628"/>
      <c r="D40" s="628"/>
      <c r="E40" s="634"/>
      <c r="F40" s="631"/>
      <c r="G40" s="631"/>
      <c r="H40" s="631"/>
      <c r="I40" s="637"/>
      <c r="J40" s="651"/>
      <c r="K40" s="196"/>
      <c r="L40" s="196"/>
      <c r="M40" s="196"/>
      <c r="N40" s="196"/>
      <c r="O40" s="728"/>
      <c r="P40" s="730"/>
      <c r="Q40" s="732"/>
      <c r="R40" s="664"/>
      <c r="S40" s="701"/>
      <c r="T40" s="646"/>
      <c r="U40" s="703"/>
      <c r="V40" s="720"/>
      <c r="W40" s="664"/>
      <c r="X40" s="664"/>
      <c r="Y40" s="664"/>
      <c r="Z40" s="190">
        <v>1</v>
      </c>
      <c r="AA40" s="190">
        <v>1</v>
      </c>
      <c r="AB40" s="194">
        <v>1</v>
      </c>
      <c r="AC40" s="703"/>
      <c r="AD40" s="703"/>
      <c r="AE40" s="703"/>
      <c r="AF40" s="703"/>
      <c r="AG40" s="599"/>
      <c r="AH40" s="669"/>
      <c r="AI40" s="678"/>
      <c r="AJ40" s="705"/>
      <c r="AK40" s="676"/>
      <c r="AL40" s="676"/>
      <c r="AM40" s="678"/>
      <c r="AN40" s="712"/>
      <c r="AO40" s="684"/>
      <c r="AP40" s="684"/>
      <c r="AQ40" s="684"/>
      <c r="AR40" s="684"/>
      <c r="AS40" s="684"/>
      <c r="AT40" s="684"/>
      <c r="AU40" s="684"/>
      <c r="AV40" s="684"/>
      <c r="AW40" s="686"/>
      <c r="AX40" s="688"/>
      <c r="AY40" s="690"/>
      <c r="AZ40" s="690"/>
    </row>
    <row r="41" spans="1:52" s="171" customFormat="1" ht="97.5" customHeight="1">
      <c r="A41" s="628"/>
      <c r="B41" s="631"/>
      <c r="C41" s="628"/>
      <c r="D41" s="628"/>
      <c r="E41" s="634"/>
      <c r="F41" s="631"/>
      <c r="G41" s="631"/>
      <c r="H41" s="631"/>
      <c r="I41" s="637"/>
      <c r="J41" s="651"/>
      <c r="K41" s="173"/>
      <c r="L41" s="173"/>
      <c r="M41" s="173"/>
      <c r="N41" s="173"/>
      <c r="O41" s="652" t="s">
        <v>464</v>
      </c>
      <c r="P41" s="656">
        <v>0.125</v>
      </c>
      <c r="Q41" s="628" t="s">
        <v>465</v>
      </c>
      <c r="R41" s="181" t="s">
        <v>730</v>
      </c>
      <c r="S41" s="288" t="s">
        <v>673</v>
      </c>
      <c r="T41" s="182">
        <v>0.2</v>
      </c>
      <c r="U41" s="191" t="s">
        <v>454</v>
      </c>
      <c r="V41" s="184">
        <v>4</v>
      </c>
      <c r="W41" s="185" t="s">
        <v>115</v>
      </c>
      <c r="X41" s="185">
        <v>4</v>
      </c>
      <c r="Y41" s="185">
        <v>1</v>
      </c>
      <c r="Z41" s="185">
        <v>1</v>
      </c>
      <c r="AA41" s="185">
        <v>1</v>
      </c>
      <c r="AB41" s="186">
        <v>1</v>
      </c>
      <c r="AC41" s="176"/>
      <c r="AD41" s="176"/>
      <c r="AE41" s="176"/>
      <c r="AF41" s="176">
        <v>1</v>
      </c>
      <c r="AG41" s="14">
        <f t="shared" si="0"/>
        <v>100</v>
      </c>
      <c r="AH41" s="15">
        <f t="shared" si="1"/>
        <v>25</v>
      </c>
      <c r="AI41" s="177">
        <v>0</v>
      </c>
      <c r="AJ41" s="188">
        <f t="shared" si="3"/>
        <v>16000000</v>
      </c>
      <c r="AK41" s="152">
        <v>0</v>
      </c>
      <c r="AL41" s="152">
        <v>0</v>
      </c>
      <c r="AM41" s="152">
        <v>0</v>
      </c>
      <c r="AN41" s="280">
        <v>1000000</v>
      </c>
      <c r="AO41" s="280">
        <v>5000000</v>
      </c>
      <c r="AP41" s="280">
        <v>5000000</v>
      </c>
      <c r="AQ41" s="280">
        <v>5000000</v>
      </c>
      <c r="AR41" s="188"/>
      <c r="AS41" s="188"/>
      <c r="AT41" s="188"/>
      <c r="AU41" s="188"/>
      <c r="AV41" s="280">
        <f t="shared" si="2"/>
        <v>16000000</v>
      </c>
      <c r="AW41" s="219" t="s">
        <v>455</v>
      </c>
      <c r="AX41" s="179"/>
      <c r="AY41" s="180"/>
      <c r="AZ41" s="180"/>
    </row>
    <row r="42" spans="1:52" s="171" customFormat="1" ht="108.75" customHeight="1">
      <c r="A42" s="628"/>
      <c r="B42" s="631"/>
      <c r="C42" s="628"/>
      <c r="D42" s="628"/>
      <c r="E42" s="634"/>
      <c r="F42" s="631"/>
      <c r="G42" s="631"/>
      <c r="H42" s="631"/>
      <c r="I42" s="637"/>
      <c r="J42" s="651"/>
      <c r="K42" s="173"/>
      <c r="L42" s="173"/>
      <c r="M42" s="173"/>
      <c r="N42" s="173"/>
      <c r="O42" s="653"/>
      <c r="P42" s="657"/>
      <c r="Q42" s="659"/>
      <c r="R42" s="181" t="s">
        <v>731</v>
      </c>
      <c r="S42" s="281" t="s">
        <v>674</v>
      </c>
      <c r="T42" s="182">
        <v>0.2</v>
      </c>
      <c r="U42" s="183" t="s">
        <v>81</v>
      </c>
      <c r="V42" s="184">
        <v>1000</v>
      </c>
      <c r="W42" s="185" t="s">
        <v>43</v>
      </c>
      <c r="X42" s="185">
        <v>0</v>
      </c>
      <c r="Y42" s="185">
        <v>1000</v>
      </c>
      <c r="Z42" s="185">
        <v>0</v>
      </c>
      <c r="AA42" s="185">
        <v>0</v>
      </c>
      <c r="AB42" s="186">
        <v>0</v>
      </c>
      <c r="AC42" s="176"/>
      <c r="AD42" s="176">
        <v>500</v>
      </c>
      <c r="AE42" s="176">
        <v>400</v>
      </c>
      <c r="AF42" s="176">
        <v>100</v>
      </c>
      <c r="AG42" s="14">
        <f t="shared" si="0"/>
        <v>100</v>
      </c>
      <c r="AH42" s="15">
        <f t="shared" si="1"/>
        <v>100</v>
      </c>
      <c r="AI42" s="177">
        <v>0</v>
      </c>
      <c r="AJ42" s="188">
        <f t="shared" si="3"/>
        <v>50000000</v>
      </c>
      <c r="AK42" s="152">
        <v>0</v>
      </c>
      <c r="AL42" s="152">
        <v>0</v>
      </c>
      <c r="AM42" s="152">
        <v>0</v>
      </c>
      <c r="AN42" s="280">
        <v>50000000</v>
      </c>
      <c r="AO42" s="280">
        <v>0</v>
      </c>
      <c r="AP42" s="280">
        <v>0</v>
      </c>
      <c r="AQ42" s="280">
        <v>0</v>
      </c>
      <c r="AR42" s="188"/>
      <c r="AS42" s="188"/>
      <c r="AT42" s="188"/>
      <c r="AU42" s="188"/>
      <c r="AV42" s="280">
        <f t="shared" si="2"/>
        <v>50000000</v>
      </c>
      <c r="AW42" s="219" t="s">
        <v>455</v>
      </c>
      <c r="AX42" s="179"/>
      <c r="AY42" s="180"/>
      <c r="AZ42" s="180"/>
    </row>
    <row r="43" spans="1:52" s="171" customFormat="1" ht="41.25" customHeight="1">
      <c r="A43" s="628"/>
      <c r="B43" s="631"/>
      <c r="C43" s="628"/>
      <c r="D43" s="628"/>
      <c r="E43" s="634"/>
      <c r="F43" s="631"/>
      <c r="G43" s="631"/>
      <c r="H43" s="631"/>
      <c r="I43" s="637"/>
      <c r="J43" s="651"/>
      <c r="K43" s="173"/>
      <c r="L43" s="173"/>
      <c r="M43" s="173"/>
      <c r="N43" s="173"/>
      <c r="O43" s="653"/>
      <c r="P43" s="657"/>
      <c r="Q43" s="659"/>
      <c r="R43" s="663" t="s">
        <v>732</v>
      </c>
      <c r="S43" s="281" t="s">
        <v>675</v>
      </c>
      <c r="T43" s="670">
        <v>0.2</v>
      </c>
      <c r="U43" s="691" t="s">
        <v>81</v>
      </c>
      <c r="V43" s="693">
        <v>1000</v>
      </c>
      <c r="W43" s="663" t="s">
        <v>43</v>
      </c>
      <c r="X43" s="663">
        <v>675</v>
      </c>
      <c r="Y43" s="663">
        <v>250</v>
      </c>
      <c r="Z43" s="185"/>
      <c r="AA43" s="185"/>
      <c r="AB43" s="186"/>
      <c r="AC43" s="666">
        <v>50</v>
      </c>
      <c r="AD43" s="666">
        <v>50</v>
      </c>
      <c r="AE43" s="702">
        <v>100</v>
      </c>
      <c r="AF43" s="702">
        <v>50</v>
      </c>
      <c r="AG43" s="598">
        <f>+((AC44+AD44+AE43+AF43)/Y43)*100</f>
        <v>60</v>
      </c>
      <c r="AH43" s="668">
        <f>+((AC44+AD44+AE43+AF43)/V43)*100</f>
        <v>15</v>
      </c>
      <c r="AI43" s="677">
        <v>0</v>
      </c>
      <c r="AJ43" s="704">
        <f>+AV43</f>
        <v>168000000</v>
      </c>
      <c r="AK43" s="675">
        <v>0</v>
      </c>
      <c r="AL43" s="675">
        <v>0</v>
      </c>
      <c r="AM43" s="677">
        <v>0</v>
      </c>
      <c r="AN43" s="695">
        <v>42000000</v>
      </c>
      <c r="AO43" s="695">
        <v>42000000</v>
      </c>
      <c r="AP43" s="695">
        <v>42000000</v>
      </c>
      <c r="AQ43" s="695">
        <v>42000000</v>
      </c>
      <c r="AR43" s="695"/>
      <c r="AS43" s="695"/>
      <c r="AT43" s="695"/>
      <c r="AU43" s="695"/>
      <c r="AV43" s="695">
        <f>AN43+AO43+AP43+AQ43</f>
        <v>168000000</v>
      </c>
      <c r="AW43" s="699" t="s">
        <v>455</v>
      </c>
      <c r="AX43" s="687"/>
      <c r="AY43" s="689"/>
      <c r="AZ43" s="689"/>
    </row>
    <row r="44" spans="1:52" s="171" customFormat="1" ht="54" customHeight="1">
      <c r="A44" s="628"/>
      <c r="B44" s="631"/>
      <c r="C44" s="628"/>
      <c r="D44" s="628"/>
      <c r="E44" s="634"/>
      <c r="F44" s="631"/>
      <c r="G44" s="631"/>
      <c r="H44" s="631"/>
      <c r="I44" s="637"/>
      <c r="J44" s="651"/>
      <c r="K44" s="173"/>
      <c r="L44" s="173"/>
      <c r="M44" s="173"/>
      <c r="N44" s="173"/>
      <c r="O44" s="653"/>
      <c r="P44" s="657"/>
      <c r="Q44" s="659"/>
      <c r="R44" s="664"/>
      <c r="S44" s="281" t="s">
        <v>676</v>
      </c>
      <c r="T44" s="646"/>
      <c r="U44" s="692"/>
      <c r="V44" s="648"/>
      <c r="W44" s="664"/>
      <c r="X44" s="664"/>
      <c r="Y44" s="664"/>
      <c r="Z44" s="190">
        <v>250</v>
      </c>
      <c r="AA44" s="190">
        <v>250</v>
      </c>
      <c r="AB44" s="194">
        <v>250</v>
      </c>
      <c r="AC44" s="667"/>
      <c r="AD44" s="667"/>
      <c r="AE44" s="703"/>
      <c r="AF44" s="703"/>
      <c r="AG44" s="599"/>
      <c r="AH44" s="669"/>
      <c r="AI44" s="678"/>
      <c r="AJ44" s="705"/>
      <c r="AK44" s="676"/>
      <c r="AL44" s="676"/>
      <c r="AM44" s="678"/>
      <c r="AN44" s="684"/>
      <c r="AO44" s="684"/>
      <c r="AP44" s="684"/>
      <c r="AQ44" s="684"/>
      <c r="AR44" s="684"/>
      <c r="AS44" s="684"/>
      <c r="AT44" s="684"/>
      <c r="AU44" s="684"/>
      <c r="AV44" s="684"/>
      <c r="AW44" s="686"/>
      <c r="AX44" s="688"/>
      <c r="AY44" s="690"/>
      <c r="AZ44" s="690"/>
    </row>
    <row r="45" spans="1:52" s="171" customFormat="1" ht="61.5" customHeight="1">
      <c r="A45" s="628"/>
      <c r="B45" s="631"/>
      <c r="C45" s="628"/>
      <c r="D45" s="628"/>
      <c r="E45" s="634"/>
      <c r="F45" s="631"/>
      <c r="G45" s="631"/>
      <c r="H45" s="631"/>
      <c r="I45" s="637"/>
      <c r="J45" s="651"/>
      <c r="K45" s="173"/>
      <c r="L45" s="173"/>
      <c r="M45" s="173"/>
      <c r="N45" s="173"/>
      <c r="O45" s="653"/>
      <c r="P45" s="657"/>
      <c r="Q45" s="659"/>
      <c r="R45" s="189" t="s">
        <v>733</v>
      </c>
      <c r="S45" s="281" t="s">
        <v>677</v>
      </c>
      <c r="T45" s="182">
        <v>0.2</v>
      </c>
      <c r="U45" s="183" t="s">
        <v>81</v>
      </c>
      <c r="V45" s="184">
        <v>1800</v>
      </c>
      <c r="W45" s="190" t="s">
        <v>43</v>
      </c>
      <c r="X45" s="190">
        <v>500</v>
      </c>
      <c r="Y45" s="190">
        <v>0</v>
      </c>
      <c r="Z45" s="190">
        <v>600</v>
      </c>
      <c r="AA45" s="190">
        <v>600</v>
      </c>
      <c r="AB45" s="194">
        <v>600</v>
      </c>
      <c r="AC45" s="195"/>
      <c r="AD45" s="195"/>
      <c r="AE45" s="195"/>
      <c r="AF45" s="195"/>
      <c r="AG45" s="14" t="e">
        <f t="shared" si="0"/>
        <v>#DIV/0!</v>
      </c>
      <c r="AH45" s="15">
        <f t="shared" si="1"/>
        <v>0</v>
      </c>
      <c r="AI45" s="177">
        <v>0</v>
      </c>
      <c r="AJ45" s="188">
        <f t="shared" si="3"/>
        <v>150000000</v>
      </c>
      <c r="AK45" s="152">
        <v>0</v>
      </c>
      <c r="AL45" s="152">
        <v>0</v>
      </c>
      <c r="AM45" s="152">
        <v>0</v>
      </c>
      <c r="AN45" s="280">
        <v>0</v>
      </c>
      <c r="AO45" s="280">
        <v>50000000</v>
      </c>
      <c r="AP45" s="280">
        <v>50000000</v>
      </c>
      <c r="AQ45" s="280">
        <v>50000000</v>
      </c>
      <c r="AR45" s="188"/>
      <c r="AS45" s="188"/>
      <c r="AT45" s="188"/>
      <c r="AU45" s="188"/>
      <c r="AV45" s="280">
        <f t="shared" si="2"/>
        <v>150000000</v>
      </c>
      <c r="AW45" s="219" t="s">
        <v>455</v>
      </c>
      <c r="AX45" s="179"/>
      <c r="AY45" s="180"/>
      <c r="AZ45" s="180"/>
    </row>
    <row r="46" spans="1:52" s="171" customFormat="1" ht="42.75" customHeight="1">
      <c r="A46" s="628"/>
      <c r="B46" s="631"/>
      <c r="C46" s="628"/>
      <c r="D46" s="628"/>
      <c r="E46" s="634"/>
      <c r="F46" s="631"/>
      <c r="G46" s="631"/>
      <c r="H46" s="631"/>
      <c r="I46" s="637"/>
      <c r="J46" s="651"/>
      <c r="K46" s="173"/>
      <c r="L46" s="173"/>
      <c r="M46" s="173"/>
      <c r="N46" s="173"/>
      <c r="O46" s="653"/>
      <c r="P46" s="657"/>
      <c r="Q46" s="659"/>
      <c r="R46" s="663" t="s">
        <v>734</v>
      </c>
      <c r="S46" s="281" t="s">
        <v>678</v>
      </c>
      <c r="T46" s="670">
        <v>0.2</v>
      </c>
      <c r="U46" s="691" t="s">
        <v>81</v>
      </c>
      <c r="V46" s="693">
        <v>60</v>
      </c>
      <c r="W46" s="663" t="s">
        <v>43</v>
      </c>
      <c r="X46" s="663">
        <v>36</v>
      </c>
      <c r="Y46" s="663">
        <v>15</v>
      </c>
      <c r="Z46" s="190"/>
      <c r="AA46" s="190"/>
      <c r="AB46" s="194"/>
      <c r="AC46" s="702"/>
      <c r="AD46" s="702"/>
      <c r="AE46" s="702">
        <v>15</v>
      </c>
      <c r="AF46" s="702"/>
      <c r="AG46" s="598">
        <f>+((AC48+AD48+AE46+AF48)/Y46)*100</f>
        <v>100</v>
      </c>
      <c r="AH46" s="668">
        <f>+((AC48+AD48+AE46+AF48)/V46)*100</f>
        <v>25</v>
      </c>
      <c r="AI46" s="677">
        <v>0</v>
      </c>
      <c r="AJ46" s="704">
        <f>+AV46</f>
        <v>100000000</v>
      </c>
      <c r="AK46" s="675">
        <v>0</v>
      </c>
      <c r="AL46" s="675">
        <v>0</v>
      </c>
      <c r="AM46" s="677">
        <v>0</v>
      </c>
      <c r="AN46" s="695">
        <v>25000000</v>
      </c>
      <c r="AO46" s="695">
        <v>25000000</v>
      </c>
      <c r="AP46" s="695">
        <v>25000000</v>
      </c>
      <c r="AQ46" s="695">
        <v>25000000</v>
      </c>
      <c r="AR46" s="695"/>
      <c r="AS46" s="695"/>
      <c r="AT46" s="695"/>
      <c r="AU46" s="695"/>
      <c r="AV46" s="695">
        <f>AN46+AO46+AP46+AQ46</f>
        <v>100000000</v>
      </c>
      <c r="AW46" s="699" t="s">
        <v>455</v>
      </c>
      <c r="AX46" s="179"/>
      <c r="AY46" s="180"/>
      <c r="AZ46" s="689"/>
    </row>
    <row r="47" spans="1:52" s="171" customFormat="1" ht="29.25" customHeight="1">
      <c r="A47" s="628"/>
      <c r="B47" s="631"/>
      <c r="C47" s="628"/>
      <c r="D47" s="628"/>
      <c r="E47" s="634"/>
      <c r="F47" s="631"/>
      <c r="G47" s="631"/>
      <c r="H47" s="631"/>
      <c r="I47" s="637"/>
      <c r="J47" s="651"/>
      <c r="K47" s="173"/>
      <c r="L47" s="173"/>
      <c r="M47" s="173"/>
      <c r="N47" s="173"/>
      <c r="O47" s="653"/>
      <c r="P47" s="657"/>
      <c r="Q47" s="659"/>
      <c r="R47" s="634"/>
      <c r="S47" s="700" t="s">
        <v>679</v>
      </c>
      <c r="T47" s="708"/>
      <c r="U47" s="709"/>
      <c r="V47" s="710"/>
      <c r="W47" s="634"/>
      <c r="X47" s="634"/>
      <c r="Y47" s="634"/>
      <c r="Z47" s="190"/>
      <c r="AA47" s="190"/>
      <c r="AB47" s="194"/>
      <c r="AC47" s="716"/>
      <c r="AD47" s="716"/>
      <c r="AE47" s="716"/>
      <c r="AF47" s="716"/>
      <c r="AG47" s="619"/>
      <c r="AH47" s="725"/>
      <c r="AI47" s="724"/>
      <c r="AJ47" s="726"/>
      <c r="AK47" s="715"/>
      <c r="AL47" s="715"/>
      <c r="AM47" s="724"/>
      <c r="AN47" s="721"/>
      <c r="AO47" s="721"/>
      <c r="AP47" s="721"/>
      <c r="AQ47" s="721"/>
      <c r="AR47" s="721"/>
      <c r="AS47" s="721"/>
      <c r="AT47" s="721"/>
      <c r="AU47" s="721"/>
      <c r="AV47" s="721"/>
      <c r="AW47" s="722"/>
      <c r="AX47" s="179"/>
      <c r="AY47" s="180"/>
      <c r="AZ47" s="717"/>
    </row>
    <row r="48" spans="1:52" s="171" customFormat="1" ht="21" customHeight="1">
      <c r="A48" s="628"/>
      <c r="B48" s="631"/>
      <c r="C48" s="628"/>
      <c r="D48" s="628"/>
      <c r="E48" s="634"/>
      <c r="F48" s="631"/>
      <c r="G48" s="631"/>
      <c r="H48" s="631"/>
      <c r="I48" s="637"/>
      <c r="J48" s="651"/>
      <c r="K48" s="173"/>
      <c r="L48" s="173"/>
      <c r="M48" s="173"/>
      <c r="N48" s="173"/>
      <c r="O48" s="653"/>
      <c r="P48" s="657"/>
      <c r="Q48" s="659"/>
      <c r="R48" s="664"/>
      <c r="S48" s="701"/>
      <c r="T48" s="646"/>
      <c r="U48" s="692"/>
      <c r="V48" s="648"/>
      <c r="W48" s="664"/>
      <c r="X48" s="664"/>
      <c r="Y48" s="664"/>
      <c r="Z48" s="190">
        <v>15</v>
      </c>
      <c r="AA48" s="190">
        <v>15</v>
      </c>
      <c r="AB48" s="194">
        <v>15</v>
      </c>
      <c r="AC48" s="703"/>
      <c r="AD48" s="703"/>
      <c r="AE48" s="703"/>
      <c r="AF48" s="703"/>
      <c r="AG48" s="599"/>
      <c r="AH48" s="669"/>
      <c r="AI48" s="678"/>
      <c r="AJ48" s="705"/>
      <c r="AK48" s="676"/>
      <c r="AL48" s="676"/>
      <c r="AM48" s="678"/>
      <c r="AN48" s="684"/>
      <c r="AO48" s="684"/>
      <c r="AP48" s="684"/>
      <c r="AQ48" s="684"/>
      <c r="AR48" s="684"/>
      <c r="AS48" s="684"/>
      <c r="AT48" s="684"/>
      <c r="AU48" s="684"/>
      <c r="AV48" s="684"/>
      <c r="AW48" s="686"/>
      <c r="AX48" s="179"/>
      <c r="AY48" s="180"/>
      <c r="AZ48" s="690"/>
    </row>
    <row r="49" spans="1:52" s="171" customFormat="1" ht="40.5" customHeight="1">
      <c r="A49" s="628"/>
      <c r="B49" s="631"/>
      <c r="C49" s="628"/>
      <c r="D49" s="628"/>
      <c r="E49" s="634"/>
      <c r="F49" s="631"/>
      <c r="G49" s="631"/>
      <c r="H49" s="631"/>
      <c r="I49" s="637"/>
      <c r="J49" s="651"/>
      <c r="K49" s="173"/>
      <c r="L49" s="173"/>
      <c r="M49" s="173"/>
      <c r="N49" s="173"/>
      <c r="O49" s="727" t="s">
        <v>466</v>
      </c>
      <c r="P49" s="729">
        <v>0.125</v>
      </c>
      <c r="Q49" s="731" t="s">
        <v>467</v>
      </c>
      <c r="R49" s="663" t="s">
        <v>735</v>
      </c>
      <c r="S49" s="281" t="s">
        <v>680</v>
      </c>
      <c r="T49" s="670">
        <v>0.16</v>
      </c>
      <c r="U49" s="691" t="s">
        <v>81</v>
      </c>
      <c r="V49" s="733">
        <v>4000</v>
      </c>
      <c r="W49" s="663" t="s">
        <v>115</v>
      </c>
      <c r="X49" s="663">
        <v>4000</v>
      </c>
      <c r="Y49" s="663">
        <v>1000</v>
      </c>
      <c r="Z49" s="190">
        <v>1000</v>
      </c>
      <c r="AA49" s="190">
        <v>1000</v>
      </c>
      <c r="AB49" s="194">
        <v>1000</v>
      </c>
      <c r="AC49" s="702">
        <v>200</v>
      </c>
      <c r="AD49" s="702">
        <v>200</v>
      </c>
      <c r="AE49" s="702">
        <v>400</v>
      </c>
      <c r="AF49" s="702">
        <v>200</v>
      </c>
      <c r="AG49" s="598">
        <f t="shared" si="0"/>
        <v>100</v>
      </c>
      <c r="AH49" s="668">
        <f t="shared" si="1"/>
        <v>25</v>
      </c>
      <c r="AI49" s="677">
        <v>0</v>
      </c>
      <c r="AJ49" s="704">
        <f t="shared" si="3"/>
        <v>84000000</v>
      </c>
      <c r="AK49" s="675">
        <v>0</v>
      </c>
      <c r="AL49" s="675">
        <v>0</v>
      </c>
      <c r="AM49" s="677">
        <v>0</v>
      </c>
      <c r="AN49" s="695">
        <v>21000000</v>
      </c>
      <c r="AO49" s="695">
        <v>21000000</v>
      </c>
      <c r="AP49" s="695">
        <v>21000000</v>
      </c>
      <c r="AQ49" s="695">
        <v>21000000</v>
      </c>
      <c r="AR49" s="695"/>
      <c r="AS49" s="695"/>
      <c r="AT49" s="695"/>
      <c r="AU49" s="695"/>
      <c r="AV49" s="695">
        <f t="shared" si="2"/>
        <v>84000000</v>
      </c>
      <c r="AW49" s="699" t="s">
        <v>455</v>
      </c>
      <c r="AX49" s="687"/>
      <c r="AY49" s="689"/>
      <c r="AZ49" s="689"/>
    </row>
    <row r="50" spans="1:52" s="171" customFormat="1" ht="41.25" customHeight="1">
      <c r="A50" s="628"/>
      <c r="B50" s="631"/>
      <c r="C50" s="628"/>
      <c r="D50" s="628"/>
      <c r="E50" s="634"/>
      <c r="F50" s="631"/>
      <c r="G50" s="631"/>
      <c r="H50" s="631"/>
      <c r="I50" s="637"/>
      <c r="J50" s="651"/>
      <c r="K50" s="173"/>
      <c r="L50" s="173"/>
      <c r="M50" s="173"/>
      <c r="N50" s="173"/>
      <c r="O50" s="652"/>
      <c r="P50" s="656"/>
      <c r="Q50" s="628"/>
      <c r="R50" s="664"/>
      <c r="S50" s="281" t="s">
        <v>681</v>
      </c>
      <c r="T50" s="646"/>
      <c r="U50" s="692"/>
      <c r="V50" s="734"/>
      <c r="W50" s="664"/>
      <c r="X50" s="664"/>
      <c r="Y50" s="664"/>
      <c r="Z50" s="190"/>
      <c r="AA50" s="190"/>
      <c r="AB50" s="194"/>
      <c r="AC50" s="703"/>
      <c r="AD50" s="703"/>
      <c r="AE50" s="703"/>
      <c r="AF50" s="703"/>
      <c r="AG50" s="599"/>
      <c r="AH50" s="669"/>
      <c r="AI50" s="678"/>
      <c r="AJ50" s="705"/>
      <c r="AK50" s="676"/>
      <c r="AL50" s="676"/>
      <c r="AM50" s="678"/>
      <c r="AN50" s="684"/>
      <c r="AO50" s="684"/>
      <c r="AP50" s="684"/>
      <c r="AQ50" s="684"/>
      <c r="AR50" s="684"/>
      <c r="AS50" s="684"/>
      <c r="AT50" s="684"/>
      <c r="AU50" s="684"/>
      <c r="AV50" s="684"/>
      <c r="AW50" s="686"/>
      <c r="AX50" s="688"/>
      <c r="AY50" s="690"/>
      <c r="AZ50" s="690"/>
    </row>
    <row r="51" spans="1:52" s="171" customFormat="1" ht="59.25" customHeight="1">
      <c r="A51" s="628"/>
      <c r="B51" s="631"/>
      <c r="C51" s="628"/>
      <c r="D51" s="628"/>
      <c r="E51" s="634"/>
      <c r="F51" s="631"/>
      <c r="G51" s="631"/>
      <c r="H51" s="631"/>
      <c r="I51" s="637"/>
      <c r="J51" s="651"/>
      <c r="K51" s="173"/>
      <c r="L51" s="173"/>
      <c r="M51" s="173"/>
      <c r="N51" s="173"/>
      <c r="O51" s="652"/>
      <c r="P51" s="634"/>
      <c r="Q51" s="628"/>
      <c r="R51" s="189" t="s">
        <v>736</v>
      </c>
      <c r="S51" s="281" t="s">
        <v>682</v>
      </c>
      <c r="T51" s="182">
        <v>0.17</v>
      </c>
      <c r="U51" s="183" t="s">
        <v>81</v>
      </c>
      <c r="V51" s="289">
        <v>4000</v>
      </c>
      <c r="W51" s="190" t="s">
        <v>43</v>
      </c>
      <c r="X51" s="190">
        <v>2000</v>
      </c>
      <c r="Y51" s="190">
        <v>1000</v>
      </c>
      <c r="Z51" s="190">
        <v>1000</v>
      </c>
      <c r="AA51" s="190">
        <v>1000</v>
      </c>
      <c r="AB51" s="194">
        <v>1000</v>
      </c>
      <c r="AC51" s="195"/>
      <c r="AD51" s="195"/>
      <c r="AE51" s="195">
        <v>500</v>
      </c>
      <c r="AF51" s="195">
        <v>500</v>
      </c>
      <c r="AG51" s="14">
        <f t="shared" si="0"/>
        <v>100</v>
      </c>
      <c r="AH51" s="15">
        <f t="shared" si="1"/>
        <v>25</v>
      </c>
      <c r="AI51" s="177">
        <v>0</v>
      </c>
      <c r="AJ51" s="188">
        <f t="shared" si="3"/>
        <v>24000000</v>
      </c>
      <c r="AK51" s="152">
        <v>0</v>
      </c>
      <c r="AL51" s="152">
        <v>0</v>
      </c>
      <c r="AM51" s="152">
        <v>0</v>
      </c>
      <c r="AN51" s="280">
        <v>6000000</v>
      </c>
      <c r="AO51" s="280">
        <v>6000000</v>
      </c>
      <c r="AP51" s="280">
        <v>6000000</v>
      </c>
      <c r="AQ51" s="280">
        <v>6000000</v>
      </c>
      <c r="AR51" s="188"/>
      <c r="AS51" s="188"/>
      <c r="AT51" s="188"/>
      <c r="AU51" s="188"/>
      <c r="AV51" s="280">
        <f t="shared" si="2"/>
        <v>24000000</v>
      </c>
      <c r="AW51" s="219" t="s">
        <v>455</v>
      </c>
      <c r="AX51" s="179"/>
      <c r="AY51" s="180"/>
      <c r="AZ51" s="180"/>
    </row>
    <row r="52" spans="1:52" s="171" customFormat="1" ht="89.25" customHeight="1">
      <c r="A52" s="628"/>
      <c r="B52" s="631"/>
      <c r="C52" s="628"/>
      <c r="D52" s="628"/>
      <c r="E52" s="634"/>
      <c r="F52" s="631"/>
      <c r="G52" s="631"/>
      <c r="H52" s="631"/>
      <c r="I52" s="637"/>
      <c r="J52" s="651"/>
      <c r="K52" s="173"/>
      <c r="L52" s="173"/>
      <c r="M52" s="173"/>
      <c r="N52" s="173"/>
      <c r="O52" s="652"/>
      <c r="P52" s="634"/>
      <c r="Q52" s="628"/>
      <c r="R52" s="189" t="s">
        <v>737</v>
      </c>
      <c r="S52" s="281" t="s">
        <v>683</v>
      </c>
      <c r="T52" s="182">
        <v>0.17</v>
      </c>
      <c r="U52" s="183" t="s">
        <v>81</v>
      </c>
      <c r="V52" s="197">
        <v>4000</v>
      </c>
      <c r="W52" s="190" t="s">
        <v>43</v>
      </c>
      <c r="X52" s="190">
        <v>0</v>
      </c>
      <c r="Y52" s="190">
        <v>500</v>
      </c>
      <c r="Z52" s="190">
        <v>1000</v>
      </c>
      <c r="AA52" s="190">
        <v>1000</v>
      </c>
      <c r="AB52" s="194">
        <v>1000</v>
      </c>
      <c r="AC52" s="195"/>
      <c r="AD52" s="195">
        <v>50</v>
      </c>
      <c r="AE52" s="195">
        <v>250</v>
      </c>
      <c r="AF52" s="195">
        <v>200</v>
      </c>
      <c r="AG52" s="14">
        <f t="shared" si="0"/>
        <v>100</v>
      </c>
      <c r="AH52" s="15">
        <f t="shared" si="1"/>
        <v>12.5</v>
      </c>
      <c r="AI52" s="177">
        <v>0</v>
      </c>
      <c r="AJ52" s="188">
        <f t="shared" si="3"/>
        <v>22000000</v>
      </c>
      <c r="AK52" s="152">
        <v>0</v>
      </c>
      <c r="AL52" s="152">
        <v>0</v>
      </c>
      <c r="AM52" s="152">
        <v>0</v>
      </c>
      <c r="AN52" s="280">
        <v>10000000</v>
      </c>
      <c r="AO52" s="280">
        <v>4000000</v>
      </c>
      <c r="AP52" s="280">
        <v>4000000</v>
      </c>
      <c r="AQ52" s="280">
        <v>4000000</v>
      </c>
      <c r="AR52" s="188"/>
      <c r="AS52" s="188"/>
      <c r="AT52" s="188"/>
      <c r="AU52" s="188"/>
      <c r="AV52" s="280">
        <f t="shared" si="2"/>
        <v>22000000</v>
      </c>
      <c r="AW52" s="219" t="s">
        <v>455</v>
      </c>
      <c r="AX52" s="179"/>
      <c r="AY52" s="180"/>
      <c r="AZ52" s="180"/>
    </row>
    <row r="53" spans="1:52" s="171" customFormat="1" ht="61.5" customHeight="1">
      <c r="A53" s="628"/>
      <c r="B53" s="631"/>
      <c r="C53" s="628"/>
      <c r="D53" s="628"/>
      <c r="E53" s="634"/>
      <c r="F53" s="631"/>
      <c r="G53" s="631"/>
      <c r="H53" s="631"/>
      <c r="I53" s="637"/>
      <c r="J53" s="651"/>
      <c r="K53" s="173"/>
      <c r="L53" s="173"/>
      <c r="M53" s="173"/>
      <c r="N53" s="173"/>
      <c r="O53" s="652"/>
      <c r="P53" s="634"/>
      <c r="Q53" s="628"/>
      <c r="R53" s="189" t="s">
        <v>738</v>
      </c>
      <c r="S53" s="281" t="s">
        <v>684</v>
      </c>
      <c r="T53" s="182">
        <v>0.16</v>
      </c>
      <c r="U53" s="183" t="s">
        <v>81</v>
      </c>
      <c r="V53" s="197">
        <v>2000</v>
      </c>
      <c r="W53" s="190" t="s">
        <v>43</v>
      </c>
      <c r="X53" s="190">
        <v>1000</v>
      </c>
      <c r="Y53" s="190">
        <v>500</v>
      </c>
      <c r="Z53" s="190">
        <v>500</v>
      </c>
      <c r="AA53" s="190">
        <v>500</v>
      </c>
      <c r="AB53" s="194">
        <v>500</v>
      </c>
      <c r="AC53" s="195"/>
      <c r="AD53" s="195"/>
      <c r="AE53" s="195">
        <v>250</v>
      </c>
      <c r="AF53" s="195">
        <v>250</v>
      </c>
      <c r="AG53" s="14">
        <f t="shared" si="0"/>
        <v>100</v>
      </c>
      <c r="AH53" s="15">
        <f t="shared" si="1"/>
        <v>25</v>
      </c>
      <c r="AI53" s="177">
        <v>0</v>
      </c>
      <c r="AJ53" s="188">
        <f t="shared" si="3"/>
        <v>24000000</v>
      </c>
      <c r="AK53" s="152">
        <v>0</v>
      </c>
      <c r="AL53" s="152">
        <v>0</v>
      </c>
      <c r="AM53" s="152">
        <v>0</v>
      </c>
      <c r="AN53" s="286">
        <v>0</v>
      </c>
      <c r="AO53" s="280">
        <v>8000000</v>
      </c>
      <c r="AP53" s="280">
        <v>8000000</v>
      </c>
      <c r="AQ53" s="280">
        <v>8000000</v>
      </c>
      <c r="AR53" s="188"/>
      <c r="AS53" s="188"/>
      <c r="AT53" s="188"/>
      <c r="AU53" s="188"/>
      <c r="AV53" s="280">
        <f>+AN53+AO53+AP53+AQ53</f>
        <v>24000000</v>
      </c>
      <c r="AW53" s="219" t="s">
        <v>455</v>
      </c>
      <c r="AX53" s="179"/>
      <c r="AY53" s="180"/>
      <c r="AZ53" s="180"/>
    </row>
    <row r="54" spans="1:52" s="171" customFormat="1" ht="75" customHeight="1">
      <c r="A54" s="628"/>
      <c r="B54" s="631"/>
      <c r="C54" s="628"/>
      <c r="D54" s="628"/>
      <c r="E54" s="634"/>
      <c r="F54" s="631"/>
      <c r="G54" s="631"/>
      <c r="H54" s="631"/>
      <c r="I54" s="637"/>
      <c r="J54" s="651"/>
      <c r="K54" s="173"/>
      <c r="L54" s="173"/>
      <c r="M54" s="173"/>
      <c r="N54" s="173"/>
      <c r="O54" s="652"/>
      <c r="P54" s="634"/>
      <c r="Q54" s="628"/>
      <c r="R54" s="189" t="s">
        <v>739</v>
      </c>
      <c r="S54" s="281" t="s">
        <v>685</v>
      </c>
      <c r="T54" s="182">
        <v>0.17</v>
      </c>
      <c r="U54" s="183" t="s">
        <v>81</v>
      </c>
      <c r="V54" s="197">
        <v>4000</v>
      </c>
      <c r="W54" s="190" t="s">
        <v>43</v>
      </c>
      <c r="X54" s="190">
        <v>0</v>
      </c>
      <c r="Y54" s="190">
        <v>1000</v>
      </c>
      <c r="Z54" s="190">
        <v>0</v>
      </c>
      <c r="AA54" s="190">
        <v>0</v>
      </c>
      <c r="AB54" s="194">
        <v>0</v>
      </c>
      <c r="AC54" s="195"/>
      <c r="AD54" s="195">
        <v>250</v>
      </c>
      <c r="AE54" s="195">
        <v>250</v>
      </c>
      <c r="AF54" s="195">
        <v>500</v>
      </c>
      <c r="AG54" s="14">
        <f t="shared" si="0"/>
        <v>100</v>
      </c>
      <c r="AH54" s="15">
        <f t="shared" si="1"/>
        <v>25</v>
      </c>
      <c r="AI54" s="177">
        <v>0</v>
      </c>
      <c r="AJ54" s="188">
        <f t="shared" si="3"/>
        <v>40000000</v>
      </c>
      <c r="AK54" s="152">
        <v>0</v>
      </c>
      <c r="AL54" s="152">
        <v>0</v>
      </c>
      <c r="AM54" s="152">
        <v>0</v>
      </c>
      <c r="AN54" s="280">
        <v>40000000</v>
      </c>
      <c r="AO54" s="280">
        <v>0</v>
      </c>
      <c r="AP54" s="280">
        <v>0</v>
      </c>
      <c r="AQ54" s="280">
        <v>0</v>
      </c>
      <c r="AR54" s="188"/>
      <c r="AS54" s="188"/>
      <c r="AT54" s="188"/>
      <c r="AU54" s="188"/>
      <c r="AV54" s="280">
        <f t="shared" ref="AV54:AV61" si="4">AN54+AO54+AP54+AQ54</f>
        <v>40000000</v>
      </c>
      <c r="AW54" s="219" t="s">
        <v>455</v>
      </c>
      <c r="AX54" s="179"/>
      <c r="AY54" s="180"/>
      <c r="AZ54" s="180"/>
    </row>
    <row r="55" spans="1:52" s="171" customFormat="1" ht="89.25" customHeight="1">
      <c r="A55" s="628"/>
      <c r="B55" s="631"/>
      <c r="C55" s="628"/>
      <c r="D55" s="628"/>
      <c r="E55" s="634"/>
      <c r="F55" s="631"/>
      <c r="G55" s="631"/>
      <c r="H55" s="631"/>
      <c r="I55" s="637"/>
      <c r="J55" s="651"/>
      <c r="K55" s="173"/>
      <c r="L55" s="173"/>
      <c r="M55" s="173"/>
      <c r="N55" s="173"/>
      <c r="O55" s="652"/>
      <c r="P55" s="634"/>
      <c r="Q55" s="628"/>
      <c r="R55" s="181" t="s">
        <v>740</v>
      </c>
      <c r="S55" s="277" t="s">
        <v>686</v>
      </c>
      <c r="T55" s="182">
        <v>0.17</v>
      </c>
      <c r="U55" s="183" t="s">
        <v>81</v>
      </c>
      <c r="V55" s="197">
        <v>12000</v>
      </c>
      <c r="W55" s="185" t="s">
        <v>43</v>
      </c>
      <c r="X55" s="185">
        <v>4000</v>
      </c>
      <c r="Y55" s="185">
        <v>3000</v>
      </c>
      <c r="Z55" s="185">
        <v>3000</v>
      </c>
      <c r="AA55" s="185">
        <v>3000</v>
      </c>
      <c r="AB55" s="186">
        <v>3000</v>
      </c>
      <c r="AC55" s="176"/>
      <c r="AD55" s="176"/>
      <c r="AE55" s="176">
        <v>3000</v>
      </c>
      <c r="AF55" s="176"/>
      <c r="AG55" s="14">
        <f t="shared" si="0"/>
        <v>100</v>
      </c>
      <c r="AH55" s="15">
        <f t="shared" si="1"/>
        <v>25</v>
      </c>
      <c r="AI55" s="177">
        <v>0</v>
      </c>
      <c r="AJ55" s="188">
        <f t="shared" si="3"/>
        <v>75000000</v>
      </c>
      <c r="AK55" s="152">
        <v>0</v>
      </c>
      <c r="AL55" s="152">
        <v>0</v>
      </c>
      <c r="AM55" s="152">
        <v>0</v>
      </c>
      <c r="AN55" s="286">
        <v>0</v>
      </c>
      <c r="AO55" s="280">
        <v>25000000</v>
      </c>
      <c r="AP55" s="280">
        <v>25000000</v>
      </c>
      <c r="AQ55" s="280">
        <v>25000000</v>
      </c>
      <c r="AR55" s="188"/>
      <c r="AS55" s="188"/>
      <c r="AT55" s="188"/>
      <c r="AU55" s="188"/>
      <c r="AV55" s="280">
        <f t="shared" si="4"/>
        <v>75000000</v>
      </c>
      <c r="AW55" s="219" t="s">
        <v>455</v>
      </c>
      <c r="AX55" s="179"/>
      <c r="AY55" s="180"/>
      <c r="AZ55" s="180"/>
    </row>
    <row r="56" spans="1:52" s="171" customFormat="1" ht="69" customHeight="1">
      <c r="A56" s="628"/>
      <c r="B56" s="631"/>
      <c r="C56" s="628"/>
      <c r="D56" s="628"/>
      <c r="E56" s="634"/>
      <c r="F56" s="631"/>
      <c r="G56" s="631"/>
      <c r="H56" s="631"/>
      <c r="I56" s="637"/>
      <c r="J56" s="651"/>
      <c r="K56" s="173"/>
      <c r="L56" s="173"/>
      <c r="M56" s="173"/>
      <c r="N56" s="173"/>
      <c r="O56" s="727" t="s">
        <v>468</v>
      </c>
      <c r="P56" s="729">
        <v>0.125</v>
      </c>
      <c r="Q56" s="731" t="s">
        <v>469</v>
      </c>
      <c r="R56" s="189" t="s">
        <v>741</v>
      </c>
      <c r="S56" s="281" t="s">
        <v>687</v>
      </c>
      <c r="T56" s="198">
        <v>0.125</v>
      </c>
      <c r="U56" s="183" t="s">
        <v>81</v>
      </c>
      <c r="V56" s="197">
        <v>480</v>
      </c>
      <c r="W56" s="190" t="s">
        <v>43</v>
      </c>
      <c r="X56" s="190">
        <v>400</v>
      </c>
      <c r="Y56" s="190">
        <v>120</v>
      </c>
      <c r="Z56" s="190">
        <v>120</v>
      </c>
      <c r="AA56" s="190">
        <v>120</v>
      </c>
      <c r="AB56" s="194">
        <v>120</v>
      </c>
      <c r="AC56" s="195"/>
      <c r="AD56" s="195">
        <v>30</v>
      </c>
      <c r="AE56" s="195">
        <v>30</v>
      </c>
      <c r="AF56" s="195">
        <v>60</v>
      </c>
      <c r="AG56" s="14">
        <f t="shared" si="0"/>
        <v>100</v>
      </c>
      <c r="AH56" s="15">
        <f t="shared" si="1"/>
        <v>25</v>
      </c>
      <c r="AI56" s="177">
        <v>0</v>
      </c>
      <c r="AJ56" s="188">
        <f t="shared" si="3"/>
        <v>20000000</v>
      </c>
      <c r="AK56" s="152">
        <v>0</v>
      </c>
      <c r="AL56" s="152">
        <v>0</v>
      </c>
      <c r="AM56" s="152">
        <v>0</v>
      </c>
      <c r="AN56" s="280">
        <v>5000000</v>
      </c>
      <c r="AO56" s="280">
        <v>5000000</v>
      </c>
      <c r="AP56" s="280">
        <v>5000000</v>
      </c>
      <c r="AQ56" s="280">
        <v>5000000</v>
      </c>
      <c r="AR56" s="188"/>
      <c r="AS56" s="188"/>
      <c r="AT56" s="188"/>
      <c r="AU56" s="188"/>
      <c r="AV56" s="280">
        <f t="shared" si="4"/>
        <v>20000000</v>
      </c>
      <c r="AW56" s="219" t="s">
        <v>455</v>
      </c>
      <c r="AX56" s="179"/>
      <c r="AY56" s="180"/>
      <c r="AZ56" s="180"/>
    </row>
    <row r="57" spans="1:52" s="171" customFormat="1" ht="35.25" customHeight="1">
      <c r="A57" s="628"/>
      <c r="B57" s="631"/>
      <c r="C57" s="628"/>
      <c r="D57" s="628"/>
      <c r="E57" s="634"/>
      <c r="F57" s="631"/>
      <c r="G57" s="631"/>
      <c r="H57" s="631"/>
      <c r="I57" s="637"/>
      <c r="J57" s="651"/>
      <c r="K57" s="173"/>
      <c r="L57" s="173"/>
      <c r="M57" s="173"/>
      <c r="N57" s="173"/>
      <c r="O57" s="652"/>
      <c r="P57" s="656"/>
      <c r="Q57" s="628"/>
      <c r="R57" s="737" t="s">
        <v>742</v>
      </c>
      <c r="S57" s="281" t="s">
        <v>688</v>
      </c>
      <c r="T57" s="739">
        <v>0.125</v>
      </c>
      <c r="U57" s="691" t="s">
        <v>81</v>
      </c>
      <c r="V57" s="733">
        <v>1200</v>
      </c>
      <c r="W57" s="663" t="s">
        <v>43</v>
      </c>
      <c r="X57" s="663">
        <v>0</v>
      </c>
      <c r="Y57" s="663">
        <v>300</v>
      </c>
      <c r="Z57" s="190"/>
      <c r="AA57" s="190"/>
      <c r="AB57" s="194"/>
      <c r="AC57" s="702">
        <v>50</v>
      </c>
      <c r="AD57" s="702">
        <v>100</v>
      </c>
      <c r="AE57" s="702">
        <v>100</v>
      </c>
      <c r="AF57" s="702">
        <v>50</v>
      </c>
      <c r="AG57" s="598">
        <f>+((AC58+AD58+AE57+AF57)/Y57)*100</f>
        <v>50</v>
      </c>
      <c r="AH57" s="668">
        <f>+((AC58+AD58+AE57+AF57)/V57)*100</f>
        <v>12.5</v>
      </c>
      <c r="AI57" s="677">
        <v>0</v>
      </c>
      <c r="AJ57" s="704">
        <f>+AV57</f>
        <v>128000000</v>
      </c>
      <c r="AK57" s="675">
        <v>0</v>
      </c>
      <c r="AL57" s="675">
        <v>0</v>
      </c>
      <c r="AM57" s="677">
        <v>0</v>
      </c>
      <c r="AN57" s="695">
        <v>32000000</v>
      </c>
      <c r="AO57" s="695">
        <v>32000000</v>
      </c>
      <c r="AP57" s="695">
        <v>32000000</v>
      </c>
      <c r="AQ57" s="695">
        <v>32000000</v>
      </c>
      <c r="AR57" s="695"/>
      <c r="AS57" s="695"/>
      <c r="AT57" s="695"/>
      <c r="AU57" s="695"/>
      <c r="AV57" s="695">
        <f>AN57+AO57+AP57+AQ57</f>
        <v>128000000</v>
      </c>
      <c r="AW57" s="699" t="s">
        <v>455</v>
      </c>
      <c r="AX57" s="687"/>
      <c r="AY57" s="689"/>
      <c r="AZ57" s="689"/>
    </row>
    <row r="58" spans="1:52" s="171" customFormat="1" ht="50.25" customHeight="1">
      <c r="A58" s="628"/>
      <c r="B58" s="631"/>
      <c r="C58" s="628"/>
      <c r="D58" s="628"/>
      <c r="E58" s="634"/>
      <c r="F58" s="631"/>
      <c r="G58" s="631"/>
      <c r="H58" s="631"/>
      <c r="I58" s="637"/>
      <c r="J58" s="651"/>
      <c r="K58" s="173"/>
      <c r="L58" s="173"/>
      <c r="M58" s="173"/>
      <c r="N58" s="173"/>
      <c r="O58" s="652"/>
      <c r="P58" s="634"/>
      <c r="Q58" s="628"/>
      <c r="R58" s="738"/>
      <c r="S58" s="281" t="s">
        <v>689</v>
      </c>
      <c r="T58" s="740"/>
      <c r="U58" s="692"/>
      <c r="V58" s="734"/>
      <c r="W58" s="664"/>
      <c r="X58" s="664"/>
      <c r="Y58" s="664"/>
      <c r="Z58" s="190">
        <v>300</v>
      </c>
      <c r="AA58" s="190">
        <v>300</v>
      </c>
      <c r="AB58" s="194">
        <v>300</v>
      </c>
      <c r="AC58" s="703"/>
      <c r="AD58" s="703"/>
      <c r="AE58" s="703"/>
      <c r="AF58" s="703"/>
      <c r="AG58" s="599"/>
      <c r="AH58" s="669"/>
      <c r="AI58" s="678"/>
      <c r="AJ58" s="705"/>
      <c r="AK58" s="676"/>
      <c r="AL58" s="676"/>
      <c r="AM58" s="678"/>
      <c r="AN58" s="684"/>
      <c r="AO58" s="684"/>
      <c r="AP58" s="684"/>
      <c r="AQ58" s="684"/>
      <c r="AR58" s="684"/>
      <c r="AS58" s="684"/>
      <c r="AT58" s="684"/>
      <c r="AU58" s="684"/>
      <c r="AV58" s="684"/>
      <c r="AW58" s="686"/>
      <c r="AX58" s="688"/>
      <c r="AY58" s="690"/>
      <c r="AZ58" s="690"/>
    </row>
    <row r="59" spans="1:52" s="171" customFormat="1" ht="54.75" customHeight="1">
      <c r="A59" s="628"/>
      <c r="B59" s="631"/>
      <c r="C59" s="628"/>
      <c r="D59" s="628"/>
      <c r="E59" s="634"/>
      <c r="F59" s="631"/>
      <c r="G59" s="631"/>
      <c r="H59" s="631"/>
      <c r="I59" s="637"/>
      <c r="J59" s="651"/>
      <c r="K59" s="173"/>
      <c r="L59" s="173"/>
      <c r="M59" s="173"/>
      <c r="N59" s="173"/>
      <c r="O59" s="652"/>
      <c r="P59" s="634"/>
      <c r="Q59" s="628"/>
      <c r="R59" s="189" t="s">
        <v>743</v>
      </c>
      <c r="S59" s="281" t="s">
        <v>690</v>
      </c>
      <c r="T59" s="198">
        <v>0.125</v>
      </c>
      <c r="U59" s="192" t="s">
        <v>321</v>
      </c>
      <c r="V59" s="289">
        <v>4</v>
      </c>
      <c r="W59" s="190" t="s">
        <v>43</v>
      </c>
      <c r="X59" s="190">
        <v>0</v>
      </c>
      <c r="Y59" s="190">
        <v>1</v>
      </c>
      <c r="Z59" s="190">
        <v>1</v>
      </c>
      <c r="AA59" s="190">
        <v>1</v>
      </c>
      <c r="AB59" s="194">
        <v>1</v>
      </c>
      <c r="AC59" s="195"/>
      <c r="AD59" s="195"/>
      <c r="AE59" s="195">
        <v>1</v>
      </c>
      <c r="AF59" s="195"/>
      <c r="AG59" s="14">
        <f t="shared" si="0"/>
        <v>100</v>
      </c>
      <c r="AH59" s="15">
        <f t="shared" si="1"/>
        <v>25</v>
      </c>
      <c r="AI59" s="177">
        <v>0</v>
      </c>
      <c r="AJ59" s="188">
        <f t="shared" si="3"/>
        <v>80000000</v>
      </c>
      <c r="AK59" s="152">
        <v>0</v>
      </c>
      <c r="AL59" s="152">
        <v>0</v>
      </c>
      <c r="AM59" s="152">
        <v>0</v>
      </c>
      <c r="AN59" s="280">
        <v>20000000</v>
      </c>
      <c r="AO59" s="280">
        <v>20000000</v>
      </c>
      <c r="AP59" s="280">
        <v>20000000</v>
      </c>
      <c r="AQ59" s="280">
        <v>20000000</v>
      </c>
      <c r="AR59" s="188"/>
      <c r="AS59" s="188"/>
      <c r="AT59" s="188"/>
      <c r="AU59" s="188"/>
      <c r="AV59" s="280">
        <f t="shared" si="4"/>
        <v>80000000</v>
      </c>
      <c r="AW59" s="219" t="s">
        <v>455</v>
      </c>
      <c r="AX59" s="179"/>
      <c r="AY59" s="180"/>
      <c r="AZ59" s="180"/>
    </row>
    <row r="60" spans="1:52" s="171" customFormat="1" ht="72.75" customHeight="1">
      <c r="A60" s="628"/>
      <c r="B60" s="631"/>
      <c r="C60" s="628"/>
      <c r="D60" s="628"/>
      <c r="E60" s="634"/>
      <c r="F60" s="631"/>
      <c r="G60" s="631"/>
      <c r="H60" s="631"/>
      <c r="I60" s="637"/>
      <c r="J60" s="651"/>
      <c r="K60" s="173"/>
      <c r="L60" s="173"/>
      <c r="M60" s="173"/>
      <c r="N60" s="173"/>
      <c r="O60" s="652"/>
      <c r="P60" s="634"/>
      <c r="Q60" s="628"/>
      <c r="R60" s="189" t="s">
        <v>744</v>
      </c>
      <c r="S60" s="281" t="s">
        <v>691</v>
      </c>
      <c r="T60" s="199">
        <v>0.125</v>
      </c>
      <c r="U60" s="183" t="s">
        <v>81</v>
      </c>
      <c r="V60" s="197">
        <v>400</v>
      </c>
      <c r="W60" s="190" t="s">
        <v>43</v>
      </c>
      <c r="X60" s="190">
        <v>0</v>
      </c>
      <c r="Y60" s="190">
        <v>100</v>
      </c>
      <c r="Z60" s="190">
        <v>100</v>
      </c>
      <c r="AA60" s="190">
        <v>100</v>
      </c>
      <c r="AB60" s="194">
        <v>100</v>
      </c>
      <c r="AC60" s="195"/>
      <c r="AD60" s="195"/>
      <c r="AE60" s="195">
        <v>50</v>
      </c>
      <c r="AF60" s="195">
        <v>50</v>
      </c>
      <c r="AG60" s="14">
        <f t="shared" si="0"/>
        <v>100</v>
      </c>
      <c r="AH60" s="15">
        <f t="shared" si="1"/>
        <v>25</v>
      </c>
      <c r="AI60" s="177">
        <v>0</v>
      </c>
      <c r="AJ60" s="188">
        <f t="shared" si="3"/>
        <v>16000000</v>
      </c>
      <c r="AK60" s="152">
        <v>0</v>
      </c>
      <c r="AL60" s="152">
        <v>0</v>
      </c>
      <c r="AM60" s="152">
        <v>0</v>
      </c>
      <c r="AN60" s="280">
        <v>4000000</v>
      </c>
      <c r="AO60" s="280">
        <v>4000000</v>
      </c>
      <c r="AP60" s="280">
        <v>4000000</v>
      </c>
      <c r="AQ60" s="280">
        <v>4000000</v>
      </c>
      <c r="AR60" s="188"/>
      <c r="AS60" s="188"/>
      <c r="AT60" s="188"/>
      <c r="AU60" s="188"/>
      <c r="AV60" s="280">
        <f t="shared" si="4"/>
        <v>16000000</v>
      </c>
      <c r="AW60" s="219" t="s">
        <v>455</v>
      </c>
      <c r="AX60" s="179"/>
      <c r="AY60" s="180"/>
      <c r="AZ60" s="180"/>
    </row>
    <row r="61" spans="1:52" s="171" customFormat="1" ht="72" customHeight="1">
      <c r="A61" s="628"/>
      <c r="B61" s="631"/>
      <c r="C61" s="628"/>
      <c r="D61" s="628"/>
      <c r="E61" s="634"/>
      <c r="F61" s="631"/>
      <c r="G61" s="631"/>
      <c r="H61" s="631"/>
      <c r="I61" s="637"/>
      <c r="J61" s="651"/>
      <c r="K61" s="173"/>
      <c r="L61" s="173"/>
      <c r="M61" s="173"/>
      <c r="N61" s="173"/>
      <c r="O61" s="652"/>
      <c r="P61" s="634"/>
      <c r="Q61" s="628"/>
      <c r="R61" s="200" t="s">
        <v>745</v>
      </c>
      <c r="S61" s="290" t="s">
        <v>692</v>
      </c>
      <c r="T61" s="199">
        <v>0.125</v>
      </c>
      <c r="U61" s="183" t="s">
        <v>81</v>
      </c>
      <c r="V61" s="201">
        <v>120</v>
      </c>
      <c r="W61" s="202" t="s">
        <v>43</v>
      </c>
      <c r="X61" s="202">
        <v>77</v>
      </c>
      <c r="Y61" s="202">
        <v>30</v>
      </c>
      <c r="Z61" s="202">
        <v>30</v>
      </c>
      <c r="AA61" s="202">
        <v>30</v>
      </c>
      <c r="AB61" s="203">
        <v>30</v>
      </c>
      <c r="AC61" s="204"/>
      <c r="AD61" s="204"/>
      <c r="AE61" s="204"/>
      <c r="AF61" s="204">
        <v>30</v>
      </c>
      <c r="AG61" s="14">
        <f t="shared" si="0"/>
        <v>100</v>
      </c>
      <c r="AH61" s="15">
        <f t="shared" si="1"/>
        <v>25</v>
      </c>
      <c r="AI61" s="177">
        <v>0</v>
      </c>
      <c r="AJ61" s="188">
        <f t="shared" si="3"/>
        <v>80000000</v>
      </c>
      <c r="AK61" s="152">
        <v>0</v>
      </c>
      <c r="AL61" s="152">
        <v>0</v>
      </c>
      <c r="AM61" s="152">
        <v>0</v>
      </c>
      <c r="AN61" s="280">
        <v>20000000</v>
      </c>
      <c r="AO61" s="280">
        <v>20000000</v>
      </c>
      <c r="AP61" s="280">
        <v>20000000</v>
      </c>
      <c r="AQ61" s="280">
        <v>20000000</v>
      </c>
      <c r="AR61" s="208"/>
      <c r="AS61" s="208"/>
      <c r="AT61" s="208"/>
      <c r="AU61" s="208"/>
      <c r="AV61" s="280">
        <f t="shared" si="4"/>
        <v>80000000</v>
      </c>
      <c r="AW61" s="219" t="s">
        <v>455</v>
      </c>
      <c r="AX61" s="179"/>
      <c r="AY61" s="180"/>
      <c r="AZ61" s="180"/>
    </row>
    <row r="62" spans="1:52" s="171" customFormat="1" ht="39.75" customHeight="1">
      <c r="A62" s="628"/>
      <c r="B62" s="631"/>
      <c r="C62" s="628"/>
      <c r="D62" s="628"/>
      <c r="E62" s="634"/>
      <c r="F62" s="631"/>
      <c r="G62" s="631"/>
      <c r="H62" s="631"/>
      <c r="I62" s="637"/>
      <c r="J62" s="651"/>
      <c r="K62" s="173"/>
      <c r="L62" s="173"/>
      <c r="M62" s="173"/>
      <c r="N62" s="173"/>
      <c r="O62" s="652"/>
      <c r="P62" s="634"/>
      <c r="Q62" s="628"/>
      <c r="R62" s="663" t="s">
        <v>746</v>
      </c>
      <c r="S62" s="281" t="s">
        <v>693</v>
      </c>
      <c r="T62" s="741">
        <v>0.125</v>
      </c>
      <c r="U62" s="691" t="s">
        <v>81</v>
      </c>
      <c r="V62" s="687">
        <v>1600</v>
      </c>
      <c r="W62" s="702" t="s">
        <v>43</v>
      </c>
      <c r="X62" s="702">
        <v>500</v>
      </c>
      <c r="Y62" s="702">
        <v>400</v>
      </c>
      <c r="Z62" s="291"/>
      <c r="AA62" s="291"/>
      <c r="AB62" s="291"/>
      <c r="AC62" s="743"/>
      <c r="AD62" s="702">
        <v>100</v>
      </c>
      <c r="AE62" s="702">
        <v>150</v>
      </c>
      <c r="AF62" s="702">
        <v>150</v>
      </c>
      <c r="AG62" s="598">
        <f>+((AC63+AD62+AE62+AF62)/Y62)*100</f>
        <v>100</v>
      </c>
      <c r="AH62" s="668">
        <f>+((AC63+AD62+AE62+AF62)/V62)*100</f>
        <v>25</v>
      </c>
      <c r="AI62" s="677">
        <v>0</v>
      </c>
      <c r="AJ62" s="704">
        <f>+AV62</f>
        <v>40000000</v>
      </c>
      <c r="AK62" s="675">
        <v>0</v>
      </c>
      <c r="AL62" s="675">
        <v>0</v>
      </c>
      <c r="AM62" s="677">
        <v>0</v>
      </c>
      <c r="AN62" s="695">
        <v>10000000</v>
      </c>
      <c r="AO62" s="695">
        <v>10000000</v>
      </c>
      <c r="AP62" s="695">
        <v>10000000</v>
      </c>
      <c r="AQ62" s="750">
        <v>10000000</v>
      </c>
      <c r="AR62" s="714"/>
      <c r="AS62" s="714"/>
      <c r="AT62" s="714"/>
      <c r="AU62" s="714"/>
      <c r="AV62" s="747">
        <f>AN62+AO62+AP62+AQ62</f>
        <v>40000000</v>
      </c>
      <c r="AW62" s="699" t="s">
        <v>455</v>
      </c>
      <c r="AX62" s="687"/>
      <c r="AY62" s="689"/>
      <c r="AZ62" s="689"/>
    </row>
    <row r="63" spans="1:52" s="171" customFormat="1" ht="63" customHeight="1">
      <c r="A63" s="628"/>
      <c r="B63" s="631"/>
      <c r="C63" s="628"/>
      <c r="D63" s="628"/>
      <c r="E63" s="634"/>
      <c r="F63" s="631"/>
      <c r="G63" s="631"/>
      <c r="H63" s="631"/>
      <c r="I63" s="637"/>
      <c r="J63" s="651"/>
      <c r="K63" s="173"/>
      <c r="L63" s="173"/>
      <c r="M63" s="173"/>
      <c r="N63" s="173"/>
      <c r="O63" s="652"/>
      <c r="P63" s="634"/>
      <c r="Q63" s="628"/>
      <c r="R63" s="635"/>
      <c r="S63" s="281" t="s">
        <v>694</v>
      </c>
      <c r="T63" s="742"/>
      <c r="U63" s="692"/>
      <c r="V63" s="688"/>
      <c r="W63" s="703"/>
      <c r="X63" s="703"/>
      <c r="Y63" s="703"/>
      <c r="Z63" s="206">
        <v>400</v>
      </c>
      <c r="AA63" s="206">
        <v>400</v>
      </c>
      <c r="AB63" s="207">
        <v>400</v>
      </c>
      <c r="AC63" s="744"/>
      <c r="AD63" s="703"/>
      <c r="AE63" s="703"/>
      <c r="AF63" s="703"/>
      <c r="AG63" s="599"/>
      <c r="AH63" s="669"/>
      <c r="AI63" s="678"/>
      <c r="AJ63" s="707"/>
      <c r="AK63" s="676"/>
      <c r="AL63" s="676"/>
      <c r="AM63" s="678"/>
      <c r="AN63" s="684"/>
      <c r="AO63" s="684"/>
      <c r="AP63" s="684"/>
      <c r="AQ63" s="751"/>
      <c r="AR63" s="714"/>
      <c r="AS63" s="714"/>
      <c r="AT63" s="714"/>
      <c r="AU63" s="714"/>
      <c r="AV63" s="748"/>
      <c r="AW63" s="749"/>
      <c r="AX63" s="688"/>
      <c r="AY63" s="690"/>
      <c r="AZ63" s="690"/>
    </row>
    <row r="64" spans="1:52" s="171" customFormat="1" ht="60" customHeight="1">
      <c r="A64" s="628"/>
      <c r="B64" s="631"/>
      <c r="C64" s="628"/>
      <c r="D64" s="628"/>
      <c r="E64" s="634"/>
      <c r="F64" s="631"/>
      <c r="G64" s="631"/>
      <c r="H64" s="631"/>
      <c r="I64" s="637"/>
      <c r="J64" s="651"/>
      <c r="K64" s="173"/>
      <c r="L64" s="173"/>
      <c r="M64" s="173"/>
      <c r="N64" s="173"/>
      <c r="O64" s="652"/>
      <c r="P64" s="634"/>
      <c r="Q64" s="628"/>
      <c r="R64" s="192" t="s">
        <v>747</v>
      </c>
      <c r="S64" s="292"/>
      <c r="T64" s="209">
        <v>0.125</v>
      </c>
      <c r="U64" s="192" t="s">
        <v>470</v>
      </c>
      <c r="V64" s="210">
        <v>4</v>
      </c>
      <c r="W64" s="195" t="s">
        <v>115</v>
      </c>
      <c r="X64" s="195">
        <v>4</v>
      </c>
      <c r="Y64" s="195">
        <v>1</v>
      </c>
      <c r="Z64" s="195">
        <v>1</v>
      </c>
      <c r="AA64" s="195">
        <v>1</v>
      </c>
      <c r="AB64" s="211">
        <v>1</v>
      </c>
      <c r="AC64" s="212">
        <v>1</v>
      </c>
      <c r="AD64" s="195"/>
      <c r="AE64" s="195"/>
      <c r="AF64" s="195"/>
      <c r="AG64" s="14">
        <f t="shared" si="0"/>
        <v>100</v>
      </c>
      <c r="AH64" s="15">
        <f t="shared" si="1"/>
        <v>25</v>
      </c>
      <c r="AI64" s="213">
        <v>0</v>
      </c>
      <c r="AJ64" s="214">
        <f t="shared" si="3"/>
        <v>100000000</v>
      </c>
      <c r="AK64" s="215">
        <v>0</v>
      </c>
      <c r="AL64" s="215">
        <v>0</v>
      </c>
      <c r="AM64" s="215">
        <v>0</v>
      </c>
      <c r="AN64" s="293">
        <v>25000000</v>
      </c>
      <c r="AO64" s="294">
        <v>25000000</v>
      </c>
      <c r="AP64" s="294">
        <v>25000000</v>
      </c>
      <c r="AQ64" s="295">
        <v>25000000</v>
      </c>
      <c r="AR64" s="214"/>
      <c r="AS64" s="214"/>
      <c r="AT64" s="214"/>
      <c r="AU64" s="214"/>
      <c r="AV64" s="296">
        <f>SUM(AN64+AO64+AP64+AQ64)</f>
        <v>100000000</v>
      </c>
      <c r="AW64" s="297" t="s">
        <v>457</v>
      </c>
      <c r="AX64" s="179"/>
      <c r="AY64" s="180"/>
      <c r="AZ64" s="180"/>
    </row>
    <row r="65" spans="1:52" s="171" customFormat="1" ht="96.75" customHeight="1">
      <c r="A65" s="628"/>
      <c r="B65" s="631"/>
      <c r="C65" s="628"/>
      <c r="D65" s="628"/>
      <c r="E65" s="634"/>
      <c r="F65" s="631"/>
      <c r="G65" s="631"/>
      <c r="H65" s="631"/>
      <c r="I65" s="637"/>
      <c r="J65" s="651"/>
      <c r="K65" s="173"/>
      <c r="L65" s="173"/>
      <c r="M65" s="173"/>
      <c r="N65" s="173"/>
      <c r="O65" s="735"/>
      <c r="P65" s="664"/>
      <c r="Q65" s="736"/>
      <c r="R65" s="216" t="s">
        <v>748</v>
      </c>
      <c r="S65" s="282" t="s">
        <v>695</v>
      </c>
      <c r="T65" s="199">
        <v>0.125</v>
      </c>
      <c r="U65" s="183" t="s">
        <v>81</v>
      </c>
      <c r="V65" s="217">
        <v>800</v>
      </c>
      <c r="W65" s="218" t="s">
        <v>43</v>
      </c>
      <c r="X65" s="218">
        <v>0</v>
      </c>
      <c r="Y65" s="218">
        <v>800</v>
      </c>
      <c r="Z65" s="218">
        <v>0</v>
      </c>
      <c r="AA65" s="218">
        <v>0</v>
      </c>
      <c r="AB65" s="219">
        <v>0</v>
      </c>
      <c r="AC65" s="298"/>
      <c r="AD65" s="298">
        <v>400</v>
      </c>
      <c r="AE65" s="195">
        <v>300</v>
      </c>
      <c r="AF65" s="195">
        <v>100</v>
      </c>
      <c r="AG65" s="21">
        <f t="shared" si="0"/>
        <v>100</v>
      </c>
      <c r="AH65" s="220">
        <f t="shared" si="1"/>
        <v>100</v>
      </c>
      <c r="AI65" s="177">
        <v>0</v>
      </c>
      <c r="AJ65" s="178">
        <f t="shared" si="3"/>
        <v>20000000</v>
      </c>
      <c r="AK65" s="152">
        <v>0</v>
      </c>
      <c r="AL65" s="152">
        <v>0</v>
      </c>
      <c r="AM65" s="152">
        <v>0</v>
      </c>
      <c r="AN65" s="280">
        <v>20000000</v>
      </c>
      <c r="AO65" s="280">
        <v>0</v>
      </c>
      <c r="AP65" s="280">
        <v>0</v>
      </c>
      <c r="AQ65" s="299">
        <v>0</v>
      </c>
      <c r="AR65" s="214"/>
      <c r="AS65" s="214"/>
      <c r="AT65" s="214"/>
      <c r="AU65" s="214"/>
      <c r="AV65" s="300">
        <f t="shared" ref="AV65:AV77" si="5">AN65+AO65+AP65+AQ65</f>
        <v>20000000</v>
      </c>
      <c r="AW65" s="219" t="s">
        <v>455</v>
      </c>
      <c r="AX65" s="179"/>
      <c r="AY65" s="180"/>
      <c r="AZ65" s="180"/>
    </row>
    <row r="66" spans="1:52" s="171" customFormat="1" ht="29.25" customHeight="1">
      <c r="A66" s="628"/>
      <c r="B66" s="631"/>
      <c r="C66" s="628"/>
      <c r="D66" s="628"/>
      <c r="E66" s="634"/>
      <c r="F66" s="631"/>
      <c r="G66" s="631"/>
      <c r="H66" s="631"/>
      <c r="I66" s="637"/>
      <c r="J66" s="651"/>
      <c r="K66" s="173"/>
      <c r="L66" s="173"/>
      <c r="M66" s="173"/>
      <c r="N66" s="173"/>
      <c r="O66" s="727" t="s">
        <v>471</v>
      </c>
      <c r="P66" s="729">
        <v>0.125</v>
      </c>
      <c r="Q66" s="731" t="s">
        <v>472</v>
      </c>
      <c r="R66" s="737" t="s">
        <v>749</v>
      </c>
      <c r="S66" s="281" t="s">
        <v>696</v>
      </c>
      <c r="T66" s="745">
        <v>0.11</v>
      </c>
      <c r="U66" s="691" t="s">
        <v>81</v>
      </c>
      <c r="V66" s="693">
        <v>100</v>
      </c>
      <c r="W66" s="663" t="s">
        <v>115</v>
      </c>
      <c r="X66" s="663">
        <v>100</v>
      </c>
      <c r="Y66" s="663">
        <v>25</v>
      </c>
      <c r="Z66" s="190">
        <v>25</v>
      </c>
      <c r="AA66" s="190">
        <v>25</v>
      </c>
      <c r="AB66" s="194">
        <v>25</v>
      </c>
      <c r="AC66" s="702"/>
      <c r="AD66" s="702"/>
      <c r="AE66" s="702">
        <v>25</v>
      </c>
      <c r="AF66" s="702"/>
      <c r="AG66" s="598">
        <f t="shared" si="0"/>
        <v>100</v>
      </c>
      <c r="AH66" s="668">
        <f t="shared" si="1"/>
        <v>25</v>
      </c>
      <c r="AI66" s="677">
        <v>0</v>
      </c>
      <c r="AJ66" s="704">
        <f t="shared" si="3"/>
        <v>81600000</v>
      </c>
      <c r="AK66" s="675">
        <v>0</v>
      </c>
      <c r="AL66" s="675">
        <v>0</v>
      </c>
      <c r="AM66" s="677">
        <v>0</v>
      </c>
      <c r="AN66" s="695">
        <v>20400000</v>
      </c>
      <c r="AO66" s="695">
        <v>20400000</v>
      </c>
      <c r="AP66" s="695">
        <v>20400000</v>
      </c>
      <c r="AQ66" s="695">
        <v>20400000</v>
      </c>
      <c r="AR66" s="683"/>
      <c r="AS66" s="683"/>
      <c r="AT66" s="683"/>
      <c r="AU66" s="683"/>
      <c r="AV66" s="695">
        <f t="shared" si="5"/>
        <v>81600000</v>
      </c>
      <c r="AW66" s="699" t="s">
        <v>455</v>
      </c>
      <c r="AX66" s="687"/>
      <c r="AY66" s="689"/>
      <c r="AZ66" s="689"/>
    </row>
    <row r="67" spans="1:52" s="171" customFormat="1" ht="50.25" customHeight="1">
      <c r="A67" s="628"/>
      <c r="B67" s="631"/>
      <c r="C67" s="628"/>
      <c r="D67" s="628"/>
      <c r="E67" s="634"/>
      <c r="F67" s="631"/>
      <c r="G67" s="631"/>
      <c r="H67" s="631"/>
      <c r="I67" s="637"/>
      <c r="J67" s="651"/>
      <c r="K67" s="173"/>
      <c r="L67" s="173"/>
      <c r="M67" s="173"/>
      <c r="N67" s="173"/>
      <c r="O67" s="652"/>
      <c r="P67" s="656"/>
      <c r="Q67" s="628"/>
      <c r="R67" s="738"/>
      <c r="S67" s="281" t="s">
        <v>697</v>
      </c>
      <c r="T67" s="746"/>
      <c r="U67" s="692"/>
      <c r="V67" s="648"/>
      <c r="W67" s="664"/>
      <c r="X67" s="664"/>
      <c r="Y67" s="664"/>
      <c r="Z67" s="190"/>
      <c r="AA67" s="190"/>
      <c r="AB67" s="194"/>
      <c r="AC67" s="703"/>
      <c r="AD67" s="703"/>
      <c r="AE67" s="703"/>
      <c r="AF67" s="703"/>
      <c r="AG67" s="599"/>
      <c r="AH67" s="669"/>
      <c r="AI67" s="678"/>
      <c r="AJ67" s="705"/>
      <c r="AK67" s="676"/>
      <c r="AL67" s="676"/>
      <c r="AM67" s="678"/>
      <c r="AN67" s="684"/>
      <c r="AO67" s="684"/>
      <c r="AP67" s="684"/>
      <c r="AQ67" s="684"/>
      <c r="AR67" s="684"/>
      <c r="AS67" s="684"/>
      <c r="AT67" s="684"/>
      <c r="AU67" s="684"/>
      <c r="AV67" s="684"/>
      <c r="AW67" s="686"/>
      <c r="AX67" s="688"/>
      <c r="AY67" s="690"/>
      <c r="AZ67" s="690"/>
    </row>
    <row r="68" spans="1:52" s="171" customFormat="1" ht="62.25" customHeight="1">
      <c r="A68" s="628"/>
      <c r="B68" s="631"/>
      <c r="C68" s="628"/>
      <c r="D68" s="628"/>
      <c r="E68" s="634"/>
      <c r="F68" s="631"/>
      <c r="G68" s="631"/>
      <c r="H68" s="631"/>
      <c r="I68" s="637"/>
      <c r="J68" s="651"/>
      <c r="K68" s="173"/>
      <c r="L68" s="173"/>
      <c r="M68" s="173"/>
      <c r="N68" s="173"/>
      <c r="O68" s="652"/>
      <c r="P68" s="634"/>
      <c r="Q68" s="736"/>
      <c r="R68" s="189" t="s">
        <v>750</v>
      </c>
      <c r="S68" s="281" t="s">
        <v>698</v>
      </c>
      <c r="T68" s="193">
        <v>0.11</v>
      </c>
      <c r="U68" s="183" t="s">
        <v>81</v>
      </c>
      <c r="V68" s="184">
        <v>68</v>
      </c>
      <c r="W68" s="190" t="s">
        <v>43</v>
      </c>
      <c r="X68" s="190">
        <v>0</v>
      </c>
      <c r="Y68" s="190">
        <v>17</v>
      </c>
      <c r="Z68" s="190">
        <v>17</v>
      </c>
      <c r="AA68" s="190">
        <v>17</v>
      </c>
      <c r="AB68" s="194">
        <v>17</v>
      </c>
      <c r="AC68" s="195"/>
      <c r="AD68" s="195"/>
      <c r="AE68" s="195">
        <v>17</v>
      </c>
      <c r="AF68" s="195"/>
      <c r="AG68" s="14">
        <f t="shared" si="0"/>
        <v>100</v>
      </c>
      <c r="AH68" s="15">
        <f t="shared" si="1"/>
        <v>25</v>
      </c>
      <c r="AI68" s="177">
        <v>0</v>
      </c>
      <c r="AJ68" s="178">
        <f t="shared" si="3"/>
        <v>40000000</v>
      </c>
      <c r="AK68" s="152">
        <v>0</v>
      </c>
      <c r="AL68" s="152">
        <v>0</v>
      </c>
      <c r="AM68" s="152">
        <v>0</v>
      </c>
      <c r="AN68" s="280">
        <v>10000000</v>
      </c>
      <c r="AO68" s="280">
        <v>10000000</v>
      </c>
      <c r="AP68" s="280">
        <v>10000000</v>
      </c>
      <c r="AQ68" s="280">
        <v>10000000</v>
      </c>
      <c r="AR68" s="178"/>
      <c r="AS68" s="178"/>
      <c r="AT68" s="178"/>
      <c r="AU68" s="178"/>
      <c r="AV68" s="301">
        <f t="shared" si="5"/>
        <v>40000000</v>
      </c>
      <c r="AW68" s="219" t="s">
        <v>455</v>
      </c>
      <c r="AX68" s="179"/>
      <c r="AY68" s="180"/>
      <c r="AZ68" s="180"/>
    </row>
    <row r="69" spans="1:52" s="171" customFormat="1" ht="87" customHeight="1">
      <c r="A69" s="628"/>
      <c r="B69" s="631"/>
      <c r="C69" s="628"/>
      <c r="D69" s="628"/>
      <c r="E69" s="634"/>
      <c r="F69" s="631"/>
      <c r="G69" s="631"/>
      <c r="H69" s="631"/>
      <c r="I69" s="637"/>
      <c r="J69" s="651"/>
      <c r="K69" s="173"/>
      <c r="L69" s="173"/>
      <c r="M69" s="173"/>
      <c r="N69" s="173"/>
      <c r="O69" s="652"/>
      <c r="P69" s="634"/>
      <c r="Q69" s="731" t="s">
        <v>473</v>
      </c>
      <c r="R69" s="181" t="s">
        <v>751</v>
      </c>
      <c r="S69" s="277" t="s">
        <v>699</v>
      </c>
      <c r="T69" s="193">
        <v>0.11</v>
      </c>
      <c r="U69" s="183" t="s">
        <v>81</v>
      </c>
      <c r="V69" s="221">
        <v>2000</v>
      </c>
      <c r="W69" s="185" t="s">
        <v>43</v>
      </c>
      <c r="X69" s="185">
        <v>1500</v>
      </c>
      <c r="Y69" s="185">
        <v>500</v>
      </c>
      <c r="Z69" s="185">
        <v>500</v>
      </c>
      <c r="AA69" s="185">
        <v>500</v>
      </c>
      <c r="AB69" s="186">
        <v>500</v>
      </c>
      <c r="AC69" s="176"/>
      <c r="AD69" s="176"/>
      <c r="AE69" s="176">
        <v>500</v>
      </c>
      <c r="AF69" s="176"/>
      <c r="AG69" s="14">
        <f t="shared" si="0"/>
        <v>100</v>
      </c>
      <c r="AH69" s="15">
        <f t="shared" si="1"/>
        <v>25</v>
      </c>
      <c r="AI69" s="177">
        <v>0</v>
      </c>
      <c r="AJ69" s="188">
        <f t="shared" si="3"/>
        <v>120000000</v>
      </c>
      <c r="AK69" s="152">
        <v>0</v>
      </c>
      <c r="AL69" s="152">
        <v>0</v>
      </c>
      <c r="AM69" s="152">
        <v>0</v>
      </c>
      <c r="AN69" s="286">
        <v>0</v>
      </c>
      <c r="AO69" s="280">
        <v>40000000</v>
      </c>
      <c r="AP69" s="280">
        <v>40000000</v>
      </c>
      <c r="AQ69" s="280">
        <v>40000000</v>
      </c>
      <c r="AR69" s="188"/>
      <c r="AS69" s="188"/>
      <c r="AT69" s="188"/>
      <c r="AU69" s="188"/>
      <c r="AV69" s="280">
        <f t="shared" si="5"/>
        <v>120000000</v>
      </c>
      <c r="AW69" s="219" t="s">
        <v>455</v>
      </c>
      <c r="AX69" s="179"/>
      <c r="AY69" s="180"/>
      <c r="AZ69" s="180"/>
    </row>
    <row r="70" spans="1:52" s="171" customFormat="1" ht="36.75" customHeight="1">
      <c r="A70" s="628"/>
      <c r="B70" s="631"/>
      <c r="C70" s="628"/>
      <c r="D70" s="628"/>
      <c r="E70" s="634"/>
      <c r="F70" s="631"/>
      <c r="G70" s="631"/>
      <c r="H70" s="631"/>
      <c r="I70" s="637"/>
      <c r="J70" s="651"/>
      <c r="K70" s="173"/>
      <c r="L70" s="173"/>
      <c r="M70" s="173"/>
      <c r="N70" s="173"/>
      <c r="O70" s="652"/>
      <c r="P70" s="634"/>
      <c r="Q70" s="628"/>
      <c r="R70" s="737" t="s">
        <v>752</v>
      </c>
      <c r="S70" s="281" t="s">
        <v>700</v>
      </c>
      <c r="T70" s="745">
        <v>0.11</v>
      </c>
      <c r="U70" s="691" t="s">
        <v>81</v>
      </c>
      <c r="V70" s="754">
        <v>800</v>
      </c>
      <c r="W70" s="663" t="s">
        <v>43</v>
      </c>
      <c r="X70" s="663">
        <v>0</v>
      </c>
      <c r="Y70" s="663">
        <v>200</v>
      </c>
      <c r="Z70" s="185"/>
      <c r="AA70" s="185"/>
      <c r="AB70" s="186"/>
      <c r="AC70" s="666">
        <v>20</v>
      </c>
      <c r="AD70" s="666">
        <v>80</v>
      </c>
      <c r="AE70" s="702">
        <v>50</v>
      </c>
      <c r="AF70" s="702">
        <v>50</v>
      </c>
      <c r="AG70" s="598">
        <f>+((AC71+AD71+AE70+AF70)/Y70)*100</f>
        <v>50</v>
      </c>
      <c r="AH70" s="668">
        <f>+((AC71+AD71+AE70+AF70)/V70)*100</f>
        <v>12.5</v>
      </c>
      <c r="AI70" s="677">
        <v>0</v>
      </c>
      <c r="AJ70" s="704">
        <f>+AV70</f>
        <v>81600000</v>
      </c>
      <c r="AK70" s="675">
        <v>0</v>
      </c>
      <c r="AL70" s="675">
        <v>0</v>
      </c>
      <c r="AM70" s="677">
        <v>0</v>
      </c>
      <c r="AN70" s="759">
        <v>20400000</v>
      </c>
      <c r="AO70" s="759">
        <v>20400000</v>
      </c>
      <c r="AP70" s="759">
        <v>20400000</v>
      </c>
      <c r="AQ70" s="695">
        <v>20400000</v>
      </c>
      <c r="AR70" s="695"/>
      <c r="AS70" s="695"/>
      <c r="AT70" s="695"/>
      <c r="AU70" s="695"/>
      <c r="AV70" s="695">
        <f>AN70+AO70+AP70+AQ70</f>
        <v>81600000</v>
      </c>
      <c r="AW70" s="699" t="s">
        <v>455</v>
      </c>
      <c r="AX70" s="687"/>
      <c r="AY70" s="689"/>
      <c r="AZ70" s="689"/>
    </row>
    <row r="71" spans="1:52" s="171" customFormat="1" ht="51.75" customHeight="1">
      <c r="A71" s="628"/>
      <c r="B71" s="631"/>
      <c r="C71" s="628"/>
      <c r="D71" s="628"/>
      <c r="E71" s="634"/>
      <c r="F71" s="631"/>
      <c r="G71" s="631"/>
      <c r="H71" s="631"/>
      <c r="I71" s="637"/>
      <c r="J71" s="651"/>
      <c r="K71" s="173"/>
      <c r="L71" s="173"/>
      <c r="M71" s="173"/>
      <c r="N71" s="173"/>
      <c r="O71" s="652"/>
      <c r="P71" s="634"/>
      <c r="Q71" s="628"/>
      <c r="R71" s="738"/>
      <c r="S71" s="281" t="s">
        <v>701</v>
      </c>
      <c r="T71" s="746"/>
      <c r="U71" s="692"/>
      <c r="V71" s="755"/>
      <c r="W71" s="664"/>
      <c r="X71" s="664"/>
      <c r="Y71" s="664"/>
      <c r="Z71" s="190">
        <v>200</v>
      </c>
      <c r="AA71" s="190">
        <v>200</v>
      </c>
      <c r="AB71" s="194">
        <v>200</v>
      </c>
      <c r="AC71" s="667"/>
      <c r="AD71" s="667"/>
      <c r="AE71" s="703"/>
      <c r="AF71" s="703"/>
      <c r="AG71" s="599"/>
      <c r="AH71" s="669"/>
      <c r="AI71" s="678"/>
      <c r="AJ71" s="705"/>
      <c r="AK71" s="676"/>
      <c r="AL71" s="676"/>
      <c r="AM71" s="678"/>
      <c r="AN71" s="760"/>
      <c r="AO71" s="760"/>
      <c r="AP71" s="760"/>
      <c r="AQ71" s="684"/>
      <c r="AR71" s="684"/>
      <c r="AS71" s="684"/>
      <c r="AT71" s="684"/>
      <c r="AU71" s="684"/>
      <c r="AV71" s="684"/>
      <c r="AW71" s="686"/>
      <c r="AX71" s="688"/>
      <c r="AY71" s="690"/>
      <c r="AZ71" s="690"/>
    </row>
    <row r="72" spans="1:52" s="171" customFormat="1" ht="84.75" customHeight="1">
      <c r="A72" s="628"/>
      <c r="B72" s="631"/>
      <c r="C72" s="628"/>
      <c r="D72" s="628"/>
      <c r="E72" s="634"/>
      <c r="F72" s="631"/>
      <c r="G72" s="631"/>
      <c r="H72" s="631"/>
      <c r="I72" s="637"/>
      <c r="J72" s="651"/>
      <c r="K72" s="173"/>
      <c r="L72" s="173"/>
      <c r="M72" s="173"/>
      <c r="N72" s="173"/>
      <c r="O72" s="652"/>
      <c r="P72" s="634"/>
      <c r="Q72" s="628"/>
      <c r="R72" s="205" t="s">
        <v>474</v>
      </c>
      <c r="S72" s="281" t="s">
        <v>702</v>
      </c>
      <c r="T72" s="193">
        <v>0.12</v>
      </c>
      <c r="U72" s="183" t="s">
        <v>81</v>
      </c>
      <c r="V72" s="221">
        <v>800</v>
      </c>
      <c r="W72" s="190" t="s">
        <v>43</v>
      </c>
      <c r="X72" s="190">
        <v>0</v>
      </c>
      <c r="Y72" s="190">
        <v>200</v>
      </c>
      <c r="Z72" s="190">
        <v>200</v>
      </c>
      <c r="AA72" s="190">
        <v>200</v>
      </c>
      <c r="AB72" s="194">
        <v>200</v>
      </c>
      <c r="AC72" s="195"/>
      <c r="AD72" s="195"/>
      <c r="AE72" s="195">
        <v>100</v>
      </c>
      <c r="AF72" s="195">
        <v>100</v>
      </c>
      <c r="AG72" s="14">
        <f t="shared" si="0"/>
        <v>100</v>
      </c>
      <c r="AH72" s="15">
        <f t="shared" si="1"/>
        <v>25</v>
      </c>
      <c r="AI72" s="177">
        <v>0</v>
      </c>
      <c r="AJ72" s="188">
        <f t="shared" si="3"/>
        <v>40000000</v>
      </c>
      <c r="AK72" s="152">
        <v>0</v>
      </c>
      <c r="AL72" s="152">
        <v>0</v>
      </c>
      <c r="AM72" s="152">
        <v>0</v>
      </c>
      <c r="AN72" s="280">
        <v>10000000</v>
      </c>
      <c r="AO72" s="280">
        <v>10000000</v>
      </c>
      <c r="AP72" s="280">
        <v>10000000</v>
      </c>
      <c r="AQ72" s="280">
        <v>10000000</v>
      </c>
      <c r="AR72" s="188"/>
      <c r="AS72" s="188"/>
      <c r="AT72" s="188"/>
      <c r="AU72" s="188"/>
      <c r="AV72" s="280">
        <f t="shared" si="5"/>
        <v>40000000</v>
      </c>
      <c r="AW72" s="219" t="s">
        <v>455</v>
      </c>
      <c r="AX72" s="179"/>
      <c r="AY72" s="180"/>
      <c r="AZ72" s="180"/>
    </row>
    <row r="73" spans="1:52" s="171" customFormat="1" ht="35.25" customHeight="1">
      <c r="A73" s="628"/>
      <c r="B73" s="631"/>
      <c r="C73" s="628"/>
      <c r="D73" s="628"/>
      <c r="E73" s="634"/>
      <c r="F73" s="631"/>
      <c r="G73" s="631"/>
      <c r="H73" s="631"/>
      <c r="I73" s="637"/>
      <c r="J73" s="651"/>
      <c r="K73" s="173"/>
      <c r="L73" s="173"/>
      <c r="M73" s="173"/>
      <c r="N73" s="173"/>
      <c r="O73" s="652"/>
      <c r="P73" s="634"/>
      <c r="Q73" s="752"/>
      <c r="R73" s="756" t="s">
        <v>475</v>
      </c>
      <c r="S73" s="757" t="s">
        <v>703</v>
      </c>
      <c r="T73" s="745">
        <v>0.11</v>
      </c>
      <c r="U73" s="702" t="s">
        <v>321</v>
      </c>
      <c r="V73" s="754">
        <v>4</v>
      </c>
      <c r="W73" s="663" t="s">
        <v>43</v>
      </c>
      <c r="X73" s="663">
        <v>0</v>
      </c>
      <c r="Y73" s="663">
        <v>1</v>
      </c>
      <c r="Z73" s="222">
        <v>1</v>
      </c>
      <c r="AA73" s="222">
        <v>1</v>
      </c>
      <c r="AB73" s="223">
        <v>1</v>
      </c>
      <c r="AC73" s="702"/>
      <c r="AD73" s="702"/>
      <c r="AE73" s="702">
        <v>1</v>
      </c>
      <c r="AF73" s="702"/>
      <c r="AG73" s="598">
        <f t="shared" si="0"/>
        <v>100</v>
      </c>
      <c r="AH73" s="668">
        <f t="shared" si="1"/>
        <v>25</v>
      </c>
      <c r="AI73" s="677">
        <v>0</v>
      </c>
      <c r="AJ73" s="704">
        <f t="shared" si="3"/>
        <v>80000000</v>
      </c>
      <c r="AK73" s="675">
        <v>0</v>
      </c>
      <c r="AL73" s="675">
        <v>0</v>
      </c>
      <c r="AM73" s="677">
        <v>0</v>
      </c>
      <c r="AN73" s="695">
        <v>20000000</v>
      </c>
      <c r="AO73" s="695">
        <v>20000000</v>
      </c>
      <c r="AP73" s="695">
        <v>20000000</v>
      </c>
      <c r="AQ73" s="695">
        <v>20000000</v>
      </c>
      <c r="AR73" s="695"/>
      <c r="AS73" s="695"/>
      <c r="AT73" s="695"/>
      <c r="AU73" s="695"/>
      <c r="AV73" s="695">
        <f t="shared" si="5"/>
        <v>80000000</v>
      </c>
      <c r="AW73" s="699" t="s">
        <v>455</v>
      </c>
      <c r="AX73" s="687"/>
      <c r="AY73" s="689"/>
      <c r="AZ73" s="689"/>
    </row>
    <row r="74" spans="1:52" s="171" customFormat="1" ht="30" customHeight="1">
      <c r="A74" s="628"/>
      <c r="B74" s="631"/>
      <c r="C74" s="628"/>
      <c r="D74" s="628"/>
      <c r="E74" s="634"/>
      <c r="F74" s="631"/>
      <c r="G74" s="631"/>
      <c r="H74" s="631"/>
      <c r="I74" s="637"/>
      <c r="J74" s="651"/>
      <c r="K74" s="173"/>
      <c r="L74" s="173"/>
      <c r="M74" s="173"/>
      <c r="N74" s="173"/>
      <c r="O74" s="652"/>
      <c r="P74" s="634"/>
      <c r="Q74" s="752"/>
      <c r="R74" s="756"/>
      <c r="S74" s="758"/>
      <c r="T74" s="746"/>
      <c r="U74" s="703"/>
      <c r="V74" s="755"/>
      <c r="W74" s="664"/>
      <c r="X74" s="664"/>
      <c r="Y74" s="664"/>
      <c r="Z74" s="222"/>
      <c r="AA74" s="222"/>
      <c r="AB74" s="223"/>
      <c r="AC74" s="703"/>
      <c r="AD74" s="703"/>
      <c r="AE74" s="703"/>
      <c r="AF74" s="703"/>
      <c r="AG74" s="599"/>
      <c r="AH74" s="669"/>
      <c r="AI74" s="678"/>
      <c r="AJ74" s="705"/>
      <c r="AK74" s="676"/>
      <c r="AL74" s="676"/>
      <c r="AM74" s="678"/>
      <c r="AN74" s="684"/>
      <c r="AO74" s="684"/>
      <c r="AP74" s="684"/>
      <c r="AQ74" s="684"/>
      <c r="AR74" s="684"/>
      <c r="AS74" s="684"/>
      <c r="AT74" s="684"/>
      <c r="AU74" s="684"/>
      <c r="AV74" s="684"/>
      <c r="AW74" s="686"/>
      <c r="AX74" s="688"/>
      <c r="AY74" s="690"/>
      <c r="AZ74" s="690"/>
    </row>
    <row r="75" spans="1:52" s="171" customFormat="1" ht="72" customHeight="1">
      <c r="A75" s="628"/>
      <c r="B75" s="631"/>
      <c r="C75" s="628"/>
      <c r="D75" s="628"/>
      <c r="E75" s="634"/>
      <c r="F75" s="631"/>
      <c r="G75" s="631"/>
      <c r="H75" s="631"/>
      <c r="I75" s="637"/>
      <c r="J75" s="651"/>
      <c r="K75" s="173"/>
      <c r="L75" s="173"/>
      <c r="M75" s="173"/>
      <c r="N75" s="173"/>
      <c r="O75" s="735"/>
      <c r="P75" s="664"/>
      <c r="Q75" s="753"/>
      <c r="R75" s="192" t="s">
        <v>753</v>
      </c>
      <c r="S75" s="337" t="s">
        <v>704</v>
      </c>
      <c r="T75" s="193">
        <v>0.11</v>
      </c>
      <c r="U75" s="183" t="s">
        <v>81</v>
      </c>
      <c r="V75" s="221">
        <v>1600</v>
      </c>
      <c r="W75" s="222" t="s">
        <v>43</v>
      </c>
      <c r="X75" s="222">
        <v>0</v>
      </c>
      <c r="Y75" s="222">
        <v>1600</v>
      </c>
      <c r="Z75" s="222">
        <v>0</v>
      </c>
      <c r="AA75" s="222">
        <v>0</v>
      </c>
      <c r="AB75" s="223">
        <v>0</v>
      </c>
      <c r="AC75" s="195"/>
      <c r="AD75" s="195"/>
      <c r="AE75" s="195">
        <v>800</v>
      </c>
      <c r="AF75" s="195">
        <v>800</v>
      </c>
      <c r="AG75" s="14">
        <f t="shared" si="0"/>
        <v>100</v>
      </c>
      <c r="AH75" s="15">
        <f t="shared" si="1"/>
        <v>100</v>
      </c>
      <c r="AI75" s="177">
        <v>0</v>
      </c>
      <c r="AJ75" s="188">
        <f t="shared" si="3"/>
        <v>70000000</v>
      </c>
      <c r="AK75" s="152">
        <v>0</v>
      </c>
      <c r="AL75" s="152">
        <v>0</v>
      </c>
      <c r="AM75" s="152">
        <v>0</v>
      </c>
      <c r="AN75" s="280">
        <v>70000000</v>
      </c>
      <c r="AO75" s="280">
        <v>0</v>
      </c>
      <c r="AP75" s="280">
        <v>0</v>
      </c>
      <c r="AQ75" s="280">
        <v>0</v>
      </c>
      <c r="AR75" s="188"/>
      <c r="AS75" s="188"/>
      <c r="AT75" s="188"/>
      <c r="AU75" s="188"/>
      <c r="AV75" s="280">
        <f t="shared" si="5"/>
        <v>70000000</v>
      </c>
      <c r="AW75" s="219" t="s">
        <v>455</v>
      </c>
      <c r="AX75" s="179"/>
      <c r="AY75" s="180"/>
      <c r="AZ75" s="180"/>
    </row>
    <row r="76" spans="1:52" s="171" customFormat="1" ht="63" customHeight="1">
      <c r="A76" s="628"/>
      <c r="B76" s="631"/>
      <c r="C76" s="628"/>
      <c r="D76" s="628"/>
      <c r="E76" s="634"/>
      <c r="F76" s="631"/>
      <c r="G76" s="631"/>
      <c r="H76" s="631"/>
      <c r="I76" s="637"/>
      <c r="J76" s="651"/>
      <c r="K76" s="173"/>
      <c r="L76" s="173"/>
      <c r="M76" s="173"/>
      <c r="N76" s="173"/>
      <c r="O76" s="727" t="s">
        <v>476</v>
      </c>
      <c r="P76" s="729">
        <v>0.125</v>
      </c>
      <c r="Q76" s="765" t="s">
        <v>477</v>
      </c>
      <c r="R76" s="192" t="s">
        <v>478</v>
      </c>
      <c r="S76" s="338" t="s">
        <v>705</v>
      </c>
      <c r="T76" s="193">
        <v>0.11</v>
      </c>
      <c r="U76" s="191" t="s">
        <v>454</v>
      </c>
      <c r="V76" s="221">
        <v>16</v>
      </c>
      <c r="W76" s="190" t="s">
        <v>43</v>
      </c>
      <c r="X76" s="190">
        <v>4</v>
      </c>
      <c r="Y76" s="302">
        <v>2</v>
      </c>
      <c r="Z76" s="190">
        <v>4</v>
      </c>
      <c r="AA76" s="190">
        <v>4</v>
      </c>
      <c r="AB76" s="194">
        <v>4</v>
      </c>
      <c r="AC76" s="195"/>
      <c r="AD76" s="195"/>
      <c r="AE76" s="195">
        <v>1</v>
      </c>
      <c r="AF76" s="195">
        <v>1</v>
      </c>
      <c r="AG76" s="14">
        <f t="shared" si="0"/>
        <v>100</v>
      </c>
      <c r="AH76" s="15">
        <f t="shared" si="1"/>
        <v>12.5</v>
      </c>
      <c r="AI76" s="177">
        <v>0</v>
      </c>
      <c r="AJ76" s="188">
        <f t="shared" si="3"/>
        <v>48000000</v>
      </c>
      <c r="AK76" s="152">
        <v>0</v>
      </c>
      <c r="AL76" s="152">
        <v>0</v>
      </c>
      <c r="AM76" s="152">
        <v>0</v>
      </c>
      <c r="AN76" s="280">
        <v>12000000</v>
      </c>
      <c r="AO76" s="280">
        <v>12000000</v>
      </c>
      <c r="AP76" s="280">
        <v>12000000</v>
      </c>
      <c r="AQ76" s="280">
        <v>12000000</v>
      </c>
      <c r="AR76" s="188"/>
      <c r="AS76" s="188"/>
      <c r="AT76" s="188"/>
      <c r="AU76" s="188"/>
      <c r="AV76" s="280">
        <f t="shared" si="5"/>
        <v>48000000</v>
      </c>
      <c r="AW76" s="219" t="s">
        <v>455</v>
      </c>
      <c r="AX76" s="179"/>
      <c r="AY76" s="180"/>
      <c r="AZ76" s="180"/>
    </row>
    <row r="77" spans="1:52" s="171" customFormat="1" ht="63" customHeight="1" thickBot="1">
      <c r="A77" s="629"/>
      <c r="B77" s="632"/>
      <c r="C77" s="629"/>
      <c r="D77" s="629"/>
      <c r="E77" s="635"/>
      <c r="F77" s="632"/>
      <c r="G77" s="632"/>
      <c r="H77" s="632"/>
      <c r="I77" s="638"/>
      <c r="J77" s="651"/>
      <c r="K77" s="173"/>
      <c r="L77" s="173"/>
      <c r="M77" s="173"/>
      <c r="N77" s="173"/>
      <c r="O77" s="652"/>
      <c r="P77" s="634"/>
      <c r="Q77" s="752"/>
      <c r="R77" s="192" t="s">
        <v>479</v>
      </c>
      <c r="S77" s="339" t="s">
        <v>706</v>
      </c>
      <c r="T77" s="303">
        <v>0.11</v>
      </c>
      <c r="U77" s="304" t="s">
        <v>454</v>
      </c>
      <c r="V77" s="305">
        <v>2</v>
      </c>
      <c r="W77" s="306" t="s">
        <v>43</v>
      </c>
      <c r="X77" s="306">
        <v>0</v>
      </c>
      <c r="Y77" s="306">
        <v>2</v>
      </c>
      <c r="Z77" s="222">
        <v>0</v>
      </c>
      <c r="AA77" s="222">
        <v>0</v>
      </c>
      <c r="AB77" s="223">
        <v>0</v>
      </c>
      <c r="AC77" s="206"/>
      <c r="AD77" s="307"/>
      <c r="AE77" s="206">
        <v>1</v>
      </c>
      <c r="AF77" s="206">
        <v>1</v>
      </c>
      <c r="AG77" s="18">
        <f t="shared" si="0"/>
        <v>100</v>
      </c>
      <c r="AH77" s="308">
        <f t="shared" si="1"/>
        <v>100</v>
      </c>
      <c r="AI77" s="213">
        <v>0</v>
      </c>
      <c r="AJ77" s="208">
        <f t="shared" si="3"/>
        <v>60000000</v>
      </c>
      <c r="AK77" s="215">
        <v>0</v>
      </c>
      <c r="AL77" s="215">
        <v>0</v>
      </c>
      <c r="AM77" s="215">
        <v>0</v>
      </c>
      <c r="AN77" s="294">
        <v>60000000</v>
      </c>
      <c r="AO77" s="294">
        <v>0</v>
      </c>
      <c r="AP77" s="294">
        <v>0</v>
      </c>
      <c r="AQ77" s="309">
        <v>0</v>
      </c>
      <c r="AR77" s="208"/>
      <c r="AS77" s="208"/>
      <c r="AT77" s="208"/>
      <c r="AU77" s="208"/>
      <c r="AV77" s="294">
        <f t="shared" si="5"/>
        <v>60000000</v>
      </c>
      <c r="AW77" s="310" t="s">
        <v>455</v>
      </c>
      <c r="AX77" s="311"/>
      <c r="AY77" s="312"/>
      <c r="AZ77" s="312"/>
    </row>
    <row r="78" spans="1:52" s="325" customFormat="1" ht="52.5" hidden="1" thickTop="1" thickBot="1">
      <c r="A78" s="588" t="s">
        <v>480</v>
      </c>
      <c r="B78" s="587">
        <v>0.7</v>
      </c>
      <c r="C78" s="588" t="s">
        <v>481</v>
      </c>
      <c r="D78" s="588" t="s">
        <v>482</v>
      </c>
      <c r="E78" s="761">
        <v>6527</v>
      </c>
      <c r="F78" s="763">
        <v>1</v>
      </c>
      <c r="G78" s="763">
        <v>1</v>
      </c>
      <c r="H78" s="763">
        <v>1</v>
      </c>
      <c r="I78" s="763">
        <v>1</v>
      </c>
      <c r="J78" s="651">
        <v>1</v>
      </c>
      <c r="K78" s="224"/>
      <c r="L78" s="224"/>
      <c r="M78" s="224"/>
      <c r="N78" s="224"/>
      <c r="O78" s="586" t="s">
        <v>483</v>
      </c>
      <c r="P78" s="587">
        <v>0.2</v>
      </c>
      <c r="Q78" s="586" t="s">
        <v>484</v>
      </c>
      <c r="R78" s="237" t="s">
        <v>516</v>
      </c>
      <c r="S78" s="313"/>
      <c r="T78" s="238">
        <v>0.25</v>
      </c>
      <c r="U78" s="239" t="s">
        <v>454</v>
      </c>
      <c r="V78" s="314">
        <v>4</v>
      </c>
      <c r="W78" s="13" t="s">
        <v>115</v>
      </c>
      <c r="X78" s="13">
        <v>4</v>
      </c>
      <c r="Y78" s="13">
        <v>1</v>
      </c>
      <c r="Z78" s="29">
        <v>1</v>
      </c>
      <c r="AA78" s="29">
        <v>1</v>
      </c>
      <c r="AB78" s="226">
        <v>1</v>
      </c>
      <c r="AC78" s="315"/>
      <c r="AD78" s="13"/>
      <c r="AE78" s="315">
        <v>1</v>
      </c>
      <c r="AF78" s="315"/>
      <c r="AG78" s="316">
        <f t="shared" si="0"/>
        <v>100</v>
      </c>
      <c r="AH78" s="317">
        <f t="shared" si="1"/>
        <v>25</v>
      </c>
      <c r="AI78" s="318">
        <v>0</v>
      </c>
      <c r="AJ78" s="319">
        <f t="shared" si="3"/>
        <v>40000000</v>
      </c>
      <c r="AK78" s="320">
        <v>0</v>
      </c>
      <c r="AL78" s="320">
        <v>0</v>
      </c>
      <c r="AM78" s="318">
        <v>0</v>
      </c>
      <c r="AN78" s="321">
        <v>10000000</v>
      </c>
      <c r="AO78" s="321">
        <v>10000000</v>
      </c>
      <c r="AP78" s="321">
        <v>10000000</v>
      </c>
      <c r="AQ78" s="301">
        <v>10000000</v>
      </c>
      <c r="AR78" s="322"/>
      <c r="AS78" s="322"/>
      <c r="AT78" s="322"/>
      <c r="AU78" s="322"/>
      <c r="AV78" s="323">
        <v>40000000</v>
      </c>
      <c r="AW78" s="324" t="s">
        <v>486</v>
      </c>
      <c r="AX78" s="113"/>
      <c r="AY78" s="180"/>
      <c r="AZ78" s="180"/>
    </row>
    <row r="79" spans="1:52" s="171" customFormat="1" ht="107.25" hidden="1" customHeight="1">
      <c r="A79" s="588"/>
      <c r="B79" s="588"/>
      <c r="C79" s="588"/>
      <c r="D79" s="588"/>
      <c r="E79" s="761"/>
      <c r="F79" s="763"/>
      <c r="G79" s="763"/>
      <c r="H79" s="763"/>
      <c r="I79" s="763"/>
      <c r="J79" s="651"/>
      <c r="K79" s="224"/>
      <c r="L79" s="224"/>
      <c r="M79" s="224"/>
      <c r="N79" s="224"/>
      <c r="O79" s="586"/>
      <c r="P79" s="588"/>
      <c r="Q79" s="586"/>
      <c r="R79" s="111" t="s">
        <v>519</v>
      </c>
      <c r="S79" s="313"/>
      <c r="T79" s="193">
        <v>0.25</v>
      </c>
      <c r="U79" s="192" t="s">
        <v>454</v>
      </c>
      <c r="V79" s="114">
        <v>4</v>
      </c>
      <c r="W79" s="29" t="s">
        <v>115</v>
      </c>
      <c r="X79" s="29">
        <v>4</v>
      </c>
      <c r="Y79" s="29">
        <v>1</v>
      </c>
      <c r="Z79" s="29">
        <v>1</v>
      </c>
      <c r="AA79" s="29">
        <v>1</v>
      </c>
      <c r="AB79" s="226">
        <v>1</v>
      </c>
      <c r="AC79" s="29"/>
      <c r="AD79" s="29"/>
      <c r="AE79" s="29">
        <v>1</v>
      </c>
      <c r="AF79" s="29"/>
      <c r="AG79" s="14">
        <f t="shared" si="0"/>
        <v>100</v>
      </c>
      <c r="AH79" s="15">
        <f t="shared" si="1"/>
        <v>25</v>
      </c>
      <c r="AI79" s="177">
        <v>0</v>
      </c>
      <c r="AJ79" s="230">
        <f t="shared" si="3"/>
        <v>20000000</v>
      </c>
      <c r="AK79" s="152">
        <v>0</v>
      </c>
      <c r="AL79" s="152">
        <v>0</v>
      </c>
      <c r="AM79" s="152">
        <v>0</v>
      </c>
      <c r="AN79" s="280">
        <v>5000000</v>
      </c>
      <c r="AO79" s="280">
        <v>5000000</v>
      </c>
      <c r="AP79" s="280">
        <v>5000000</v>
      </c>
      <c r="AQ79" s="280">
        <v>5000000</v>
      </c>
      <c r="AR79" s="227"/>
      <c r="AS79" s="227"/>
      <c r="AT79" s="227"/>
      <c r="AU79" s="227"/>
      <c r="AV79" s="323">
        <v>20000000</v>
      </c>
      <c r="AW79" s="324" t="s">
        <v>486</v>
      </c>
      <c r="AX79" s="113"/>
      <c r="AY79" s="180"/>
      <c r="AZ79" s="180"/>
    </row>
    <row r="80" spans="1:52" s="171" customFormat="1" ht="52.5" hidden="1" thickTop="1" thickBot="1">
      <c r="A80" s="588"/>
      <c r="B80" s="588"/>
      <c r="C80" s="588"/>
      <c r="D80" s="588"/>
      <c r="E80" s="761"/>
      <c r="F80" s="763"/>
      <c r="G80" s="763"/>
      <c r="H80" s="763"/>
      <c r="I80" s="763"/>
      <c r="J80" s="651"/>
      <c r="K80" s="224"/>
      <c r="L80" s="224"/>
      <c r="M80" s="224"/>
      <c r="N80" s="224"/>
      <c r="O80" s="586"/>
      <c r="P80" s="588"/>
      <c r="Q80" s="586"/>
      <c r="R80" s="111" t="s">
        <v>521</v>
      </c>
      <c r="S80" s="313"/>
      <c r="T80" s="193">
        <v>0.25</v>
      </c>
      <c r="U80" s="183" t="s">
        <v>81</v>
      </c>
      <c r="V80" s="114">
        <v>40</v>
      </c>
      <c r="W80" s="29" t="s">
        <v>43</v>
      </c>
      <c r="X80" s="29">
        <v>8</v>
      </c>
      <c r="Y80" s="29">
        <v>10</v>
      </c>
      <c r="Z80" s="29">
        <v>10</v>
      </c>
      <c r="AA80" s="29">
        <v>10</v>
      </c>
      <c r="AB80" s="226">
        <v>10</v>
      </c>
      <c r="AC80" s="29"/>
      <c r="AD80" s="29"/>
      <c r="AE80" s="29">
        <v>5</v>
      </c>
      <c r="AF80" s="29">
        <v>5</v>
      </c>
      <c r="AG80" s="14">
        <f t="shared" si="0"/>
        <v>100</v>
      </c>
      <c r="AH80" s="15">
        <f t="shared" si="1"/>
        <v>25</v>
      </c>
      <c r="AI80" s="177">
        <v>0</v>
      </c>
      <c r="AJ80" s="230">
        <f t="shared" si="3"/>
        <v>20000000</v>
      </c>
      <c r="AK80" s="152">
        <v>0</v>
      </c>
      <c r="AL80" s="152">
        <v>0</v>
      </c>
      <c r="AM80" s="152">
        <v>0</v>
      </c>
      <c r="AN80" s="280">
        <v>5000000</v>
      </c>
      <c r="AO80" s="280">
        <v>5000000</v>
      </c>
      <c r="AP80" s="280">
        <v>5000000</v>
      </c>
      <c r="AQ80" s="280">
        <v>5000000</v>
      </c>
      <c r="AR80" s="227"/>
      <c r="AS80" s="227"/>
      <c r="AT80" s="227"/>
      <c r="AU80" s="227"/>
      <c r="AV80" s="323">
        <v>20000000</v>
      </c>
      <c r="AW80" s="324" t="s">
        <v>486</v>
      </c>
      <c r="AX80" s="113"/>
      <c r="AY80" s="180"/>
      <c r="AZ80" s="180"/>
    </row>
    <row r="81" spans="1:52" s="171" customFormat="1" ht="76.5" hidden="1" customHeight="1">
      <c r="A81" s="588"/>
      <c r="B81" s="588"/>
      <c r="C81" s="588"/>
      <c r="D81" s="588"/>
      <c r="E81" s="761"/>
      <c r="F81" s="763"/>
      <c r="G81" s="763"/>
      <c r="H81" s="763"/>
      <c r="I81" s="763"/>
      <c r="J81" s="651"/>
      <c r="K81" s="224"/>
      <c r="L81" s="224"/>
      <c r="M81" s="224"/>
      <c r="N81" s="224"/>
      <c r="O81" s="586"/>
      <c r="P81" s="588"/>
      <c r="Q81" s="586"/>
      <c r="R81" s="111" t="s">
        <v>523</v>
      </c>
      <c r="S81" s="313"/>
      <c r="T81" s="193">
        <v>0.25</v>
      </c>
      <c r="U81" s="192" t="s">
        <v>454</v>
      </c>
      <c r="V81" s="114">
        <v>12</v>
      </c>
      <c r="W81" s="29" t="s">
        <v>43</v>
      </c>
      <c r="X81" s="29">
        <v>3</v>
      </c>
      <c r="Y81" s="29">
        <v>3</v>
      </c>
      <c r="Z81" s="29">
        <v>3</v>
      </c>
      <c r="AA81" s="29">
        <v>3</v>
      </c>
      <c r="AB81" s="226">
        <v>3</v>
      </c>
      <c r="AC81" s="29"/>
      <c r="AD81" s="29"/>
      <c r="AE81" s="29">
        <v>3</v>
      </c>
      <c r="AF81" s="29"/>
      <c r="AG81" s="14">
        <f t="shared" si="0"/>
        <v>100</v>
      </c>
      <c r="AH81" s="15">
        <f t="shared" si="1"/>
        <v>25</v>
      </c>
      <c r="AI81" s="177">
        <v>0</v>
      </c>
      <c r="AJ81" s="230">
        <f t="shared" si="3"/>
        <v>20000000</v>
      </c>
      <c r="AK81" s="152">
        <v>0</v>
      </c>
      <c r="AL81" s="152">
        <v>0</v>
      </c>
      <c r="AM81" s="152">
        <v>0</v>
      </c>
      <c r="AN81" s="280">
        <v>5000000</v>
      </c>
      <c r="AO81" s="280">
        <v>5000000</v>
      </c>
      <c r="AP81" s="280">
        <v>5000000</v>
      </c>
      <c r="AQ81" s="280">
        <v>5000000</v>
      </c>
      <c r="AR81" s="227"/>
      <c r="AS81" s="227"/>
      <c r="AT81" s="227"/>
      <c r="AU81" s="227"/>
      <c r="AV81" s="323">
        <v>20000000</v>
      </c>
      <c r="AW81" s="324" t="s">
        <v>486</v>
      </c>
      <c r="AX81" s="113"/>
      <c r="AY81" s="180"/>
      <c r="AZ81" s="180"/>
    </row>
    <row r="82" spans="1:52" s="171" customFormat="1" ht="76.5" hidden="1" customHeight="1">
      <c r="A82" s="588"/>
      <c r="B82" s="588"/>
      <c r="C82" s="588"/>
      <c r="D82" s="588"/>
      <c r="E82" s="761"/>
      <c r="F82" s="763"/>
      <c r="G82" s="763"/>
      <c r="H82" s="763"/>
      <c r="I82" s="763"/>
      <c r="J82" s="651"/>
      <c r="K82" s="224"/>
      <c r="L82" s="224"/>
      <c r="M82" s="224"/>
      <c r="N82" s="224"/>
      <c r="O82" s="586" t="s">
        <v>490</v>
      </c>
      <c r="P82" s="587">
        <v>0.2</v>
      </c>
      <c r="Q82" s="586" t="s">
        <v>491</v>
      </c>
      <c r="R82" s="111" t="s">
        <v>525</v>
      </c>
      <c r="S82" s="313"/>
      <c r="T82" s="193">
        <v>0.33</v>
      </c>
      <c r="U82" s="192" t="s">
        <v>454</v>
      </c>
      <c r="V82" s="114">
        <v>4</v>
      </c>
      <c r="W82" s="29" t="s">
        <v>43</v>
      </c>
      <c r="X82" s="29">
        <v>0</v>
      </c>
      <c r="Y82" s="29">
        <v>1</v>
      </c>
      <c r="Z82" s="29">
        <v>1</v>
      </c>
      <c r="AA82" s="29">
        <v>1</v>
      </c>
      <c r="AB82" s="226">
        <v>1</v>
      </c>
      <c r="AC82" s="29"/>
      <c r="AD82" s="29"/>
      <c r="AE82" s="29">
        <v>1</v>
      </c>
      <c r="AF82" s="29"/>
      <c r="AG82" s="14">
        <f t="shared" si="0"/>
        <v>100</v>
      </c>
      <c r="AH82" s="15">
        <f t="shared" si="1"/>
        <v>25</v>
      </c>
      <c r="AI82" s="231">
        <f t="shared" ref="AI82:AI90" si="6">+AV82</f>
        <v>40000000</v>
      </c>
      <c r="AJ82" s="152">
        <v>0</v>
      </c>
      <c r="AK82" s="152">
        <v>0</v>
      </c>
      <c r="AL82" s="152">
        <v>0</v>
      </c>
      <c r="AM82" s="152">
        <v>0</v>
      </c>
      <c r="AN82" s="280">
        <v>10000000</v>
      </c>
      <c r="AO82" s="280">
        <v>10000000</v>
      </c>
      <c r="AP82" s="280">
        <v>10000000</v>
      </c>
      <c r="AQ82" s="280">
        <v>10000000</v>
      </c>
      <c r="AR82" s="227"/>
      <c r="AS82" s="227"/>
      <c r="AT82" s="227"/>
      <c r="AU82" s="227"/>
      <c r="AV82" s="323">
        <v>40000000</v>
      </c>
      <c r="AW82" s="324" t="s">
        <v>486</v>
      </c>
      <c r="AX82" s="113"/>
      <c r="AY82" s="180"/>
      <c r="AZ82" s="180"/>
    </row>
    <row r="83" spans="1:52" s="171" customFormat="1" ht="96.75" hidden="1" customHeight="1">
      <c r="A83" s="588"/>
      <c r="B83" s="588"/>
      <c r="C83" s="588"/>
      <c r="D83" s="588"/>
      <c r="E83" s="761"/>
      <c r="F83" s="763"/>
      <c r="G83" s="763"/>
      <c r="H83" s="763"/>
      <c r="I83" s="763"/>
      <c r="J83" s="651"/>
      <c r="K83" s="224"/>
      <c r="L83" s="224"/>
      <c r="M83" s="224"/>
      <c r="N83" s="224"/>
      <c r="O83" s="586"/>
      <c r="P83" s="588"/>
      <c r="Q83" s="586"/>
      <c r="R83" s="111" t="s">
        <v>527</v>
      </c>
      <c r="S83" s="313"/>
      <c r="T83" s="193">
        <v>0.33</v>
      </c>
      <c r="U83" s="192" t="s">
        <v>454</v>
      </c>
      <c r="V83" s="114">
        <v>400</v>
      </c>
      <c r="W83" s="29" t="s">
        <v>115</v>
      </c>
      <c r="X83" s="29">
        <v>400</v>
      </c>
      <c r="Y83" s="29">
        <v>100</v>
      </c>
      <c r="Z83" s="29">
        <v>100</v>
      </c>
      <c r="AA83" s="29">
        <v>100</v>
      </c>
      <c r="AB83" s="226">
        <v>100</v>
      </c>
      <c r="AC83" s="29"/>
      <c r="AD83" s="29"/>
      <c r="AE83" s="29">
        <v>50</v>
      </c>
      <c r="AF83" s="29">
        <v>50</v>
      </c>
      <c r="AG83" s="14">
        <f t="shared" si="0"/>
        <v>100</v>
      </c>
      <c r="AH83" s="15">
        <f t="shared" si="1"/>
        <v>25</v>
      </c>
      <c r="AI83" s="231">
        <f t="shared" si="6"/>
        <v>20000000</v>
      </c>
      <c r="AJ83" s="152">
        <v>0</v>
      </c>
      <c r="AK83" s="152">
        <v>0</v>
      </c>
      <c r="AL83" s="152">
        <v>0</v>
      </c>
      <c r="AM83" s="152">
        <v>0</v>
      </c>
      <c r="AN83" s="280">
        <v>5000000</v>
      </c>
      <c r="AO83" s="280">
        <v>5000000</v>
      </c>
      <c r="AP83" s="280">
        <v>5000000</v>
      </c>
      <c r="AQ83" s="280">
        <v>5000000</v>
      </c>
      <c r="AR83" s="227"/>
      <c r="AS83" s="227"/>
      <c r="AT83" s="227"/>
      <c r="AU83" s="227"/>
      <c r="AV83" s="323">
        <v>20000000</v>
      </c>
      <c r="AW83" s="324" t="s">
        <v>486</v>
      </c>
      <c r="AX83" s="113"/>
      <c r="AY83" s="180"/>
      <c r="AZ83" s="180"/>
    </row>
    <row r="84" spans="1:52" s="171" customFormat="1" ht="76.5" hidden="1" customHeight="1">
      <c r="A84" s="588"/>
      <c r="B84" s="588"/>
      <c r="C84" s="588"/>
      <c r="D84" s="588"/>
      <c r="E84" s="761"/>
      <c r="F84" s="763"/>
      <c r="G84" s="763"/>
      <c r="H84" s="763"/>
      <c r="I84" s="763"/>
      <c r="J84" s="651"/>
      <c r="K84" s="224"/>
      <c r="L84" s="224"/>
      <c r="M84" s="224"/>
      <c r="N84" s="224"/>
      <c r="O84" s="586"/>
      <c r="P84" s="588"/>
      <c r="Q84" s="586"/>
      <c r="R84" s="111" t="s">
        <v>529</v>
      </c>
      <c r="S84" s="313"/>
      <c r="T84" s="193">
        <v>0.34</v>
      </c>
      <c r="U84" s="192" t="s">
        <v>454</v>
      </c>
      <c r="V84" s="114">
        <v>4</v>
      </c>
      <c r="W84" s="29" t="s">
        <v>115</v>
      </c>
      <c r="X84" s="29">
        <v>4</v>
      </c>
      <c r="Y84" s="29">
        <v>1</v>
      </c>
      <c r="Z84" s="29">
        <v>1</v>
      </c>
      <c r="AA84" s="29">
        <v>1</v>
      </c>
      <c r="AB84" s="226">
        <v>1</v>
      </c>
      <c r="AC84" s="29"/>
      <c r="AD84" s="29"/>
      <c r="AE84" s="29">
        <v>1</v>
      </c>
      <c r="AF84" s="29"/>
      <c r="AG84" s="14">
        <f t="shared" si="0"/>
        <v>100</v>
      </c>
      <c r="AH84" s="15">
        <f t="shared" si="1"/>
        <v>25</v>
      </c>
      <c r="AI84" s="231">
        <f t="shared" si="6"/>
        <v>40000000</v>
      </c>
      <c r="AJ84" s="152">
        <v>0</v>
      </c>
      <c r="AK84" s="152">
        <v>0</v>
      </c>
      <c r="AL84" s="152">
        <v>0</v>
      </c>
      <c r="AM84" s="152">
        <v>0</v>
      </c>
      <c r="AN84" s="280">
        <v>10000000</v>
      </c>
      <c r="AO84" s="280">
        <v>10000000</v>
      </c>
      <c r="AP84" s="280">
        <v>10000000</v>
      </c>
      <c r="AQ84" s="280">
        <v>10000000</v>
      </c>
      <c r="AR84" s="227"/>
      <c r="AS84" s="227"/>
      <c r="AT84" s="227"/>
      <c r="AU84" s="227"/>
      <c r="AV84" s="323">
        <v>40000000</v>
      </c>
      <c r="AW84" s="324" t="s">
        <v>486</v>
      </c>
      <c r="AX84" s="113"/>
      <c r="AY84" s="180"/>
      <c r="AZ84" s="180"/>
    </row>
    <row r="85" spans="1:52" s="171" customFormat="1" ht="76.5" hidden="1" customHeight="1">
      <c r="A85" s="588"/>
      <c r="B85" s="588"/>
      <c r="C85" s="588"/>
      <c r="D85" s="588"/>
      <c r="E85" s="761"/>
      <c r="F85" s="763"/>
      <c r="G85" s="763"/>
      <c r="H85" s="763"/>
      <c r="I85" s="763"/>
      <c r="J85" s="651"/>
      <c r="K85" s="224"/>
      <c r="L85" s="224"/>
      <c r="M85" s="224"/>
      <c r="N85" s="224"/>
      <c r="O85" s="586" t="s">
        <v>495</v>
      </c>
      <c r="P85" s="587">
        <v>0.2</v>
      </c>
      <c r="Q85" s="586" t="s">
        <v>496</v>
      </c>
      <c r="R85" s="111" t="s">
        <v>531</v>
      </c>
      <c r="S85" s="313"/>
      <c r="T85" s="193">
        <v>0.2</v>
      </c>
      <c r="U85" s="192" t="s">
        <v>454</v>
      </c>
      <c r="V85" s="114">
        <v>16</v>
      </c>
      <c r="W85" s="29" t="s">
        <v>43</v>
      </c>
      <c r="X85" s="29">
        <v>12</v>
      </c>
      <c r="Y85" s="29">
        <v>4</v>
      </c>
      <c r="Z85" s="29">
        <v>4</v>
      </c>
      <c r="AA85" s="29">
        <v>4</v>
      </c>
      <c r="AB85" s="226">
        <v>4</v>
      </c>
      <c r="AC85" s="29"/>
      <c r="AD85" s="29"/>
      <c r="AE85" s="29">
        <v>2</v>
      </c>
      <c r="AF85" s="29">
        <v>2</v>
      </c>
      <c r="AG85" s="14">
        <f t="shared" si="0"/>
        <v>100</v>
      </c>
      <c r="AH85" s="15">
        <f t="shared" si="1"/>
        <v>25</v>
      </c>
      <c r="AI85" s="231">
        <f t="shared" si="6"/>
        <v>80000000</v>
      </c>
      <c r="AJ85" s="152">
        <v>0</v>
      </c>
      <c r="AK85" s="152">
        <v>0</v>
      </c>
      <c r="AL85" s="152">
        <v>0</v>
      </c>
      <c r="AM85" s="152">
        <v>0</v>
      </c>
      <c r="AN85" s="280">
        <v>20000000</v>
      </c>
      <c r="AO85" s="280">
        <v>20000000</v>
      </c>
      <c r="AP85" s="280">
        <v>20000000</v>
      </c>
      <c r="AQ85" s="280">
        <v>20000000</v>
      </c>
      <c r="AR85" s="227"/>
      <c r="AS85" s="227"/>
      <c r="AT85" s="227"/>
      <c r="AU85" s="227"/>
      <c r="AV85" s="323">
        <v>80000000</v>
      </c>
      <c r="AW85" s="324" t="s">
        <v>486</v>
      </c>
      <c r="AX85" s="113"/>
      <c r="AY85" s="180"/>
      <c r="AZ85" s="180"/>
    </row>
    <row r="86" spans="1:52" s="171" customFormat="1" ht="76.5" hidden="1" customHeight="1">
      <c r="A86" s="588"/>
      <c r="B86" s="588"/>
      <c r="C86" s="588"/>
      <c r="D86" s="588"/>
      <c r="E86" s="761"/>
      <c r="F86" s="763"/>
      <c r="G86" s="763"/>
      <c r="H86" s="763"/>
      <c r="I86" s="763"/>
      <c r="J86" s="651"/>
      <c r="K86" s="224"/>
      <c r="L86" s="224"/>
      <c r="M86" s="224"/>
      <c r="N86" s="224"/>
      <c r="O86" s="586"/>
      <c r="P86" s="588"/>
      <c r="Q86" s="586"/>
      <c r="R86" s="111" t="s">
        <v>533</v>
      </c>
      <c r="S86" s="313"/>
      <c r="T86" s="193">
        <v>0.2</v>
      </c>
      <c r="U86" s="192" t="s">
        <v>454</v>
      </c>
      <c r="V86" s="114">
        <v>12</v>
      </c>
      <c r="W86" s="29" t="s">
        <v>43</v>
      </c>
      <c r="X86" s="29">
        <v>8</v>
      </c>
      <c r="Y86" s="29">
        <v>3</v>
      </c>
      <c r="Z86" s="29">
        <v>3</v>
      </c>
      <c r="AA86" s="29">
        <v>3</v>
      </c>
      <c r="AB86" s="226">
        <v>3</v>
      </c>
      <c r="AC86" s="29"/>
      <c r="AD86" s="29"/>
      <c r="AE86" s="29">
        <v>1</v>
      </c>
      <c r="AF86" s="29">
        <v>2</v>
      </c>
      <c r="AG86" s="14">
        <f t="shared" si="0"/>
        <v>100</v>
      </c>
      <c r="AH86" s="15">
        <f t="shared" si="1"/>
        <v>25</v>
      </c>
      <c r="AI86" s="231">
        <f t="shared" si="6"/>
        <v>40000000</v>
      </c>
      <c r="AJ86" s="152">
        <v>0</v>
      </c>
      <c r="AK86" s="152">
        <v>0</v>
      </c>
      <c r="AL86" s="152">
        <v>0</v>
      </c>
      <c r="AM86" s="152">
        <v>0</v>
      </c>
      <c r="AN86" s="280">
        <v>10000000</v>
      </c>
      <c r="AO86" s="280">
        <v>10000000</v>
      </c>
      <c r="AP86" s="280">
        <v>10000000</v>
      </c>
      <c r="AQ86" s="280">
        <v>10000000</v>
      </c>
      <c r="AR86" s="227"/>
      <c r="AS86" s="227"/>
      <c r="AT86" s="227"/>
      <c r="AU86" s="227"/>
      <c r="AV86" s="323">
        <v>40000000</v>
      </c>
      <c r="AW86" s="324" t="s">
        <v>486</v>
      </c>
      <c r="AX86" s="113"/>
      <c r="AY86" s="180"/>
      <c r="AZ86" s="180"/>
    </row>
    <row r="87" spans="1:52" s="171" customFormat="1" ht="109.5" hidden="1" customHeight="1">
      <c r="A87" s="588"/>
      <c r="B87" s="588"/>
      <c r="C87" s="588"/>
      <c r="D87" s="588"/>
      <c r="E87" s="761"/>
      <c r="F87" s="763"/>
      <c r="G87" s="763"/>
      <c r="H87" s="763"/>
      <c r="I87" s="763"/>
      <c r="J87" s="651"/>
      <c r="K87" s="224"/>
      <c r="L87" s="224"/>
      <c r="M87" s="224"/>
      <c r="N87" s="224"/>
      <c r="O87" s="586"/>
      <c r="P87" s="588"/>
      <c r="Q87" s="586"/>
      <c r="R87" s="111" t="s">
        <v>535</v>
      </c>
      <c r="S87" s="313"/>
      <c r="T87" s="193">
        <v>0.2</v>
      </c>
      <c r="U87" s="111" t="s">
        <v>500</v>
      </c>
      <c r="V87" s="114">
        <v>5</v>
      </c>
      <c r="W87" s="29" t="s">
        <v>43</v>
      </c>
      <c r="X87" s="29">
        <v>3</v>
      </c>
      <c r="Y87" s="29">
        <v>1</v>
      </c>
      <c r="Z87" s="29">
        <v>2</v>
      </c>
      <c r="AA87" s="29">
        <v>1</v>
      </c>
      <c r="AB87" s="226">
        <v>1</v>
      </c>
      <c r="AC87" s="29"/>
      <c r="AD87" s="29"/>
      <c r="AE87" s="29">
        <v>1</v>
      </c>
      <c r="AF87" s="29"/>
      <c r="AG87" s="14">
        <f t="shared" si="0"/>
        <v>100</v>
      </c>
      <c r="AH87" s="15">
        <f t="shared" si="1"/>
        <v>20</v>
      </c>
      <c r="AI87" s="231">
        <f t="shared" si="6"/>
        <v>40000000</v>
      </c>
      <c r="AJ87" s="152">
        <v>0</v>
      </c>
      <c r="AK87" s="152">
        <v>0</v>
      </c>
      <c r="AL87" s="152">
        <v>0</v>
      </c>
      <c r="AM87" s="152">
        <v>0</v>
      </c>
      <c r="AN87" s="280">
        <v>10000000</v>
      </c>
      <c r="AO87" s="280">
        <v>10000000</v>
      </c>
      <c r="AP87" s="280">
        <v>10000000</v>
      </c>
      <c r="AQ87" s="280">
        <v>10000000</v>
      </c>
      <c r="AR87" s="227"/>
      <c r="AS87" s="227"/>
      <c r="AT87" s="227"/>
      <c r="AU87" s="227"/>
      <c r="AV87" s="323">
        <v>40000000</v>
      </c>
      <c r="AW87" s="324" t="s">
        <v>486</v>
      </c>
      <c r="AX87" s="111" t="s">
        <v>501</v>
      </c>
      <c r="AY87" s="232">
        <v>176563270774</v>
      </c>
      <c r="AZ87" s="232">
        <v>176563270774</v>
      </c>
    </row>
    <row r="88" spans="1:52" s="171" customFormat="1" ht="76.5" hidden="1" customHeight="1">
      <c r="A88" s="588"/>
      <c r="B88" s="588"/>
      <c r="C88" s="588"/>
      <c r="D88" s="588"/>
      <c r="E88" s="761"/>
      <c r="F88" s="763"/>
      <c r="G88" s="763"/>
      <c r="H88" s="763"/>
      <c r="I88" s="763"/>
      <c r="J88" s="651"/>
      <c r="K88" s="224"/>
      <c r="L88" s="224"/>
      <c r="M88" s="224"/>
      <c r="N88" s="224"/>
      <c r="O88" s="586"/>
      <c r="P88" s="588"/>
      <c r="Q88" s="586"/>
      <c r="R88" s="111" t="s">
        <v>537</v>
      </c>
      <c r="S88" s="313"/>
      <c r="T88" s="193">
        <v>0.2</v>
      </c>
      <c r="U88" s="111" t="s">
        <v>503</v>
      </c>
      <c r="V88" s="114">
        <v>4</v>
      </c>
      <c r="W88" s="29" t="s">
        <v>115</v>
      </c>
      <c r="X88" s="29">
        <v>4</v>
      </c>
      <c r="Y88" s="29">
        <v>1</v>
      </c>
      <c r="Z88" s="29">
        <v>1</v>
      </c>
      <c r="AA88" s="29">
        <v>1</v>
      </c>
      <c r="AB88" s="226">
        <v>1</v>
      </c>
      <c r="AC88" s="29"/>
      <c r="AD88" s="29"/>
      <c r="AE88" s="29">
        <v>1</v>
      </c>
      <c r="AF88" s="29"/>
      <c r="AG88" s="14">
        <f t="shared" si="0"/>
        <v>100</v>
      </c>
      <c r="AH88" s="15">
        <f t="shared" si="1"/>
        <v>25</v>
      </c>
      <c r="AI88" s="231">
        <f t="shared" si="6"/>
        <v>20000000</v>
      </c>
      <c r="AJ88" s="152">
        <v>0</v>
      </c>
      <c r="AK88" s="152">
        <v>0</v>
      </c>
      <c r="AL88" s="152">
        <v>0</v>
      </c>
      <c r="AM88" s="152">
        <v>0</v>
      </c>
      <c r="AN88" s="280">
        <v>5000000</v>
      </c>
      <c r="AO88" s="280">
        <v>5000000</v>
      </c>
      <c r="AP88" s="280">
        <v>5000000</v>
      </c>
      <c r="AQ88" s="280">
        <v>5000000</v>
      </c>
      <c r="AR88" s="227"/>
      <c r="AS88" s="227"/>
      <c r="AT88" s="227"/>
      <c r="AU88" s="227"/>
      <c r="AV88" s="323">
        <v>20000000</v>
      </c>
      <c r="AW88" s="324" t="s">
        <v>486</v>
      </c>
      <c r="AX88" s="111" t="s">
        <v>504</v>
      </c>
      <c r="AY88" s="232">
        <v>176563270748</v>
      </c>
      <c r="AZ88" s="232">
        <v>176563270748</v>
      </c>
    </row>
    <row r="89" spans="1:52" s="171" customFormat="1" ht="76.5" hidden="1" customHeight="1">
      <c r="A89" s="588"/>
      <c r="B89" s="588"/>
      <c r="C89" s="588"/>
      <c r="D89" s="588"/>
      <c r="E89" s="761"/>
      <c r="F89" s="763"/>
      <c r="G89" s="763"/>
      <c r="H89" s="763"/>
      <c r="I89" s="763"/>
      <c r="J89" s="651"/>
      <c r="K89" s="224"/>
      <c r="L89" s="224"/>
      <c r="M89" s="224"/>
      <c r="N89" s="224"/>
      <c r="O89" s="586"/>
      <c r="P89" s="588"/>
      <c r="Q89" s="586"/>
      <c r="R89" s="111" t="s">
        <v>539</v>
      </c>
      <c r="S89" s="313"/>
      <c r="T89" s="193">
        <v>0.2</v>
      </c>
      <c r="U89" s="192" t="s">
        <v>454</v>
      </c>
      <c r="V89" s="114">
        <v>4</v>
      </c>
      <c r="W89" s="29" t="s">
        <v>115</v>
      </c>
      <c r="X89" s="29">
        <v>4</v>
      </c>
      <c r="Y89" s="29">
        <v>1</v>
      </c>
      <c r="Z89" s="29">
        <v>1</v>
      </c>
      <c r="AA89" s="29">
        <v>1</v>
      </c>
      <c r="AB89" s="226">
        <v>1</v>
      </c>
      <c r="AC89" s="29"/>
      <c r="AD89" s="29"/>
      <c r="AE89" s="29">
        <v>1</v>
      </c>
      <c r="AF89" s="29"/>
      <c r="AG89" s="14">
        <f t="shared" si="0"/>
        <v>100</v>
      </c>
      <c r="AH89" s="15">
        <f t="shared" si="1"/>
        <v>25</v>
      </c>
      <c r="AI89" s="231">
        <f t="shared" si="6"/>
        <v>40000000</v>
      </c>
      <c r="AJ89" s="152">
        <v>0</v>
      </c>
      <c r="AK89" s="152">
        <v>0</v>
      </c>
      <c r="AL89" s="152">
        <v>0</v>
      </c>
      <c r="AM89" s="152">
        <v>0</v>
      </c>
      <c r="AN89" s="280">
        <v>10000000</v>
      </c>
      <c r="AO89" s="280">
        <v>10000000</v>
      </c>
      <c r="AP89" s="280">
        <v>10000000</v>
      </c>
      <c r="AQ89" s="280">
        <v>10000000</v>
      </c>
      <c r="AR89" s="227"/>
      <c r="AS89" s="227"/>
      <c r="AT89" s="227"/>
      <c r="AU89" s="227"/>
      <c r="AV89" s="323">
        <v>40000000</v>
      </c>
      <c r="AW89" s="324" t="s">
        <v>486</v>
      </c>
      <c r="AX89" s="113"/>
      <c r="AY89" s="180"/>
      <c r="AZ89" s="180"/>
    </row>
    <row r="90" spans="1:52" s="171" customFormat="1" ht="39.75" hidden="1" thickTop="1" thickBot="1">
      <c r="A90" s="588"/>
      <c r="B90" s="588"/>
      <c r="C90" s="588"/>
      <c r="D90" s="588"/>
      <c r="E90" s="761"/>
      <c r="F90" s="763"/>
      <c r="G90" s="763"/>
      <c r="H90" s="763"/>
      <c r="I90" s="763"/>
      <c r="J90" s="651"/>
      <c r="K90" s="224"/>
      <c r="L90" s="224"/>
      <c r="M90" s="224"/>
      <c r="N90" s="224"/>
      <c r="O90" s="586" t="s">
        <v>506</v>
      </c>
      <c r="P90" s="587">
        <v>0.2</v>
      </c>
      <c r="Q90" s="586" t="s">
        <v>507</v>
      </c>
      <c r="R90" s="111" t="s">
        <v>541</v>
      </c>
      <c r="S90" s="313"/>
      <c r="T90" s="193">
        <v>0.33</v>
      </c>
      <c r="U90" s="192" t="s">
        <v>454</v>
      </c>
      <c r="V90" s="114">
        <v>4</v>
      </c>
      <c r="W90" s="29" t="s">
        <v>115</v>
      </c>
      <c r="X90" s="29">
        <v>4</v>
      </c>
      <c r="Y90" s="29">
        <v>1</v>
      </c>
      <c r="Z90" s="29">
        <v>1</v>
      </c>
      <c r="AA90" s="29">
        <v>1</v>
      </c>
      <c r="AB90" s="226">
        <v>1</v>
      </c>
      <c r="AC90" s="29"/>
      <c r="AD90" s="29"/>
      <c r="AE90" s="29">
        <v>1</v>
      </c>
      <c r="AF90" s="29"/>
      <c r="AG90" s="14">
        <f t="shared" si="0"/>
        <v>100</v>
      </c>
      <c r="AH90" s="15">
        <f t="shared" si="1"/>
        <v>25</v>
      </c>
      <c r="AI90" s="231">
        <f t="shared" si="6"/>
        <v>20000000</v>
      </c>
      <c r="AJ90" s="152">
        <v>0</v>
      </c>
      <c r="AK90" s="152">
        <v>0</v>
      </c>
      <c r="AL90" s="152">
        <v>0</v>
      </c>
      <c r="AM90" s="152">
        <v>0</v>
      </c>
      <c r="AN90" s="280">
        <v>5000000</v>
      </c>
      <c r="AO90" s="280">
        <v>5000000</v>
      </c>
      <c r="AP90" s="280">
        <v>5000000</v>
      </c>
      <c r="AQ90" s="280">
        <v>5000000</v>
      </c>
      <c r="AR90" s="227"/>
      <c r="AS90" s="227"/>
      <c r="AT90" s="227"/>
      <c r="AU90" s="227"/>
      <c r="AV90" s="323">
        <v>20000000</v>
      </c>
      <c r="AW90" s="324" t="s">
        <v>486</v>
      </c>
      <c r="AX90" s="113"/>
      <c r="AY90" s="180"/>
      <c r="AZ90" s="180"/>
    </row>
    <row r="91" spans="1:52" s="171" customFormat="1" ht="115.5" hidden="1" customHeight="1">
      <c r="A91" s="588"/>
      <c r="B91" s="588"/>
      <c r="C91" s="588"/>
      <c r="D91" s="588"/>
      <c r="E91" s="761"/>
      <c r="F91" s="763"/>
      <c r="G91" s="763"/>
      <c r="H91" s="763"/>
      <c r="I91" s="763"/>
      <c r="J91" s="651"/>
      <c r="K91" s="224"/>
      <c r="L91" s="224"/>
      <c r="M91" s="224"/>
      <c r="N91" s="224"/>
      <c r="O91" s="586"/>
      <c r="P91" s="588"/>
      <c r="Q91" s="586"/>
      <c r="R91" s="111" t="s">
        <v>543</v>
      </c>
      <c r="S91" s="313"/>
      <c r="T91" s="193">
        <v>0.33</v>
      </c>
      <c r="U91" s="111" t="s">
        <v>510</v>
      </c>
      <c r="V91" s="114">
        <v>1</v>
      </c>
      <c r="W91" s="29" t="s">
        <v>43</v>
      </c>
      <c r="X91" s="29">
        <v>0</v>
      </c>
      <c r="Y91" s="29">
        <v>0</v>
      </c>
      <c r="Z91" s="29">
        <v>1</v>
      </c>
      <c r="AA91" s="29">
        <v>0</v>
      </c>
      <c r="AB91" s="226">
        <v>0</v>
      </c>
      <c r="AC91" s="29"/>
      <c r="AD91" s="29"/>
      <c r="AE91" s="29"/>
      <c r="AF91" s="29"/>
      <c r="AG91" s="14" t="e">
        <f t="shared" ref="AG91:AG92" si="7">+((AC91+AD91+AE91+AF91)/Y91)*100</f>
        <v>#DIV/0!</v>
      </c>
      <c r="AH91" s="15">
        <f t="shared" ref="AH91:AH92" si="8">+((AC91+AD91+AE91+AF91)/V91)*100</f>
        <v>0</v>
      </c>
      <c r="AI91" s="177">
        <v>0</v>
      </c>
      <c r="AJ91" s="152">
        <v>0</v>
      </c>
      <c r="AK91" s="152">
        <v>0</v>
      </c>
      <c r="AL91" s="152">
        <v>0</v>
      </c>
      <c r="AM91" s="228">
        <f>+AV91</f>
        <v>600000000</v>
      </c>
      <c r="AN91" s="326">
        <v>0</v>
      </c>
      <c r="AO91" s="280">
        <v>600000000</v>
      </c>
      <c r="AP91" s="326">
        <v>0</v>
      </c>
      <c r="AQ91" s="326">
        <v>0</v>
      </c>
      <c r="AR91" s="152"/>
      <c r="AS91" s="152"/>
      <c r="AT91" s="152"/>
      <c r="AU91" s="152"/>
      <c r="AV91" s="323">
        <f>+AO91</f>
        <v>600000000</v>
      </c>
      <c r="AW91" s="324" t="s">
        <v>486</v>
      </c>
      <c r="AX91" s="111" t="s">
        <v>511</v>
      </c>
      <c r="AY91" s="232">
        <v>176563270859</v>
      </c>
      <c r="AZ91" s="232">
        <v>176563270859</v>
      </c>
    </row>
    <row r="92" spans="1:52" s="171" customFormat="1" ht="52.5" hidden="1" thickTop="1" thickBot="1">
      <c r="A92" s="532"/>
      <c r="B92" s="532"/>
      <c r="C92" s="532"/>
      <c r="D92" s="532"/>
      <c r="E92" s="762"/>
      <c r="F92" s="764"/>
      <c r="G92" s="764"/>
      <c r="H92" s="764"/>
      <c r="I92" s="764"/>
      <c r="J92" s="766"/>
      <c r="K92" s="327"/>
      <c r="L92" s="327"/>
      <c r="M92" s="327"/>
      <c r="N92" s="327"/>
      <c r="O92" s="328" t="s">
        <v>512</v>
      </c>
      <c r="P92" s="9">
        <v>0.2</v>
      </c>
      <c r="Q92" s="329" t="s">
        <v>513</v>
      </c>
      <c r="R92" s="111" t="s">
        <v>545</v>
      </c>
      <c r="S92" s="313"/>
      <c r="T92" s="193">
        <v>0.34</v>
      </c>
      <c r="U92" s="192" t="s">
        <v>454</v>
      </c>
      <c r="V92" s="114">
        <v>4</v>
      </c>
      <c r="W92" s="29" t="s">
        <v>43</v>
      </c>
      <c r="X92" s="29">
        <v>2</v>
      </c>
      <c r="Y92" s="29">
        <v>1</v>
      </c>
      <c r="Z92" s="29">
        <v>1</v>
      </c>
      <c r="AA92" s="29">
        <v>1</v>
      </c>
      <c r="AB92" s="226">
        <v>1</v>
      </c>
      <c r="AC92" s="8"/>
      <c r="AD92" s="8"/>
      <c r="AE92" s="8">
        <v>1</v>
      </c>
      <c r="AF92" s="8"/>
      <c r="AG92" s="18">
        <f t="shared" si="7"/>
        <v>100</v>
      </c>
      <c r="AH92" s="308">
        <f t="shared" si="8"/>
        <v>25</v>
      </c>
      <c r="AI92" s="330">
        <f>+AV92</f>
        <v>34000000</v>
      </c>
      <c r="AJ92" s="215">
        <v>0</v>
      </c>
      <c r="AK92" s="215">
        <v>0</v>
      </c>
      <c r="AL92" s="215">
        <v>0</v>
      </c>
      <c r="AM92" s="215">
        <v>0</v>
      </c>
      <c r="AN92" s="294">
        <v>7000000</v>
      </c>
      <c r="AO92" s="294">
        <v>8000000</v>
      </c>
      <c r="AP92" s="294">
        <v>9000000</v>
      </c>
      <c r="AQ92" s="294">
        <v>10000000</v>
      </c>
      <c r="AR92" s="227"/>
      <c r="AS92" s="227"/>
      <c r="AT92" s="227"/>
      <c r="AU92" s="227"/>
      <c r="AV92" s="331">
        <f>SUM(AN92:AQ92)</f>
        <v>34000000</v>
      </c>
      <c r="AW92" s="332" t="s">
        <v>515</v>
      </c>
      <c r="AX92" s="328"/>
      <c r="AY92" s="312"/>
      <c r="AZ92" s="312"/>
    </row>
    <row r="93" spans="1:52" ht="15.75" thickTop="1">
      <c r="A93" s="333"/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3"/>
      <c r="P93" s="333"/>
      <c r="Q93" s="333"/>
      <c r="AC93" s="333"/>
      <c r="AD93" s="333"/>
      <c r="AE93" s="333"/>
      <c r="AF93" s="333"/>
      <c r="AG93" s="333"/>
      <c r="AH93" s="333"/>
      <c r="AI93" s="333"/>
      <c r="AJ93" s="333"/>
      <c r="AK93" s="333"/>
      <c r="AL93" s="333"/>
      <c r="AM93" s="333"/>
      <c r="AN93" s="335"/>
      <c r="AO93" s="335"/>
      <c r="AP93" s="335"/>
      <c r="AQ93" s="335"/>
      <c r="AR93" s="333"/>
      <c r="AS93" s="333"/>
      <c r="AT93" s="333"/>
      <c r="AU93" s="333"/>
      <c r="AV93" s="335"/>
      <c r="AW93" s="335"/>
      <c r="AX93" s="333"/>
      <c r="AY93" s="333"/>
      <c r="AZ93" s="333"/>
    </row>
  </sheetData>
  <mergeCells count="716">
    <mergeCell ref="Q90:Q91"/>
    <mergeCell ref="Q78:Q81"/>
    <mergeCell ref="O82:O84"/>
    <mergeCell ref="P82:P84"/>
    <mergeCell ref="Q82:Q84"/>
    <mergeCell ref="O85:O89"/>
    <mergeCell ref="P85:P89"/>
    <mergeCell ref="Q85:Q89"/>
    <mergeCell ref="G78:G92"/>
    <mergeCell ref="H78:H92"/>
    <mergeCell ref="I78:I92"/>
    <mergeCell ref="J78:J92"/>
    <mergeCell ref="O78:O81"/>
    <mergeCell ref="P78:P81"/>
    <mergeCell ref="O90:O91"/>
    <mergeCell ref="P90:P91"/>
    <mergeCell ref="A78:A92"/>
    <mergeCell ref="B78:B92"/>
    <mergeCell ref="C78:C92"/>
    <mergeCell ref="D78:D92"/>
    <mergeCell ref="E78:E92"/>
    <mergeCell ref="F78:F92"/>
    <mergeCell ref="AX73:AX74"/>
    <mergeCell ref="AY73:AY74"/>
    <mergeCell ref="AZ73:AZ74"/>
    <mergeCell ref="O76:O77"/>
    <mergeCell ref="P76:P77"/>
    <mergeCell ref="Q76:Q77"/>
    <mergeCell ref="AR73:AR74"/>
    <mergeCell ref="AS73:AS74"/>
    <mergeCell ref="AT73:AT74"/>
    <mergeCell ref="AU73:AU74"/>
    <mergeCell ref="AV73:AV74"/>
    <mergeCell ref="AW73:AW74"/>
    <mergeCell ref="AL73:AL74"/>
    <mergeCell ref="AM73:AM74"/>
    <mergeCell ref="AN73:AN74"/>
    <mergeCell ref="AO73:AO74"/>
    <mergeCell ref="AP73:AP74"/>
    <mergeCell ref="AQ73:AQ74"/>
    <mergeCell ref="AF73:AF74"/>
    <mergeCell ref="AG73:AG74"/>
    <mergeCell ref="AH73:AH74"/>
    <mergeCell ref="AI73:AI74"/>
    <mergeCell ref="AJ73:AJ74"/>
    <mergeCell ref="AK73:AK74"/>
    <mergeCell ref="W73:W74"/>
    <mergeCell ref="X73:X74"/>
    <mergeCell ref="Y73:Y74"/>
    <mergeCell ref="AC73:AC74"/>
    <mergeCell ref="AD73:AD74"/>
    <mergeCell ref="AE73:AE74"/>
    <mergeCell ref="AV70:AV71"/>
    <mergeCell ref="AW70:AW71"/>
    <mergeCell ref="AX70:AX71"/>
    <mergeCell ref="AY70:AY71"/>
    <mergeCell ref="AZ70:AZ71"/>
    <mergeCell ref="R73:R74"/>
    <mergeCell ref="S73:S74"/>
    <mergeCell ref="T73:T74"/>
    <mergeCell ref="U73:U74"/>
    <mergeCell ref="V73:V74"/>
    <mergeCell ref="AP70:AP71"/>
    <mergeCell ref="AQ70:AQ71"/>
    <mergeCell ref="AR70:AR71"/>
    <mergeCell ref="AS70:AS71"/>
    <mergeCell ref="AT70:AT71"/>
    <mergeCell ref="AU70:AU71"/>
    <mergeCell ref="AJ70:AJ71"/>
    <mergeCell ref="AK70:AK71"/>
    <mergeCell ref="AL70:AL71"/>
    <mergeCell ref="AM70:AM71"/>
    <mergeCell ref="AN70:AN71"/>
    <mergeCell ref="AO70:AO71"/>
    <mergeCell ref="AD70:AD71"/>
    <mergeCell ref="AE70:AE71"/>
    <mergeCell ref="AF70:AF71"/>
    <mergeCell ref="AG70:AG71"/>
    <mergeCell ref="AH70:AH71"/>
    <mergeCell ref="AI70:AI71"/>
    <mergeCell ref="AZ66:AZ67"/>
    <mergeCell ref="Q69:Q75"/>
    <mergeCell ref="R70:R71"/>
    <mergeCell ref="T70:T71"/>
    <mergeCell ref="U70:U71"/>
    <mergeCell ref="V70:V71"/>
    <mergeCell ref="W70:W71"/>
    <mergeCell ref="X70:X71"/>
    <mergeCell ref="Y70:Y71"/>
    <mergeCell ref="AC70:AC71"/>
    <mergeCell ref="AT66:AT67"/>
    <mergeCell ref="AU66:AU67"/>
    <mergeCell ref="AV66:AV67"/>
    <mergeCell ref="AW66:AW67"/>
    <mergeCell ref="AX66:AX67"/>
    <mergeCell ref="AY66:AY67"/>
    <mergeCell ref="AN66:AN67"/>
    <mergeCell ref="AO66:AO67"/>
    <mergeCell ref="AP66:AP67"/>
    <mergeCell ref="AQ66:AQ67"/>
    <mergeCell ref="AR66:AR67"/>
    <mergeCell ref="AS66:AS67"/>
    <mergeCell ref="AH66:AH67"/>
    <mergeCell ref="AI66:AI67"/>
    <mergeCell ref="AJ66:AJ67"/>
    <mergeCell ref="AK66:AK67"/>
    <mergeCell ref="AL66:AL67"/>
    <mergeCell ref="AM66:AM67"/>
    <mergeCell ref="Y66:Y67"/>
    <mergeCell ref="AC66:AC67"/>
    <mergeCell ref="AD66:AD67"/>
    <mergeCell ref="AE66:AE67"/>
    <mergeCell ref="AF66:AF67"/>
    <mergeCell ref="AG66:AG67"/>
    <mergeCell ref="AZ62:AZ63"/>
    <mergeCell ref="O66:O75"/>
    <mergeCell ref="P66:P75"/>
    <mergeCell ref="Q66:Q68"/>
    <mergeCell ref="R66:R67"/>
    <mergeCell ref="T66:T67"/>
    <mergeCell ref="U66:U67"/>
    <mergeCell ref="V66:V67"/>
    <mergeCell ref="W66:W67"/>
    <mergeCell ref="X66:X67"/>
    <mergeCell ref="AT62:AT63"/>
    <mergeCell ref="AU62:AU63"/>
    <mergeCell ref="AV62:AV63"/>
    <mergeCell ref="AW62:AW63"/>
    <mergeCell ref="AX62:AX63"/>
    <mergeCell ref="AY62:AY63"/>
    <mergeCell ref="AN62:AN63"/>
    <mergeCell ref="AO62:AO63"/>
    <mergeCell ref="AP62:AP63"/>
    <mergeCell ref="AQ62:AQ63"/>
    <mergeCell ref="AR62:AR63"/>
    <mergeCell ref="AS62:AS63"/>
    <mergeCell ref="AH62:AH63"/>
    <mergeCell ref="AI62:AI63"/>
    <mergeCell ref="AJ62:AJ63"/>
    <mergeCell ref="AK62:AK63"/>
    <mergeCell ref="AL62:AL63"/>
    <mergeCell ref="AM62:AM63"/>
    <mergeCell ref="Y62:Y63"/>
    <mergeCell ref="AC62:AC63"/>
    <mergeCell ref="AD62:AD63"/>
    <mergeCell ref="AE62:AE63"/>
    <mergeCell ref="AF62:AF63"/>
    <mergeCell ref="AG62:AG63"/>
    <mergeCell ref="AW57:AW58"/>
    <mergeCell ref="AX57:AX58"/>
    <mergeCell ref="AY57:AY58"/>
    <mergeCell ref="AZ57:AZ58"/>
    <mergeCell ref="R62:R63"/>
    <mergeCell ref="T62:T63"/>
    <mergeCell ref="U62:U63"/>
    <mergeCell ref="V62:V63"/>
    <mergeCell ref="W62:W63"/>
    <mergeCell ref="X62:X63"/>
    <mergeCell ref="AQ57:AQ58"/>
    <mergeCell ref="AR57:AR58"/>
    <mergeCell ref="AS57:AS58"/>
    <mergeCell ref="AT57:AT58"/>
    <mergeCell ref="AU57:AU58"/>
    <mergeCell ref="AV57:AV58"/>
    <mergeCell ref="AK57:AK58"/>
    <mergeCell ref="AL57:AL58"/>
    <mergeCell ref="AM57:AM58"/>
    <mergeCell ref="AN57:AN58"/>
    <mergeCell ref="AO57:AO58"/>
    <mergeCell ref="AP57:AP58"/>
    <mergeCell ref="AE57:AE58"/>
    <mergeCell ref="AF57:AF58"/>
    <mergeCell ref="AF49:AF50"/>
    <mergeCell ref="AG57:AG58"/>
    <mergeCell ref="AH57:AH58"/>
    <mergeCell ref="AI57:AI58"/>
    <mergeCell ref="AJ57:AJ58"/>
    <mergeCell ref="V57:V58"/>
    <mergeCell ref="W57:W58"/>
    <mergeCell ref="X57:X58"/>
    <mergeCell ref="Y57:Y58"/>
    <mergeCell ref="AC57:AC58"/>
    <mergeCell ref="AD57:AD58"/>
    <mergeCell ref="AD49:AD50"/>
    <mergeCell ref="AW49:AW50"/>
    <mergeCell ref="AX49:AX50"/>
    <mergeCell ref="AY49:AY50"/>
    <mergeCell ref="AZ49:AZ50"/>
    <mergeCell ref="O56:O65"/>
    <mergeCell ref="P56:P65"/>
    <mergeCell ref="Q56:Q65"/>
    <mergeCell ref="R57:R58"/>
    <mergeCell ref="T57:T58"/>
    <mergeCell ref="U57:U58"/>
    <mergeCell ref="AQ49:AQ50"/>
    <mergeCell ref="AR49:AR50"/>
    <mergeCell ref="AS49:AS50"/>
    <mergeCell ref="AT49:AT50"/>
    <mergeCell ref="AU49:AU50"/>
    <mergeCell ref="AV49:AV50"/>
    <mergeCell ref="AK49:AK50"/>
    <mergeCell ref="AL49:AL50"/>
    <mergeCell ref="AM49:AM50"/>
    <mergeCell ref="AN49:AN50"/>
    <mergeCell ref="AO49:AO50"/>
    <mergeCell ref="AP49:AP50"/>
    <mergeCell ref="AE49:AE50"/>
    <mergeCell ref="O49:O55"/>
    <mergeCell ref="P49:P55"/>
    <mergeCell ref="Q49:Q55"/>
    <mergeCell ref="R49:R50"/>
    <mergeCell ref="T49:T50"/>
    <mergeCell ref="U49:U50"/>
    <mergeCell ref="AT46:AT48"/>
    <mergeCell ref="AU46:AU48"/>
    <mergeCell ref="AV46:AV48"/>
    <mergeCell ref="O41:O48"/>
    <mergeCell ref="P41:P48"/>
    <mergeCell ref="Q41:Q48"/>
    <mergeCell ref="R43:R44"/>
    <mergeCell ref="T43:T44"/>
    <mergeCell ref="U43:U44"/>
    <mergeCell ref="AG49:AG50"/>
    <mergeCell ref="AH49:AH50"/>
    <mergeCell ref="AI49:AI50"/>
    <mergeCell ref="AJ49:AJ50"/>
    <mergeCell ref="V49:V50"/>
    <mergeCell ref="W49:W50"/>
    <mergeCell ref="X49:X50"/>
    <mergeCell ref="Y49:Y50"/>
    <mergeCell ref="AC49:AC50"/>
    <mergeCell ref="AG43:AG44"/>
    <mergeCell ref="AW46:AW48"/>
    <mergeCell ref="AZ46:AZ48"/>
    <mergeCell ref="S47:S48"/>
    <mergeCell ref="AN46:AN48"/>
    <mergeCell ref="AO46:AO48"/>
    <mergeCell ref="AP46:AP48"/>
    <mergeCell ref="AQ46:AQ48"/>
    <mergeCell ref="AR46:AR48"/>
    <mergeCell ref="AS46:AS48"/>
    <mergeCell ref="AH46:AH48"/>
    <mergeCell ref="AI46:AI48"/>
    <mergeCell ref="AJ46:AJ48"/>
    <mergeCell ref="AK46:AK48"/>
    <mergeCell ref="AL46:AL48"/>
    <mergeCell ref="AM46:AM48"/>
    <mergeCell ref="Y46:Y48"/>
    <mergeCell ref="AC46:AC48"/>
    <mergeCell ref="AD46:AD48"/>
    <mergeCell ref="AE46:AE48"/>
    <mergeCell ref="AF46:AF48"/>
    <mergeCell ref="AG46:AG48"/>
    <mergeCell ref="AW43:AW44"/>
    <mergeCell ref="AX43:AX44"/>
    <mergeCell ref="AY43:AY44"/>
    <mergeCell ref="AZ43:AZ44"/>
    <mergeCell ref="R46:R48"/>
    <mergeCell ref="T46:T48"/>
    <mergeCell ref="U46:U48"/>
    <mergeCell ref="V46:V48"/>
    <mergeCell ref="W46:W48"/>
    <mergeCell ref="X46:X48"/>
    <mergeCell ref="AQ43:AQ44"/>
    <mergeCell ref="AR43:AR44"/>
    <mergeCell ref="AS43:AS44"/>
    <mergeCell ref="AT43:AT44"/>
    <mergeCell ref="AU43:AU44"/>
    <mergeCell ref="AV43:AV44"/>
    <mergeCell ref="AK43:AK44"/>
    <mergeCell ref="AL43:AL44"/>
    <mergeCell ref="AM43:AM44"/>
    <mergeCell ref="AN43:AN44"/>
    <mergeCell ref="AO43:AO44"/>
    <mergeCell ref="AP43:AP44"/>
    <mergeCell ref="AE43:AE44"/>
    <mergeCell ref="AF43:AF44"/>
    <mergeCell ref="AH43:AH44"/>
    <mergeCell ref="AI43:AI44"/>
    <mergeCell ref="AJ43:AJ44"/>
    <mergeCell ref="V43:V44"/>
    <mergeCell ref="W43:W44"/>
    <mergeCell ref="X43:X44"/>
    <mergeCell ref="Y43:Y44"/>
    <mergeCell ref="AC43:AC44"/>
    <mergeCell ref="AD43:AD44"/>
    <mergeCell ref="AU39:AU40"/>
    <mergeCell ref="AV39:AV40"/>
    <mergeCell ref="AW39:AW40"/>
    <mergeCell ref="AX39:AX40"/>
    <mergeCell ref="AY39:AY40"/>
    <mergeCell ref="AZ39:AZ40"/>
    <mergeCell ref="AO39:AO40"/>
    <mergeCell ref="AP39:AP40"/>
    <mergeCell ref="AQ39:AQ40"/>
    <mergeCell ref="AR39:AR40"/>
    <mergeCell ref="AS39:AS40"/>
    <mergeCell ref="AT39:AT40"/>
    <mergeCell ref="AI39:AI40"/>
    <mergeCell ref="AJ39:AJ40"/>
    <mergeCell ref="AK39:AK40"/>
    <mergeCell ref="AL39:AL40"/>
    <mergeCell ref="AM39:AM40"/>
    <mergeCell ref="AN39:AN40"/>
    <mergeCell ref="AC39:AC40"/>
    <mergeCell ref="AD39:AD40"/>
    <mergeCell ref="AE39:AE40"/>
    <mergeCell ref="AF39:AF40"/>
    <mergeCell ref="AG39:AG40"/>
    <mergeCell ref="AH39:AH40"/>
    <mergeCell ref="AY36:AY37"/>
    <mergeCell ref="AZ36:AZ37"/>
    <mergeCell ref="R39:R40"/>
    <mergeCell ref="S39:S40"/>
    <mergeCell ref="T39:T40"/>
    <mergeCell ref="U39:U40"/>
    <mergeCell ref="V39:V40"/>
    <mergeCell ref="W39:W40"/>
    <mergeCell ref="X39:X40"/>
    <mergeCell ref="Y39:Y40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J36:AJ37"/>
    <mergeCell ref="AK36:AK37"/>
    <mergeCell ref="AL36:AL37"/>
    <mergeCell ref="X36:X37"/>
    <mergeCell ref="Y36:Y37"/>
    <mergeCell ref="AC36:AC37"/>
    <mergeCell ref="AD36:AD37"/>
    <mergeCell ref="AE36:AE37"/>
    <mergeCell ref="AF36:AF37"/>
    <mergeCell ref="AX34:AX35"/>
    <mergeCell ref="AY34:AY35"/>
    <mergeCell ref="AZ34:AZ35"/>
    <mergeCell ref="R36:R37"/>
    <mergeCell ref="S36:S37"/>
    <mergeCell ref="T36:T37"/>
    <mergeCell ref="U36:U37"/>
    <mergeCell ref="V36:V37"/>
    <mergeCell ref="W36:W37"/>
    <mergeCell ref="AQ34:AQ35"/>
    <mergeCell ref="AR34:AR35"/>
    <mergeCell ref="AS34:AS35"/>
    <mergeCell ref="AT34:AT35"/>
    <mergeCell ref="AU34:AU35"/>
    <mergeCell ref="AV34:AV35"/>
    <mergeCell ref="AK34:AK35"/>
    <mergeCell ref="AL34:AL35"/>
    <mergeCell ref="AM34:AM35"/>
    <mergeCell ref="AN34:AN35"/>
    <mergeCell ref="AO34:AO35"/>
    <mergeCell ref="AP34:AP35"/>
    <mergeCell ref="AE34:AE35"/>
    <mergeCell ref="AF34:AF35"/>
    <mergeCell ref="AI36:AI37"/>
    <mergeCell ref="AH34:AH35"/>
    <mergeCell ref="AI34:AI35"/>
    <mergeCell ref="AJ34:AJ35"/>
    <mergeCell ref="AZ32:AZ33"/>
    <mergeCell ref="R34:R35"/>
    <mergeCell ref="T34:T35"/>
    <mergeCell ref="U34:U35"/>
    <mergeCell ref="V34:V35"/>
    <mergeCell ref="W34:W35"/>
    <mergeCell ref="X34:X35"/>
    <mergeCell ref="Y34:Y35"/>
    <mergeCell ref="AC34:AC35"/>
    <mergeCell ref="AD34:AD35"/>
    <mergeCell ref="AT32:AT33"/>
    <mergeCell ref="AU32:AU33"/>
    <mergeCell ref="AV32:AV33"/>
    <mergeCell ref="AW32:AW33"/>
    <mergeCell ref="AX32:AX33"/>
    <mergeCell ref="AY32:AY33"/>
    <mergeCell ref="AN32:AN33"/>
    <mergeCell ref="AO32:AO33"/>
    <mergeCell ref="AP32:AP33"/>
    <mergeCell ref="AQ32:AQ33"/>
    <mergeCell ref="AW34:AW35"/>
    <mergeCell ref="AR32:AR33"/>
    <mergeCell ref="AS32:AS33"/>
    <mergeCell ref="AH32:AH33"/>
    <mergeCell ref="AI32:AI33"/>
    <mergeCell ref="AJ32:AJ33"/>
    <mergeCell ref="AK32:AK33"/>
    <mergeCell ref="AL32:AL33"/>
    <mergeCell ref="AM32:AM33"/>
    <mergeCell ref="Y32:Y33"/>
    <mergeCell ref="AC32:AC33"/>
    <mergeCell ref="AD32:AD33"/>
    <mergeCell ref="AE32:AE33"/>
    <mergeCell ref="AF32:AF33"/>
    <mergeCell ref="AG32:AG33"/>
    <mergeCell ref="AI26:AI28"/>
    <mergeCell ref="AQ29:AQ30"/>
    <mergeCell ref="O32:O40"/>
    <mergeCell ref="P32:P40"/>
    <mergeCell ref="Q32:Q40"/>
    <mergeCell ref="R32:R33"/>
    <mergeCell ref="T32:T33"/>
    <mergeCell ref="U32:U33"/>
    <mergeCell ref="V32:V33"/>
    <mergeCell ref="W32:W33"/>
    <mergeCell ref="X32:X33"/>
    <mergeCell ref="AK29:AK30"/>
    <mergeCell ref="AL29:AL30"/>
    <mergeCell ref="AM29:AM30"/>
    <mergeCell ref="AN29:AN30"/>
    <mergeCell ref="AO29:AO30"/>
    <mergeCell ref="AP29:AP30"/>
    <mergeCell ref="AE29:AE30"/>
    <mergeCell ref="AF29:AF30"/>
    <mergeCell ref="AG29:AG30"/>
    <mergeCell ref="AH29:AH30"/>
    <mergeCell ref="AI29:AI30"/>
    <mergeCell ref="AJ29:AJ30"/>
    <mergeCell ref="AG34:AG35"/>
    <mergeCell ref="AG26:AG28"/>
    <mergeCell ref="AZ26:AZ27"/>
    <mergeCell ref="R29:R30"/>
    <mergeCell ref="T29:T30"/>
    <mergeCell ref="U29:U30"/>
    <mergeCell ref="V29:V30"/>
    <mergeCell ref="W29:W30"/>
    <mergeCell ref="X29:X30"/>
    <mergeCell ref="Y29:Y30"/>
    <mergeCell ref="AC29:AC30"/>
    <mergeCell ref="AD29:AD30"/>
    <mergeCell ref="AT26:AT28"/>
    <mergeCell ref="AU26:AU28"/>
    <mergeCell ref="AV26:AV28"/>
    <mergeCell ref="AW26:AW28"/>
    <mergeCell ref="AX26:AX28"/>
    <mergeCell ref="AY26:AY28"/>
    <mergeCell ref="AN26:AN28"/>
    <mergeCell ref="AO26:AO28"/>
    <mergeCell ref="AP26:AP28"/>
    <mergeCell ref="AQ26:AQ28"/>
    <mergeCell ref="AR26:AR28"/>
    <mergeCell ref="AS26:AS28"/>
    <mergeCell ref="AH26:AH28"/>
    <mergeCell ref="R26:R28"/>
    <mergeCell ref="T26:T28"/>
    <mergeCell ref="U26:U28"/>
    <mergeCell ref="V26:V28"/>
    <mergeCell ref="W26:W28"/>
    <mergeCell ref="X26:X28"/>
    <mergeCell ref="AL24:AL25"/>
    <mergeCell ref="AM24:AM25"/>
    <mergeCell ref="AN24:AN25"/>
    <mergeCell ref="W24:W25"/>
    <mergeCell ref="X24:X25"/>
    <mergeCell ref="Y24:Y25"/>
    <mergeCell ref="AC24:AC25"/>
    <mergeCell ref="AD24:AD25"/>
    <mergeCell ref="AE24:AE25"/>
    <mergeCell ref="AJ26:AJ28"/>
    <mergeCell ref="AK26:AK28"/>
    <mergeCell ref="AL26:AL28"/>
    <mergeCell ref="AM26:AM28"/>
    <mergeCell ref="Y26:Y28"/>
    <mergeCell ref="AC26:AC28"/>
    <mergeCell ref="AD26:AD28"/>
    <mergeCell ref="AE26:AE28"/>
    <mergeCell ref="AF26:AF28"/>
    <mergeCell ref="AO24:AO25"/>
    <mergeCell ref="AP24:AP25"/>
    <mergeCell ref="AQ24:AQ25"/>
    <mergeCell ref="AF24:AF25"/>
    <mergeCell ref="AG24:AG25"/>
    <mergeCell ref="AH24:AH25"/>
    <mergeCell ref="AI24:AI25"/>
    <mergeCell ref="AJ24:AJ25"/>
    <mergeCell ref="AK24:AK25"/>
    <mergeCell ref="AY20:AY22"/>
    <mergeCell ref="AZ20:AZ22"/>
    <mergeCell ref="O23:O31"/>
    <mergeCell ref="P23:P31"/>
    <mergeCell ref="Q23:Q31"/>
    <mergeCell ref="R24:R25"/>
    <mergeCell ref="S24:S25"/>
    <mergeCell ref="T24:T25"/>
    <mergeCell ref="U24:U25"/>
    <mergeCell ref="V24:V25"/>
    <mergeCell ref="AS20:AS22"/>
    <mergeCell ref="AT20:AT22"/>
    <mergeCell ref="AU20:AU22"/>
    <mergeCell ref="AV20:AV22"/>
    <mergeCell ref="AW20:AW22"/>
    <mergeCell ref="AX20:AX22"/>
    <mergeCell ref="AM20:AM22"/>
    <mergeCell ref="AN20:AN22"/>
    <mergeCell ref="AO20:AO22"/>
    <mergeCell ref="AP20:AP22"/>
    <mergeCell ref="AQ20:AQ22"/>
    <mergeCell ref="AR20:AR22"/>
    <mergeCell ref="AG20:AG22"/>
    <mergeCell ref="AH20:AH22"/>
    <mergeCell ref="AI20:AI22"/>
    <mergeCell ref="AJ20:AJ22"/>
    <mergeCell ref="AK20:AK22"/>
    <mergeCell ref="AL20:AL22"/>
    <mergeCell ref="X20:X22"/>
    <mergeCell ref="Y20:Y22"/>
    <mergeCell ref="AC20:AC22"/>
    <mergeCell ref="AD20:AD22"/>
    <mergeCell ref="AE20:AE22"/>
    <mergeCell ref="AF20:AF22"/>
    <mergeCell ref="AW13:AW14"/>
    <mergeCell ref="AX13:AX14"/>
    <mergeCell ref="AY13:AY14"/>
    <mergeCell ref="AZ13:AZ14"/>
    <mergeCell ref="R20:R22"/>
    <mergeCell ref="S20:S21"/>
    <mergeCell ref="T20:T22"/>
    <mergeCell ref="U20:U22"/>
    <mergeCell ref="V20:V22"/>
    <mergeCell ref="W20:W22"/>
    <mergeCell ref="AQ13:AQ14"/>
    <mergeCell ref="AR13:AR14"/>
    <mergeCell ref="AS13:AS14"/>
    <mergeCell ref="AT13:AT14"/>
    <mergeCell ref="AU13:AU14"/>
    <mergeCell ref="AV13:AV14"/>
    <mergeCell ref="AK13:AK14"/>
    <mergeCell ref="AL13:AL14"/>
    <mergeCell ref="AM13:AM14"/>
    <mergeCell ref="AN13:AN14"/>
    <mergeCell ref="AO13:AO14"/>
    <mergeCell ref="AP13:AP14"/>
    <mergeCell ref="AE13:AE14"/>
    <mergeCell ref="AF13:AF14"/>
    <mergeCell ref="AG13:AG14"/>
    <mergeCell ref="AH13:AH14"/>
    <mergeCell ref="AI13:AI14"/>
    <mergeCell ref="AJ13:AJ14"/>
    <mergeCell ref="AZ11:AZ12"/>
    <mergeCell ref="R13:R14"/>
    <mergeCell ref="T13:T14"/>
    <mergeCell ref="U13:U14"/>
    <mergeCell ref="V13:V14"/>
    <mergeCell ref="W13:W14"/>
    <mergeCell ref="X13:X14"/>
    <mergeCell ref="Y13:Y14"/>
    <mergeCell ref="AC13:AC14"/>
    <mergeCell ref="AD13:AD14"/>
    <mergeCell ref="AT11:AT12"/>
    <mergeCell ref="AU11:AU12"/>
    <mergeCell ref="AV11:AV12"/>
    <mergeCell ref="AW11:AW12"/>
    <mergeCell ref="AX11:AX12"/>
    <mergeCell ref="AY11:AY12"/>
    <mergeCell ref="AN11:AN12"/>
    <mergeCell ref="AO11:AO12"/>
    <mergeCell ref="AP11:AP12"/>
    <mergeCell ref="AQ11:AQ12"/>
    <mergeCell ref="AR11:AR12"/>
    <mergeCell ref="AS11:AS12"/>
    <mergeCell ref="AH11:AH12"/>
    <mergeCell ref="AI11:AI12"/>
    <mergeCell ref="AJ11:AJ12"/>
    <mergeCell ref="AK11:AK12"/>
    <mergeCell ref="AL11:AL12"/>
    <mergeCell ref="AM11:AM12"/>
    <mergeCell ref="Y11:Y12"/>
    <mergeCell ref="AC11:AC12"/>
    <mergeCell ref="AD11:AD12"/>
    <mergeCell ref="AE11:AE12"/>
    <mergeCell ref="AF11:AF12"/>
    <mergeCell ref="AG11:AG12"/>
    <mergeCell ref="S11:S12"/>
    <mergeCell ref="T11:T12"/>
    <mergeCell ref="U11:U12"/>
    <mergeCell ref="V11:V12"/>
    <mergeCell ref="W11:W12"/>
    <mergeCell ref="X11:X12"/>
    <mergeCell ref="AU9:AU10"/>
    <mergeCell ref="AV9:AV10"/>
    <mergeCell ref="AW9:AW10"/>
    <mergeCell ref="AI9:AI10"/>
    <mergeCell ref="AJ9:AJ10"/>
    <mergeCell ref="AK9:AK10"/>
    <mergeCell ref="AL9:AL10"/>
    <mergeCell ref="AM9:AM10"/>
    <mergeCell ref="AN9:AN10"/>
    <mergeCell ref="AC9:AC10"/>
    <mergeCell ref="AD9:AD10"/>
    <mergeCell ref="AE9:AE10"/>
    <mergeCell ref="AF9:AF10"/>
    <mergeCell ref="AG9:AG10"/>
    <mergeCell ref="AH9:AH10"/>
    <mergeCell ref="T9:T10"/>
    <mergeCell ref="U9:U10"/>
    <mergeCell ref="V9:V10"/>
    <mergeCell ref="AX9:AX10"/>
    <mergeCell ref="AY9:AY10"/>
    <mergeCell ref="AZ9:AZ10"/>
    <mergeCell ref="AO9:AO10"/>
    <mergeCell ref="AP9:AP10"/>
    <mergeCell ref="AQ9:AQ10"/>
    <mergeCell ref="AR9:AR10"/>
    <mergeCell ref="AS9:AS10"/>
    <mergeCell ref="AT9:AT10"/>
    <mergeCell ref="AV6:AV7"/>
    <mergeCell ref="AW6:AW7"/>
    <mergeCell ref="AX6:AX7"/>
    <mergeCell ref="AY6:AY7"/>
    <mergeCell ref="AZ6:AZ7"/>
    <mergeCell ref="AO6:AO7"/>
    <mergeCell ref="AP6:AP7"/>
    <mergeCell ref="AQ6:AQ7"/>
    <mergeCell ref="AR6:AR7"/>
    <mergeCell ref="AS6:AS7"/>
    <mergeCell ref="AT6:AT7"/>
    <mergeCell ref="U6:U7"/>
    <mergeCell ref="V6:V7"/>
    <mergeCell ref="W6:W7"/>
    <mergeCell ref="X6:X7"/>
    <mergeCell ref="Y6:Y7"/>
    <mergeCell ref="W9:W10"/>
    <mergeCell ref="X9:X10"/>
    <mergeCell ref="Y9:Y10"/>
    <mergeCell ref="AU6:AU7"/>
    <mergeCell ref="AI6:AI7"/>
    <mergeCell ref="AJ6:AJ7"/>
    <mergeCell ref="AK6:AK7"/>
    <mergeCell ref="AL6:AL7"/>
    <mergeCell ref="AM6:AM7"/>
    <mergeCell ref="AN6:AN7"/>
    <mergeCell ref="AC6:AC7"/>
    <mergeCell ref="AD6:AD7"/>
    <mergeCell ref="AE6:AE7"/>
    <mergeCell ref="AU3:AU4"/>
    <mergeCell ref="AV3:AV4"/>
    <mergeCell ref="AW3:AW4"/>
    <mergeCell ref="AX3:AX4"/>
    <mergeCell ref="AY3:AY4"/>
    <mergeCell ref="AZ3:AZ4"/>
    <mergeCell ref="AO3:AO4"/>
    <mergeCell ref="AP3:AP4"/>
    <mergeCell ref="AQ3:AQ4"/>
    <mergeCell ref="AR3:AR4"/>
    <mergeCell ref="AS3:AS4"/>
    <mergeCell ref="AT3:AT4"/>
    <mergeCell ref="AI3:AI4"/>
    <mergeCell ref="AJ3:AJ4"/>
    <mergeCell ref="AK3:AK4"/>
    <mergeCell ref="AL3:AL4"/>
    <mergeCell ref="AM3:AM4"/>
    <mergeCell ref="AN3:AN4"/>
    <mergeCell ref="AC3:AC4"/>
    <mergeCell ref="AD3:AD4"/>
    <mergeCell ref="AE3:AE4"/>
    <mergeCell ref="AF3:AF4"/>
    <mergeCell ref="AG3:AG4"/>
    <mergeCell ref="AH3:AH4"/>
    <mergeCell ref="U1:AB1"/>
    <mergeCell ref="AC1:AH1"/>
    <mergeCell ref="A1:A2"/>
    <mergeCell ref="B1:B2"/>
    <mergeCell ref="T3:T4"/>
    <mergeCell ref="U3:U4"/>
    <mergeCell ref="V3:V4"/>
    <mergeCell ref="W3:W4"/>
    <mergeCell ref="X3:X4"/>
    <mergeCell ref="Y3:Y4"/>
    <mergeCell ref="J3:J77"/>
    <mergeCell ref="O3:O22"/>
    <mergeCell ref="P3:P22"/>
    <mergeCell ref="Q3:Q22"/>
    <mergeCell ref="R3:R4"/>
    <mergeCell ref="S3:S4"/>
    <mergeCell ref="R6:R7"/>
    <mergeCell ref="S6:S7"/>
    <mergeCell ref="R9:R10"/>
    <mergeCell ref="R11:R12"/>
    <mergeCell ref="AF6:AF7"/>
    <mergeCell ref="AG6:AG7"/>
    <mergeCell ref="AH6:AH7"/>
    <mergeCell ref="T6:T7"/>
    <mergeCell ref="C1:C2"/>
    <mergeCell ref="D1:J1"/>
    <mergeCell ref="O1:O2"/>
    <mergeCell ref="P1:P2"/>
    <mergeCell ref="AZ1:AZ2"/>
    <mergeCell ref="A3:A77"/>
    <mergeCell ref="B3:B77"/>
    <mergeCell ref="C3:C77"/>
    <mergeCell ref="D3:D77"/>
    <mergeCell ref="E3:E77"/>
    <mergeCell ref="F3:F77"/>
    <mergeCell ref="G3:G77"/>
    <mergeCell ref="H3:H77"/>
    <mergeCell ref="I3:I77"/>
    <mergeCell ref="AI1:AM1"/>
    <mergeCell ref="AN1:AQ1"/>
    <mergeCell ref="AV1:AV2"/>
    <mergeCell ref="AW1:AW2"/>
    <mergeCell ref="AX1:AX2"/>
    <mergeCell ref="AY1:AY2"/>
    <mergeCell ref="Q1:Q2"/>
    <mergeCell ref="R1:R2"/>
    <mergeCell ref="S1:S2"/>
    <mergeCell ref="T1:T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DD12-65C4-4715-A520-E516696287F3}">
  <sheetPr>
    <tabColor theme="4" tint="0.39997558519241921"/>
  </sheetPr>
  <dimension ref="A1:AZ17"/>
  <sheetViews>
    <sheetView topLeftCell="Q13" zoomScale="80" zoomScaleNormal="80" workbookViewId="0">
      <selection activeCell="S6" sqref="S6"/>
    </sheetView>
  </sheetViews>
  <sheetFormatPr baseColWidth="10" defaultRowHeight="15"/>
  <cols>
    <col min="6" max="6" width="17.140625" customWidth="1"/>
    <col min="7" max="7" width="13.5703125" customWidth="1"/>
    <col min="8" max="8" width="13.5703125" hidden="1" customWidth="1"/>
    <col min="9" max="14" width="0" hidden="1" customWidth="1"/>
    <col min="17" max="17" width="39.28515625" customWidth="1"/>
    <col min="18" max="19" width="31.5703125" customWidth="1"/>
    <col min="21" max="21" width="23.85546875" customWidth="1"/>
    <col min="22" max="22" width="18.140625" customWidth="1"/>
    <col min="26" max="28" width="11.42578125" hidden="1" customWidth="1"/>
    <col min="29" max="32" width="15" customWidth="1"/>
    <col min="33" max="34" width="19.42578125" hidden="1" customWidth="1"/>
    <col min="35" max="35" width="18.42578125" hidden="1" customWidth="1"/>
    <col min="36" max="37" width="19" hidden="1" customWidth="1"/>
    <col min="38" max="38" width="20.140625" hidden="1" customWidth="1"/>
    <col min="39" max="39" width="19" hidden="1" customWidth="1"/>
    <col min="40" max="40" width="18.42578125" bestFit="1" customWidth="1"/>
    <col min="41" max="47" width="19" hidden="1" customWidth="1"/>
    <col min="48" max="48" width="23.42578125" hidden="1" customWidth="1"/>
    <col min="49" max="49" width="29.7109375" customWidth="1"/>
    <col min="50" max="50" width="38.28515625" customWidth="1"/>
    <col min="51" max="51" width="27.5703125" customWidth="1"/>
  </cols>
  <sheetData>
    <row r="1" spans="1:52" s="171" customFormat="1" ht="26.1" customHeight="1">
      <c r="A1" s="767" t="s">
        <v>0</v>
      </c>
      <c r="B1" s="531" t="s">
        <v>1</v>
      </c>
      <c r="C1" s="767" t="s">
        <v>2</v>
      </c>
      <c r="D1" s="531" t="s">
        <v>3</v>
      </c>
      <c r="E1" s="531"/>
      <c r="F1" s="531"/>
      <c r="G1" s="531"/>
      <c r="H1" s="531"/>
      <c r="I1" s="531"/>
      <c r="J1" s="531"/>
      <c r="K1" s="1"/>
      <c r="L1" s="1"/>
      <c r="M1" s="1"/>
      <c r="N1" s="1"/>
      <c r="O1" s="767" t="s">
        <v>4</v>
      </c>
      <c r="P1" s="531" t="s">
        <v>1</v>
      </c>
      <c r="Q1" s="767" t="s">
        <v>5</v>
      </c>
      <c r="R1" s="767" t="s">
        <v>6</v>
      </c>
      <c r="S1" s="769" t="s">
        <v>189</v>
      </c>
      <c r="T1" s="531" t="s">
        <v>1</v>
      </c>
      <c r="U1" s="531" t="s">
        <v>7</v>
      </c>
      <c r="V1" s="531"/>
      <c r="W1" s="531"/>
      <c r="X1" s="531"/>
      <c r="Y1" s="531"/>
      <c r="Z1" s="531"/>
      <c r="AA1" s="531"/>
      <c r="AB1" s="531"/>
      <c r="AC1" s="1"/>
      <c r="AD1" s="1"/>
      <c r="AE1" s="1"/>
      <c r="AF1" s="1"/>
      <c r="AG1" s="1"/>
      <c r="AH1" s="1"/>
      <c r="AI1" s="767" t="s">
        <v>8</v>
      </c>
      <c r="AJ1" s="768"/>
      <c r="AK1" s="768"/>
      <c r="AL1" s="768"/>
      <c r="AM1" s="768"/>
      <c r="AN1" s="767" t="s">
        <v>9</v>
      </c>
      <c r="AO1" s="768"/>
      <c r="AP1" s="768"/>
      <c r="AQ1" s="768"/>
      <c r="AR1" s="170"/>
      <c r="AS1" s="170"/>
      <c r="AT1" s="170"/>
      <c r="AU1" s="170"/>
      <c r="AV1" s="767" t="s">
        <v>10</v>
      </c>
      <c r="AW1" s="767" t="s">
        <v>11</v>
      </c>
      <c r="AX1" s="531" t="s">
        <v>12</v>
      </c>
      <c r="AY1" s="531" t="s">
        <v>448</v>
      </c>
      <c r="AZ1" s="585" t="s">
        <v>13</v>
      </c>
    </row>
    <row r="2" spans="1:52" s="171" customFormat="1" ht="39.950000000000003" customHeight="1">
      <c r="A2" s="768"/>
      <c r="B2" s="531"/>
      <c r="C2" s="768"/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/>
      <c r="L2" s="1"/>
      <c r="M2" s="1"/>
      <c r="N2" s="1"/>
      <c r="O2" s="768"/>
      <c r="P2" s="531"/>
      <c r="Q2" s="768"/>
      <c r="R2" s="768"/>
      <c r="S2" s="769"/>
      <c r="T2" s="531"/>
      <c r="U2" s="1" t="s">
        <v>22</v>
      </c>
      <c r="V2" s="1" t="s">
        <v>286</v>
      </c>
      <c r="W2" s="1" t="s">
        <v>24</v>
      </c>
      <c r="X2" s="1" t="s">
        <v>15</v>
      </c>
      <c r="Y2" s="33" t="s">
        <v>17</v>
      </c>
      <c r="Z2" s="105" t="s">
        <v>18</v>
      </c>
      <c r="AA2" s="3" t="s">
        <v>19</v>
      </c>
      <c r="AB2" s="5" t="s">
        <v>20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172" t="s">
        <v>31</v>
      </c>
      <c r="AJ2" s="172" t="s">
        <v>32</v>
      </c>
      <c r="AK2" s="172" t="s">
        <v>33</v>
      </c>
      <c r="AL2" s="172" t="s">
        <v>34</v>
      </c>
      <c r="AM2" s="172" t="s">
        <v>35</v>
      </c>
      <c r="AN2" s="172">
        <v>2020</v>
      </c>
      <c r="AO2" s="172">
        <v>2021</v>
      </c>
      <c r="AP2" s="172">
        <v>2022</v>
      </c>
      <c r="AQ2" s="172">
        <v>2023</v>
      </c>
      <c r="AR2" s="172"/>
      <c r="AS2" s="172"/>
      <c r="AT2" s="172"/>
      <c r="AU2" s="172"/>
      <c r="AV2" s="768"/>
      <c r="AW2" s="768"/>
      <c r="AX2" s="531"/>
      <c r="AY2" s="531"/>
      <c r="AZ2" s="585"/>
    </row>
    <row r="3" spans="1:52" s="171" customFormat="1" ht="68.25" customHeight="1">
      <c r="A3" s="588" t="s">
        <v>480</v>
      </c>
      <c r="B3" s="587">
        <v>0.7</v>
      </c>
      <c r="C3" s="588" t="s">
        <v>481</v>
      </c>
      <c r="D3" s="588" t="s">
        <v>482</v>
      </c>
      <c r="E3" s="761">
        <v>6527</v>
      </c>
      <c r="F3" s="763">
        <v>1</v>
      </c>
      <c r="G3" s="763">
        <v>1</v>
      </c>
      <c r="H3" s="763">
        <v>1</v>
      </c>
      <c r="I3" s="763">
        <v>1</v>
      </c>
      <c r="J3" s="651">
        <v>1</v>
      </c>
      <c r="K3" s="224"/>
      <c r="L3" s="224"/>
      <c r="M3" s="224"/>
      <c r="N3" s="224"/>
      <c r="O3" s="586" t="s">
        <v>483</v>
      </c>
      <c r="P3" s="587">
        <v>0.2</v>
      </c>
      <c r="Q3" s="586" t="s">
        <v>484</v>
      </c>
      <c r="R3" s="237" t="s">
        <v>485</v>
      </c>
      <c r="S3" s="225" t="s">
        <v>517</v>
      </c>
      <c r="T3" s="238">
        <v>0.25</v>
      </c>
      <c r="U3" s="239" t="s">
        <v>454</v>
      </c>
      <c r="V3" s="114">
        <v>4</v>
      </c>
      <c r="W3" s="29" t="s">
        <v>115</v>
      </c>
      <c r="X3" s="29">
        <v>4</v>
      </c>
      <c r="Y3" s="29">
        <v>1</v>
      </c>
      <c r="Z3" s="29">
        <v>1</v>
      </c>
      <c r="AA3" s="29">
        <v>1</v>
      </c>
      <c r="AB3" s="226">
        <v>1</v>
      </c>
      <c r="AC3" s="29"/>
      <c r="AD3" s="29"/>
      <c r="AE3" s="29">
        <v>1</v>
      </c>
      <c r="AF3" s="29"/>
      <c r="AG3" s="14">
        <f t="shared" ref="AG3:AG15" si="0">+((AC3+AD3+AE3+AF3)/Y3)*100</f>
        <v>100</v>
      </c>
      <c r="AH3" s="15">
        <f t="shared" ref="AH3:AH15" si="1">+((AC3+AD3+AE3+AF3)/V3)*100</f>
        <v>25</v>
      </c>
      <c r="AI3" s="177">
        <v>0</v>
      </c>
      <c r="AJ3" s="188">
        <f t="shared" ref="AJ3:AJ6" si="2">+AV3</f>
        <v>40000000</v>
      </c>
      <c r="AK3" s="152">
        <v>0</v>
      </c>
      <c r="AL3" s="152">
        <v>0</v>
      </c>
      <c r="AM3" s="152">
        <v>0</v>
      </c>
      <c r="AN3" s="188">
        <v>10000000</v>
      </c>
      <c r="AO3" s="188">
        <v>10000000</v>
      </c>
      <c r="AP3" s="188">
        <v>10000000</v>
      </c>
      <c r="AQ3" s="188">
        <v>10000000</v>
      </c>
      <c r="AR3" s="227"/>
      <c r="AS3" s="227"/>
      <c r="AT3" s="227"/>
      <c r="AU3" s="227"/>
      <c r="AV3" s="228">
        <v>40000000</v>
      </c>
      <c r="AW3" s="229" t="s">
        <v>518</v>
      </c>
      <c r="AX3" s="113"/>
      <c r="AY3" s="180"/>
      <c r="AZ3" s="180"/>
    </row>
    <row r="4" spans="1:52" s="171" customFormat="1" ht="107.25" customHeight="1">
      <c r="A4" s="588"/>
      <c r="B4" s="588"/>
      <c r="C4" s="588"/>
      <c r="D4" s="588"/>
      <c r="E4" s="761"/>
      <c r="F4" s="763"/>
      <c r="G4" s="763"/>
      <c r="H4" s="763"/>
      <c r="I4" s="763"/>
      <c r="J4" s="651"/>
      <c r="K4" s="224"/>
      <c r="L4" s="224"/>
      <c r="M4" s="224"/>
      <c r="N4" s="224"/>
      <c r="O4" s="586"/>
      <c r="P4" s="588"/>
      <c r="Q4" s="586"/>
      <c r="R4" s="111" t="s">
        <v>487</v>
      </c>
      <c r="S4" s="111" t="s">
        <v>520</v>
      </c>
      <c r="T4" s="233">
        <v>0.25</v>
      </c>
      <c r="U4" s="192" t="s">
        <v>454</v>
      </c>
      <c r="V4" s="114">
        <v>4</v>
      </c>
      <c r="W4" s="29" t="s">
        <v>115</v>
      </c>
      <c r="X4" s="29">
        <v>4</v>
      </c>
      <c r="Y4" s="29">
        <v>1</v>
      </c>
      <c r="Z4" s="29">
        <v>1</v>
      </c>
      <c r="AA4" s="29">
        <v>1</v>
      </c>
      <c r="AB4" s="226">
        <v>1</v>
      </c>
      <c r="AC4" s="29"/>
      <c r="AD4" s="29"/>
      <c r="AE4" s="29">
        <v>1</v>
      </c>
      <c r="AF4" s="29"/>
      <c r="AG4" s="14">
        <f t="shared" si="0"/>
        <v>100</v>
      </c>
      <c r="AH4" s="15">
        <f t="shared" si="1"/>
        <v>25</v>
      </c>
      <c r="AI4" s="177">
        <v>0</v>
      </c>
      <c r="AJ4" s="230">
        <f t="shared" si="2"/>
        <v>20000000</v>
      </c>
      <c r="AK4" s="152">
        <v>0</v>
      </c>
      <c r="AL4" s="152">
        <v>0</v>
      </c>
      <c r="AM4" s="152">
        <v>0</v>
      </c>
      <c r="AN4" s="188">
        <v>5000000</v>
      </c>
      <c r="AO4" s="188">
        <v>5000000</v>
      </c>
      <c r="AP4" s="188">
        <v>5000000</v>
      </c>
      <c r="AQ4" s="188">
        <v>5000000</v>
      </c>
      <c r="AR4" s="227"/>
      <c r="AS4" s="227"/>
      <c r="AT4" s="227"/>
      <c r="AU4" s="227"/>
      <c r="AV4" s="228">
        <v>20000000</v>
      </c>
      <c r="AW4" s="229" t="s">
        <v>518</v>
      </c>
      <c r="AX4" s="113"/>
      <c r="AY4" s="180"/>
      <c r="AZ4" s="180"/>
    </row>
    <row r="5" spans="1:52" s="171" customFormat="1" ht="63.75">
      <c r="A5" s="588"/>
      <c r="B5" s="588"/>
      <c r="C5" s="588"/>
      <c r="D5" s="588"/>
      <c r="E5" s="761"/>
      <c r="F5" s="763"/>
      <c r="G5" s="763"/>
      <c r="H5" s="763"/>
      <c r="I5" s="763"/>
      <c r="J5" s="651"/>
      <c r="K5" s="224"/>
      <c r="L5" s="224"/>
      <c r="M5" s="224"/>
      <c r="N5" s="224"/>
      <c r="O5" s="586"/>
      <c r="P5" s="588"/>
      <c r="Q5" s="586"/>
      <c r="R5" s="111" t="s">
        <v>488</v>
      </c>
      <c r="S5" s="111" t="s">
        <v>522</v>
      </c>
      <c r="T5" s="233">
        <v>0.25</v>
      </c>
      <c r="U5" s="183" t="s">
        <v>81</v>
      </c>
      <c r="V5" s="234">
        <v>12</v>
      </c>
      <c r="W5" s="29" t="s">
        <v>43</v>
      </c>
      <c r="X5" s="29">
        <v>8</v>
      </c>
      <c r="Y5" s="235">
        <v>3</v>
      </c>
      <c r="Z5" s="235">
        <v>3</v>
      </c>
      <c r="AA5" s="235">
        <v>3</v>
      </c>
      <c r="AB5" s="236">
        <v>3</v>
      </c>
      <c r="AC5" s="29"/>
      <c r="AD5" s="29"/>
      <c r="AE5" s="29"/>
      <c r="AF5" s="235">
        <v>3</v>
      </c>
      <c r="AG5" s="14">
        <f t="shared" si="0"/>
        <v>100</v>
      </c>
      <c r="AH5" s="15">
        <f t="shared" si="1"/>
        <v>25</v>
      </c>
      <c r="AI5" s="177">
        <v>0</v>
      </c>
      <c r="AJ5" s="230">
        <f t="shared" si="2"/>
        <v>20000000</v>
      </c>
      <c r="AK5" s="152">
        <v>0</v>
      </c>
      <c r="AL5" s="152">
        <v>0</v>
      </c>
      <c r="AM5" s="152">
        <v>0</v>
      </c>
      <c r="AN5" s="188">
        <v>5000000</v>
      </c>
      <c r="AO5" s="188">
        <v>5000000</v>
      </c>
      <c r="AP5" s="188">
        <v>5000000</v>
      </c>
      <c r="AQ5" s="188">
        <v>5000000</v>
      </c>
      <c r="AR5" s="227"/>
      <c r="AS5" s="227"/>
      <c r="AT5" s="227"/>
      <c r="AU5" s="227"/>
      <c r="AV5" s="228">
        <v>20000000</v>
      </c>
      <c r="AW5" s="229" t="s">
        <v>518</v>
      </c>
      <c r="AX5" s="113"/>
      <c r="AY5" s="180"/>
      <c r="AZ5" s="180"/>
    </row>
    <row r="6" spans="1:52" s="171" customFormat="1" ht="76.5" customHeight="1">
      <c r="A6" s="588"/>
      <c r="B6" s="588"/>
      <c r="C6" s="588"/>
      <c r="D6" s="588"/>
      <c r="E6" s="761"/>
      <c r="F6" s="763"/>
      <c r="G6" s="763"/>
      <c r="H6" s="763"/>
      <c r="I6" s="763"/>
      <c r="J6" s="651"/>
      <c r="K6" s="224"/>
      <c r="L6" s="224"/>
      <c r="M6" s="224"/>
      <c r="N6" s="224"/>
      <c r="O6" s="586"/>
      <c r="P6" s="588"/>
      <c r="Q6" s="586"/>
      <c r="R6" s="111" t="s">
        <v>489</v>
      </c>
      <c r="S6" s="111" t="s">
        <v>524</v>
      </c>
      <c r="T6" s="233">
        <v>0.25</v>
      </c>
      <c r="U6" s="192" t="s">
        <v>454</v>
      </c>
      <c r="V6" s="114">
        <v>12</v>
      </c>
      <c r="W6" s="29" t="s">
        <v>43</v>
      </c>
      <c r="X6" s="29">
        <v>3</v>
      </c>
      <c r="Y6" s="29">
        <v>3</v>
      </c>
      <c r="Z6" s="29">
        <v>3</v>
      </c>
      <c r="AA6" s="29">
        <v>3</v>
      </c>
      <c r="AB6" s="226">
        <v>3</v>
      </c>
      <c r="AC6" s="29"/>
      <c r="AD6" s="29"/>
      <c r="AE6" s="29">
        <v>1</v>
      </c>
      <c r="AF6" s="29">
        <v>2</v>
      </c>
      <c r="AG6" s="14">
        <f t="shared" si="0"/>
        <v>100</v>
      </c>
      <c r="AH6" s="15">
        <f t="shared" si="1"/>
        <v>25</v>
      </c>
      <c r="AI6" s="177">
        <v>0</v>
      </c>
      <c r="AJ6" s="230">
        <f t="shared" si="2"/>
        <v>20000000</v>
      </c>
      <c r="AK6" s="152">
        <v>0</v>
      </c>
      <c r="AL6" s="152">
        <v>0</v>
      </c>
      <c r="AM6" s="152">
        <v>0</v>
      </c>
      <c r="AN6" s="188">
        <v>5000000</v>
      </c>
      <c r="AO6" s="188">
        <v>5000000</v>
      </c>
      <c r="AP6" s="188">
        <v>5000000</v>
      </c>
      <c r="AQ6" s="188">
        <v>5000000</v>
      </c>
      <c r="AR6" s="227"/>
      <c r="AS6" s="227"/>
      <c r="AT6" s="227"/>
      <c r="AU6" s="227"/>
      <c r="AV6" s="228">
        <v>20000000</v>
      </c>
      <c r="AW6" s="229" t="s">
        <v>518</v>
      </c>
      <c r="AX6" s="113"/>
      <c r="AY6" s="180"/>
      <c r="AZ6" s="180"/>
    </row>
    <row r="7" spans="1:52" s="171" customFormat="1" ht="76.5" customHeight="1">
      <c r="A7" s="588"/>
      <c r="B7" s="588"/>
      <c r="C7" s="588"/>
      <c r="D7" s="588"/>
      <c r="E7" s="761"/>
      <c r="F7" s="763"/>
      <c r="G7" s="763"/>
      <c r="H7" s="763"/>
      <c r="I7" s="763"/>
      <c r="J7" s="651"/>
      <c r="K7" s="224"/>
      <c r="L7" s="224"/>
      <c r="M7" s="224"/>
      <c r="N7" s="224"/>
      <c r="O7" s="586" t="s">
        <v>490</v>
      </c>
      <c r="P7" s="587">
        <v>0.2</v>
      </c>
      <c r="Q7" s="586" t="s">
        <v>491</v>
      </c>
      <c r="R7" s="111" t="s">
        <v>492</v>
      </c>
      <c r="S7" s="111" t="s">
        <v>526</v>
      </c>
      <c r="T7" s="233">
        <v>0.33</v>
      </c>
      <c r="U7" s="192" t="s">
        <v>454</v>
      </c>
      <c r="V7" s="114">
        <v>4</v>
      </c>
      <c r="W7" s="29" t="s">
        <v>43</v>
      </c>
      <c r="X7" s="29">
        <v>0</v>
      </c>
      <c r="Y7" s="29">
        <v>1</v>
      </c>
      <c r="Z7" s="29">
        <v>1</v>
      </c>
      <c r="AA7" s="29">
        <v>1</v>
      </c>
      <c r="AB7" s="226">
        <v>1</v>
      </c>
      <c r="AC7" s="29"/>
      <c r="AD7" s="29"/>
      <c r="AE7" s="29">
        <v>1</v>
      </c>
      <c r="AF7" s="29"/>
      <c r="AG7" s="14">
        <f t="shared" si="0"/>
        <v>100</v>
      </c>
      <c r="AH7" s="15">
        <f t="shared" si="1"/>
        <v>25</v>
      </c>
      <c r="AI7" s="231">
        <f t="shared" ref="AI7:AI15" si="3">+AV7</f>
        <v>40000000</v>
      </c>
      <c r="AJ7" s="152">
        <v>0</v>
      </c>
      <c r="AK7" s="152">
        <v>0</v>
      </c>
      <c r="AL7" s="152">
        <v>0</v>
      </c>
      <c r="AM7" s="152">
        <v>0</v>
      </c>
      <c r="AN7" s="188">
        <v>10000000</v>
      </c>
      <c r="AO7" s="188">
        <v>10000000</v>
      </c>
      <c r="AP7" s="188">
        <v>10000000</v>
      </c>
      <c r="AQ7" s="188">
        <v>10000000</v>
      </c>
      <c r="AR7" s="227"/>
      <c r="AS7" s="227"/>
      <c r="AT7" s="227"/>
      <c r="AU7" s="227"/>
      <c r="AV7" s="228">
        <v>40000000</v>
      </c>
      <c r="AW7" s="229" t="s">
        <v>518</v>
      </c>
      <c r="AX7" s="113"/>
      <c r="AY7" s="180"/>
      <c r="AZ7" s="180"/>
    </row>
    <row r="8" spans="1:52" s="171" customFormat="1" ht="96.75" customHeight="1">
      <c r="A8" s="588"/>
      <c r="B8" s="588"/>
      <c r="C8" s="588"/>
      <c r="D8" s="588"/>
      <c r="E8" s="761"/>
      <c r="F8" s="763"/>
      <c r="G8" s="763"/>
      <c r="H8" s="763"/>
      <c r="I8" s="763"/>
      <c r="J8" s="651"/>
      <c r="K8" s="224"/>
      <c r="L8" s="224"/>
      <c r="M8" s="224"/>
      <c r="N8" s="224"/>
      <c r="O8" s="586"/>
      <c r="P8" s="588"/>
      <c r="Q8" s="586"/>
      <c r="R8" s="111" t="s">
        <v>493</v>
      </c>
      <c r="S8" s="111" t="s">
        <v>528</v>
      </c>
      <c r="T8" s="233">
        <v>0.33</v>
      </c>
      <c r="U8" s="192" t="s">
        <v>454</v>
      </c>
      <c r="V8" s="234">
        <v>4</v>
      </c>
      <c r="W8" s="29" t="s">
        <v>115</v>
      </c>
      <c r="X8" s="29">
        <v>4</v>
      </c>
      <c r="Y8" s="235">
        <v>1</v>
      </c>
      <c r="Z8" s="235">
        <v>1</v>
      </c>
      <c r="AA8" s="235">
        <v>1</v>
      </c>
      <c r="AB8" s="236">
        <v>1</v>
      </c>
      <c r="AC8" s="29"/>
      <c r="AD8" s="29"/>
      <c r="AE8" s="29"/>
      <c r="AF8" s="235">
        <v>1</v>
      </c>
      <c r="AG8" s="14">
        <f t="shared" si="0"/>
        <v>100</v>
      </c>
      <c r="AH8" s="15">
        <f t="shared" si="1"/>
        <v>25</v>
      </c>
      <c r="AI8" s="231">
        <f t="shared" si="3"/>
        <v>20000000</v>
      </c>
      <c r="AJ8" s="152">
        <v>0</v>
      </c>
      <c r="AK8" s="152">
        <v>0</v>
      </c>
      <c r="AL8" s="152">
        <v>0</v>
      </c>
      <c r="AM8" s="152">
        <v>0</v>
      </c>
      <c r="AN8" s="188">
        <v>5000000</v>
      </c>
      <c r="AO8" s="188">
        <v>5000000</v>
      </c>
      <c r="AP8" s="188">
        <v>5000000</v>
      </c>
      <c r="AQ8" s="188">
        <v>5000000</v>
      </c>
      <c r="AR8" s="227"/>
      <c r="AS8" s="227"/>
      <c r="AT8" s="227"/>
      <c r="AU8" s="227"/>
      <c r="AV8" s="228">
        <v>20000000</v>
      </c>
      <c r="AW8" s="229" t="s">
        <v>518</v>
      </c>
      <c r="AX8" s="113"/>
      <c r="AY8" s="180"/>
      <c r="AZ8" s="180"/>
    </row>
    <row r="9" spans="1:52" s="171" customFormat="1" ht="76.5" customHeight="1">
      <c r="A9" s="588"/>
      <c r="B9" s="588"/>
      <c r="C9" s="588"/>
      <c r="D9" s="588"/>
      <c r="E9" s="761"/>
      <c r="F9" s="763"/>
      <c r="G9" s="763"/>
      <c r="H9" s="763"/>
      <c r="I9" s="763"/>
      <c r="J9" s="651"/>
      <c r="K9" s="224"/>
      <c r="L9" s="224"/>
      <c r="M9" s="224"/>
      <c r="N9" s="224"/>
      <c r="O9" s="586"/>
      <c r="P9" s="588"/>
      <c r="Q9" s="586"/>
      <c r="R9" s="111" t="s">
        <v>494</v>
      </c>
      <c r="S9" s="111" t="s">
        <v>530</v>
      </c>
      <c r="T9" s="233">
        <v>0.34</v>
      </c>
      <c r="U9" s="192" t="s">
        <v>454</v>
      </c>
      <c r="V9" s="114">
        <v>4</v>
      </c>
      <c r="W9" s="29" t="s">
        <v>115</v>
      </c>
      <c r="X9" s="29">
        <v>4</v>
      </c>
      <c r="Y9" s="29">
        <v>1</v>
      </c>
      <c r="Z9" s="29">
        <v>1</v>
      </c>
      <c r="AA9" s="29">
        <v>1</v>
      </c>
      <c r="AB9" s="226">
        <v>1</v>
      </c>
      <c r="AC9" s="29"/>
      <c r="AD9" s="29"/>
      <c r="AE9" s="29">
        <v>1</v>
      </c>
      <c r="AF9" s="29"/>
      <c r="AG9" s="14">
        <f t="shared" si="0"/>
        <v>100</v>
      </c>
      <c r="AH9" s="15">
        <f t="shared" si="1"/>
        <v>25</v>
      </c>
      <c r="AI9" s="231">
        <f t="shared" si="3"/>
        <v>40000000</v>
      </c>
      <c r="AJ9" s="152">
        <v>0</v>
      </c>
      <c r="AK9" s="152">
        <v>0</v>
      </c>
      <c r="AL9" s="152">
        <v>0</v>
      </c>
      <c r="AM9" s="152">
        <v>0</v>
      </c>
      <c r="AN9" s="188">
        <v>10000000</v>
      </c>
      <c r="AO9" s="188">
        <v>10000000</v>
      </c>
      <c r="AP9" s="188">
        <v>10000000</v>
      </c>
      <c r="AQ9" s="188">
        <v>10000000</v>
      </c>
      <c r="AR9" s="227"/>
      <c r="AS9" s="227"/>
      <c r="AT9" s="227"/>
      <c r="AU9" s="227"/>
      <c r="AV9" s="228">
        <v>40000000</v>
      </c>
      <c r="AW9" s="229" t="s">
        <v>518</v>
      </c>
      <c r="AX9" s="113"/>
      <c r="AY9" s="180"/>
      <c r="AZ9" s="180"/>
    </row>
    <row r="10" spans="1:52" s="171" customFormat="1" ht="76.5" customHeight="1">
      <c r="A10" s="588"/>
      <c r="B10" s="588"/>
      <c r="C10" s="588"/>
      <c r="D10" s="588"/>
      <c r="E10" s="761"/>
      <c r="F10" s="763"/>
      <c r="G10" s="763"/>
      <c r="H10" s="763"/>
      <c r="I10" s="763"/>
      <c r="J10" s="651"/>
      <c r="K10" s="224"/>
      <c r="L10" s="224"/>
      <c r="M10" s="224"/>
      <c r="N10" s="224"/>
      <c r="O10" s="586" t="s">
        <v>495</v>
      </c>
      <c r="P10" s="587">
        <v>0.2</v>
      </c>
      <c r="Q10" s="586" t="s">
        <v>496</v>
      </c>
      <c r="R10" s="111" t="s">
        <v>497</v>
      </c>
      <c r="S10" s="111" t="s">
        <v>532</v>
      </c>
      <c r="T10" s="233">
        <v>0.2</v>
      </c>
      <c r="U10" s="192" t="s">
        <v>454</v>
      </c>
      <c r="V10" s="114">
        <v>16</v>
      </c>
      <c r="W10" s="29" t="s">
        <v>43</v>
      </c>
      <c r="X10" s="29">
        <v>12</v>
      </c>
      <c r="Y10" s="29">
        <v>4</v>
      </c>
      <c r="Z10" s="29">
        <v>4</v>
      </c>
      <c r="AA10" s="29">
        <v>4</v>
      </c>
      <c r="AB10" s="226">
        <v>4</v>
      </c>
      <c r="AC10" s="29"/>
      <c r="AD10" s="29"/>
      <c r="AE10" s="29">
        <v>2</v>
      </c>
      <c r="AF10" s="29">
        <v>2</v>
      </c>
      <c r="AG10" s="14">
        <f t="shared" si="0"/>
        <v>100</v>
      </c>
      <c r="AH10" s="15">
        <f t="shared" si="1"/>
        <v>25</v>
      </c>
      <c r="AI10" s="231">
        <f t="shared" si="3"/>
        <v>80000000</v>
      </c>
      <c r="AJ10" s="152">
        <v>0</v>
      </c>
      <c r="AK10" s="152">
        <v>0</v>
      </c>
      <c r="AL10" s="152">
        <v>0</v>
      </c>
      <c r="AM10" s="152">
        <v>0</v>
      </c>
      <c r="AN10" s="188">
        <v>20000000</v>
      </c>
      <c r="AO10" s="188">
        <v>20000000</v>
      </c>
      <c r="AP10" s="188">
        <v>20000000</v>
      </c>
      <c r="AQ10" s="188">
        <v>20000000</v>
      </c>
      <c r="AR10" s="227"/>
      <c r="AS10" s="227"/>
      <c r="AT10" s="227"/>
      <c r="AU10" s="227"/>
      <c r="AV10" s="228">
        <v>80000000</v>
      </c>
      <c r="AW10" s="229" t="s">
        <v>518</v>
      </c>
      <c r="AX10" s="113"/>
      <c r="AY10" s="180"/>
      <c r="AZ10" s="180"/>
    </row>
    <row r="11" spans="1:52" s="171" customFormat="1" ht="76.5" customHeight="1">
      <c r="A11" s="588"/>
      <c r="B11" s="588"/>
      <c r="C11" s="588"/>
      <c r="D11" s="588"/>
      <c r="E11" s="761"/>
      <c r="F11" s="763"/>
      <c r="G11" s="763"/>
      <c r="H11" s="763"/>
      <c r="I11" s="763"/>
      <c r="J11" s="651"/>
      <c r="K11" s="224"/>
      <c r="L11" s="224"/>
      <c r="M11" s="224"/>
      <c r="N11" s="224"/>
      <c r="O11" s="586"/>
      <c r="P11" s="588"/>
      <c r="Q11" s="586"/>
      <c r="R11" s="111" t="s">
        <v>498</v>
      </c>
      <c r="S11" s="111" t="s">
        <v>534</v>
      </c>
      <c r="T11" s="233">
        <v>0.2</v>
      </c>
      <c r="U11" s="192" t="s">
        <v>454</v>
      </c>
      <c r="V11" s="114">
        <v>12</v>
      </c>
      <c r="W11" s="29" t="s">
        <v>43</v>
      </c>
      <c r="X11" s="29">
        <v>8</v>
      </c>
      <c r="Y11" s="29">
        <v>3</v>
      </c>
      <c r="Z11" s="29">
        <v>3</v>
      </c>
      <c r="AA11" s="29">
        <v>3</v>
      </c>
      <c r="AB11" s="226">
        <v>3</v>
      </c>
      <c r="AC11" s="29"/>
      <c r="AD11" s="29"/>
      <c r="AE11" s="29">
        <v>1</v>
      </c>
      <c r="AF11" s="29">
        <v>2</v>
      </c>
      <c r="AG11" s="14">
        <f t="shared" si="0"/>
        <v>100</v>
      </c>
      <c r="AH11" s="15">
        <f t="shared" si="1"/>
        <v>25</v>
      </c>
      <c r="AI11" s="231">
        <f t="shared" si="3"/>
        <v>40000000</v>
      </c>
      <c r="AJ11" s="152">
        <v>0</v>
      </c>
      <c r="AK11" s="152">
        <v>0</v>
      </c>
      <c r="AL11" s="152">
        <v>0</v>
      </c>
      <c r="AM11" s="152">
        <v>0</v>
      </c>
      <c r="AN11" s="188">
        <v>10000000</v>
      </c>
      <c r="AO11" s="188">
        <v>10000000</v>
      </c>
      <c r="AP11" s="188">
        <v>10000000</v>
      </c>
      <c r="AQ11" s="188">
        <v>10000000</v>
      </c>
      <c r="AR11" s="227"/>
      <c r="AS11" s="227"/>
      <c r="AT11" s="227"/>
      <c r="AU11" s="227"/>
      <c r="AV11" s="228">
        <v>40000000</v>
      </c>
      <c r="AW11" s="229" t="s">
        <v>518</v>
      </c>
      <c r="AX11" s="113"/>
      <c r="AY11" s="180"/>
      <c r="AZ11" s="180"/>
    </row>
    <row r="12" spans="1:52" s="171" customFormat="1" ht="109.5" customHeight="1">
      <c r="A12" s="588"/>
      <c r="B12" s="588"/>
      <c r="C12" s="588"/>
      <c r="D12" s="588"/>
      <c r="E12" s="761"/>
      <c r="F12" s="763"/>
      <c r="G12" s="763"/>
      <c r="H12" s="763"/>
      <c r="I12" s="763"/>
      <c r="J12" s="651"/>
      <c r="K12" s="224"/>
      <c r="L12" s="224"/>
      <c r="M12" s="224"/>
      <c r="N12" s="224"/>
      <c r="O12" s="586"/>
      <c r="P12" s="588"/>
      <c r="Q12" s="586"/>
      <c r="R12" s="111" t="s">
        <v>499</v>
      </c>
      <c r="S12" s="111" t="s">
        <v>536</v>
      </c>
      <c r="T12" s="233">
        <v>0.2</v>
      </c>
      <c r="U12" s="111" t="s">
        <v>500</v>
      </c>
      <c r="V12" s="114">
        <v>5</v>
      </c>
      <c r="W12" s="29" t="s">
        <v>43</v>
      </c>
      <c r="X12" s="29">
        <v>3</v>
      </c>
      <c r="Y12" s="29">
        <v>1</v>
      </c>
      <c r="Z12" s="29">
        <v>2</v>
      </c>
      <c r="AA12" s="29">
        <v>1</v>
      </c>
      <c r="AB12" s="226">
        <v>1</v>
      </c>
      <c r="AC12" s="29"/>
      <c r="AD12" s="29"/>
      <c r="AE12" s="29"/>
      <c r="AF12" s="29">
        <v>1</v>
      </c>
      <c r="AG12" s="14">
        <f t="shared" si="0"/>
        <v>100</v>
      </c>
      <c r="AH12" s="15">
        <f t="shared" si="1"/>
        <v>20</v>
      </c>
      <c r="AI12" s="231">
        <f t="shared" si="3"/>
        <v>40000000</v>
      </c>
      <c r="AJ12" s="152">
        <v>0</v>
      </c>
      <c r="AK12" s="152">
        <v>0</v>
      </c>
      <c r="AL12" s="152">
        <v>0</v>
      </c>
      <c r="AM12" s="152">
        <v>0</v>
      </c>
      <c r="AN12" s="188">
        <v>10000000</v>
      </c>
      <c r="AO12" s="188">
        <v>10000000</v>
      </c>
      <c r="AP12" s="188">
        <v>10000000</v>
      </c>
      <c r="AQ12" s="188">
        <v>10000000</v>
      </c>
      <c r="AR12" s="227"/>
      <c r="AS12" s="227"/>
      <c r="AT12" s="227"/>
      <c r="AU12" s="227"/>
      <c r="AV12" s="228">
        <v>40000000</v>
      </c>
      <c r="AW12" s="229" t="s">
        <v>518</v>
      </c>
      <c r="AX12" s="111" t="s">
        <v>501</v>
      </c>
      <c r="AY12" s="232">
        <v>176563270774</v>
      </c>
      <c r="AZ12" s="232">
        <v>176563270774</v>
      </c>
    </row>
    <row r="13" spans="1:52" s="171" customFormat="1" ht="76.5" customHeight="1">
      <c r="A13" s="588"/>
      <c r="B13" s="588"/>
      <c r="C13" s="588"/>
      <c r="D13" s="588"/>
      <c r="E13" s="761"/>
      <c r="F13" s="763"/>
      <c r="G13" s="763"/>
      <c r="H13" s="763"/>
      <c r="I13" s="763"/>
      <c r="J13" s="651"/>
      <c r="K13" s="224"/>
      <c r="L13" s="224"/>
      <c r="M13" s="224"/>
      <c r="N13" s="224"/>
      <c r="O13" s="586"/>
      <c r="P13" s="588"/>
      <c r="Q13" s="586"/>
      <c r="R13" s="111" t="s">
        <v>502</v>
      </c>
      <c r="S13" s="111" t="s">
        <v>538</v>
      </c>
      <c r="T13" s="233">
        <v>0.2</v>
      </c>
      <c r="U13" s="111" t="s">
        <v>503</v>
      </c>
      <c r="V13" s="114">
        <v>4</v>
      </c>
      <c r="W13" s="29" t="s">
        <v>115</v>
      </c>
      <c r="X13" s="29">
        <v>4</v>
      </c>
      <c r="Y13" s="29">
        <v>1</v>
      </c>
      <c r="Z13" s="29">
        <v>1</v>
      </c>
      <c r="AA13" s="29">
        <v>1</v>
      </c>
      <c r="AB13" s="226">
        <v>1</v>
      </c>
      <c r="AC13" s="29"/>
      <c r="AD13" s="29"/>
      <c r="AE13" s="29"/>
      <c r="AF13" s="29">
        <v>1</v>
      </c>
      <c r="AG13" s="14">
        <f t="shared" si="0"/>
        <v>100</v>
      </c>
      <c r="AH13" s="15">
        <f t="shared" si="1"/>
        <v>25</v>
      </c>
      <c r="AI13" s="231">
        <f t="shared" si="3"/>
        <v>20000000</v>
      </c>
      <c r="AJ13" s="152">
        <v>0</v>
      </c>
      <c r="AK13" s="152">
        <v>0</v>
      </c>
      <c r="AL13" s="152">
        <v>0</v>
      </c>
      <c r="AM13" s="152">
        <v>0</v>
      </c>
      <c r="AN13" s="188">
        <v>5000000</v>
      </c>
      <c r="AO13" s="188">
        <v>5000000</v>
      </c>
      <c r="AP13" s="188">
        <v>5000000</v>
      </c>
      <c r="AQ13" s="188">
        <v>5000000</v>
      </c>
      <c r="AR13" s="227"/>
      <c r="AS13" s="227"/>
      <c r="AT13" s="227"/>
      <c r="AU13" s="227"/>
      <c r="AV13" s="228">
        <v>20000000</v>
      </c>
      <c r="AW13" s="229" t="s">
        <v>518</v>
      </c>
      <c r="AX13" s="111" t="s">
        <v>504</v>
      </c>
      <c r="AY13" s="232">
        <v>176563270748</v>
      </c>
      <c r="AZ13" s="232">
        <v>176563270748</v>
      </c>
    </row>
    <row r="14" spans="1:52" s="171" customFormat="1" ht="76.5" customHeight="1">
      <c r="A14" s="588"/>
      <c r="B14" s="588"/>
      <c r="C14" s="588"/>
      <c r="D14" s="588"/>
      <c r="E14" s="761"/>
      <c r="F14" s="763"/>
      <c r="G14" s="763"/>
      <c r="H14" s="763"/>
      <c r="I14" s="763"/>
      <c r="J14" s="651"/>
      <c r="K14" s="224"/>
      <c r="L14" s="224"/>
      <c r="M14" s="224"/>
      <c r="N14" s="224"/>
      <c r="O14" s="586"/>
      <c r="P14" s="588"/>
      <c r="Q14" s="586"/>
      <c r="R14" s="111" t="s">
        <v>505</v>
      </c>
      <c r="S14" s="111" t="s">
        <v>540</v>
      </c>
      <c r="T14" s="233">
        <v>0.2</v>
      </c>
      <c r="U14" s="192" t="s">
        <v>454</v>
      </c>
      <c r="V14" s="114">
        <v>4</v>
      </c>
      <c r="W14" s="29" t="s">
        <v>115</v>
      </c>
      <c r="X14" s="29">
        <v>4</v>
      </c>
      <c r="Y14" s="29">
        <v>1</v>
      </c>
      <c r="Z14" s="29">
        <v>1</v>
      </c>
      <c r="AA14" s="29">
        <v>1</v>
      </c>
      <c r="AB14" s="226">
        <v>1</v>
      </c>
      <c r="AC14" s="29"/>
      <c r="AD14" s="29"/>
      <c r="AE14" s="29"/>
      <c r="AF14" s="29">
        <v>1</v>
      </c>
      <c r="AG14" s="14">
        <f t="shared" si="0"/>
        <v>100</v>
      </c>
      <c r="AH14" s="15">
        <f t="shared" si="1"/>
        <v>25</v>
      </c>
      <c r="AI14" s="231">
        <f t="shared" si="3"/>
        <v>40000000</v>
      </c>
      <c r="AJ14" s="152">
        <v>0</v>
      </c>
      <c r="AK14" s="152">
        <v>0</v>
      </c>
      <c r="AL14" s="152">
        <v>0</v>
      </c>
      <c r="AM14" s="152">
        <v>0</v>
      </c>
      <c r="AN14" s="188">
        <v>10000000</v>
      </c>
      <c r="AO14" s="188">
        <v>10000000</v>
      </c>
      <c r="AP14" s="188">
        <v>10000000</v>
      </c>
      <c r="AQ14" s="188">
        <v>10000000</v>
      </c>
      <c r="AR14" s="227"/>
      <c r="AS14" s="227"/>
      <c r="AT14" s="227"/>
      <c r="AU14" s="227"/>
      <c r="AV14" s="228">
        <v>40000000</v>
      </c>
      <c r="AW14" s="229" t="s">
        <v>518</v>
      </c>
      <c r="AX14" s="113"/>
      <c r="AY14" s="180"/>
      <c r="AZ14" s="180"/>
    </row>
    <row r="15" spans="1:52" s="171" customFormat="1" ht="64.5" customHeight="1">
      <c r="A15" s="588"/>
      <c r="B15" s="588"/>
      <c r="C15" s="588"/>
      <c r="D15" s="588"/>
      <c r="E15" s="761"/>
      <c r="F15" s="763"/>
      <c r="G15" s="763"/>
      <c r="H15" s="763"/>
      <c r="I15" s="763"/>
      <c r="J15" s="651"/>
      <c r="K15" s="224"/>
      <c r="L15" s="224"/>
      <c r="M15" s="224"/>
      <c r="N15" s="224"/>
      <c r="O15" s="586" t="s">
        <v>506</v>
      </c>
      <c r="P15" s="587">
        <v>0.2</v>
      </c>
      <c r="Q15" s="586" t="s">
        <v>507</v>
      </c>
      <c r="R15" s="111" t="s">
        <v>508</v>
      </c>
      <c r="S15" s="111" t="s">
        <v>542</v>
      </c>
      <c r="T15" s="233">
        <v>0.33</v>
      </c>
      <c r="U15" s="192" t="s">
        <v>454</v>
      </c>
      <c r="V15" s="114">
        <v>4</v>
      </c>
      <c r="W15" s="29" t="s">
        <v>115</v>
      </c>
      <c r="X15" s="29">
        <v>4</v>
      </c>
      <c r="Y15" s="29">
        <v>1</v>
      </c>
      <c r="Z15" s="29">
        <v>1</v>
      </c>
      <c r="AA15" s="29">
        <v>1</v>
      </c>
      <c r="AB15" s="226">
        <v>1</v>
      </c>
      <c r="AC15" s="29"/>
      <c r="AD15" s="29"/>
      <c r="AE15" s="29"/>
      <c r="AF15" s="29">
        <v>1</v>
      </c>
      <c r="AG15" s="14">
        <f t="shared" si="0"/>
        <v>100</v>
      </c>
      <c r="AH15" s="15">
        <f t="shared" si="1"/>
        <v>25</v>
      </c>
      <c r="AI15" s="231">
        <f t="shared" si="3"/>
        <v>20000000</v>
      </c>
      <c r="AJ15" s="152">
        <v>0</v>
      </c>
      <c r="AK15" s="152">
        <v>0</v>
      </c>
      <c r="AL15" s="152">
        <v>0</v>
      </c>
      <c r="AM15" s="152">
        <v>0</v>
      </c>
      <c r="AN15" s="188">
        <v>5000000</v>
      </c>
      <c r="AO15" s="188">
        <v>5000000</v>
      </c>
      <c r="AP15" s="188">
        <v>5000000</v>
      </c>
      <c r="AQ15" s="188">
        <v>5000000</v>
      </c>
      <c r="AR15" s="227"/>
      <c r="AS15" s="227"/>
      <c r="AT15" s="227"/>
      <c r="AU15" s="227"/>
      <c r="AV15" s="228">
        <v>20000000</v>
      </c>
      <c r="AW15" s="229" t="s">
        <v>518</v>
      </c>
      <c r="AX15" s="113"/>
      <c r="AY15" s="180"/>
      <c r="AZ15" s="180"/>
    </row>
    <row r="16" spans="1:52" s="171" customFormat="1" ht="115.5" customHeight="1">
      <c r="A16" s="588"/>
      <c r="B16" s="588"/>
      <c r="C16" s="588"/>
      <c r="D16" s="588"/>
      <c r="E16" s="761"/>
      <c r="F16" s="763"/>
      <c r="G16" s="763"/>
      <c r="H16" s="763"/>
      <c r="I16" s="763"/>
      <c r="J16" s="651"/>
      <c r="K16" s="224"/>
      <c r="L16" s="224"/>
      <c r="M16" s="224"/>
      <c r="N16" s="224"/>
      <c r="O16" s="586"/>
      <c r="P16" s="588"/>
      <c r="Q16" s="586"/>
      <c r="R16" s="111" t="s">
        <v>509</v>
      </c>
      <c r="S16" s="111" t="s">
        <v>544</v>
      </c>
      <c r="T16" s="233">
        <v>0.33</v>
      </c>
      <c r="U16" s="111" t="s">
        <v>510</v>
      </c>
      <c r="V16" s="114">
        <v>1</v>
      </c>
      <c r="W16" s="29" t="s">
        <v>43</v>
      </c>
      <c r="X16" s="29">
        <v>0</v>
      </c>
      <c r="Y16" s="29">
        <v>0</v>
      </c>
      <c r="Z16" s="29">
        <v>1</v>
      </c>
      <c r="AA16" s="29">
        <v>0</v>
      </c>
      <c r="AB16" s="226">
        <v>0</v>
      </c>
      <c r="AC16" s="29"/>
      <c r="AD16" s="29"/>
      <c r="AE16" s="29"/>
      <c r="AF16" s="29"/>
      <c r="AG16" s="14" t="e">
        <f t="shared" ref="AG16:AG17" si="4">+((AC16+AD16+AE16+AF16)/Y16)*100</f>
        <v>#DIV/0!</v>
      </c>
      <c r="AH16" s="15">
        <f t="shared" ref="AH16:AH17" si="5">+((AC16+AD16+AE16+AF16)/V16)*100</f>
        <v>0</v>
      </c>
      <c r="AI16" s="177">
        <v>0</v>
      </c>
      <c r="AJ16" s="152">
        <v>0</v>
      </c>
      <c r="AK16" s="152">
        <v>0</v>
      </c>
      <c r="AL16" s="152">
        <v>0</v>
      </c>
      <c r="AM16" s="228">
        <f>+AV16</f>
        <v>600000000</v>
      </c>
      <c r="AN16" s="152">
        <v>0</v>
      </c>
      <c r="AO16" s="188">
        <v>600000000</v>
      </c>
      <c r="AP16" s="152">
        <v>0</v>
      </c>
      <c r="AQ16" s="152">
        <v>0</v>
      </c>
      <c r="AR16" s="152"/>
      <c r="AS16" s="152"/>
      <c r="AT16" s="152"/>
      <c r="AU16" s="152"/>
      <c r="AV16" s="228">
        <f>+AO16</f>
        <v>600000000</v>
      </c>
      <c r="AW16" s="229" t="s">
        <v>518</v>
      </c>
      <c r="AX16" s="111" t="s">
        <v>511</v>
      </c>
      <c r="AY16" s="232">
        <v>176563270859</v>
      </c>
      <c r="AZ16" s="232">
        <v>176563270859</v>
      </c>
    </row>
    <row r="17" spans="1:52" s="171" customFormat="1" ht="51">
      <c r="A17" s="588"/>
      <c r="B17" s="588"/>
      <c r="C17" s="588"/>
      <c r="D17" s="588"/>
      <c r="E17" s="761"/>
      <c r="F17" s="763"/>
      <c r="G17" s="763"/>
      <c r="H17" s="763"/>
      <c r="I17" s="763"/>
      <c r="J17" s="651"/>
      <c r="K17" s="224"/>
      <c r="L17" s="224"/>
      <c r="M17" s="224"/>
      <c r="N17" s="224"/>
      <c r="O17" s="113" t="s">
        <v>512</v>
      </c>
      <c r="P17" s="24">
        <v>0.2</v>
      </c>
      <c r="Q17" s="111" t="s">
        <v>513</v>
      </c>
      <c r="R17" s="111" t="s">
        <v>514</v>
      </c>
      <c r="S17" s="111" t="s">
        <v>546</v>
      </c>
      <c r="T17" s="233">
        <v>0.34</v>
      </c>
      <c r="U17" s="192" t="s">
        <v>454</v>
      </c>
      <c r="V17" s="114">
        <v>4</v>
      </c>
      <c r="W17" s="29" t="s">
        <v>43</v>
      </c>
      <c r="X17" s="29">
        <v>2</v>
      </c>
      <c r="Y17" s="29">
        <v>1</v>
      </c>
      <c r="Z17" s="29">
        <v>1</v>
      </c>
      <c r="AA17" s="29">
        <v>1</v>
      </c>
      <c r="AB17" s="226">
        <v>1</v>
      </c>
      <c r="AC17" s="29"/>
      <c r="AD17" s="29"/>
      <c r="AE17" s="29"/>
      <c r="AF17" s="29">
        <v>1</v>
      </c>
      <c r="AG17" s="14">
        <f t="shared" si="4"/>
        <v>100</v>
      </c>
      <c r="AH17" s="15">
        <f t="shared" si="5"/>
        <v>25</v>
      </c>
      <c r="AI17" s="231">
        <f>+AV17</f>
        <v>34000000</v>
      </c>
      <c r="AJ17" s="152">
        <v>0</v>
      </c>
      <c r="AK17" s="152">
        <v>0</v>
      </c>
      <c r="AL17" s="152">
        <v>0</v>
      </c>
      <c r="AM17" s="152">
        <v>0</v>
      </c>
      <c r="AN17" s="188">
        <v>7000000</v>
      </c>
      <c r="AO17" s="188">
        <v>8000000</v>
      </c>
      <c r="AP17" s="188">
        <v>9000000</v>
      </c>
      <c r="AQ17" s="188">
        <v>10000000</v>
      </c>
      <c r="AR17" s="227"/>
      <c r="AS17" s="227"/>
      <c r="AT17" s="227"/>
      <c r="AU17" s="227"/>
      <c r="AV17" s="230">
        <f>SUM(AN17:AQ17)</f>
        <v>34000000</v>
      </c>
      <c r="AW17" s="229" t="s">
        <v>518</v>
      </c>
      <c r="AX17" s="113"/>
      <c r="AY17" s="180"/>
      <c r="AZ17" s="180"/>
    </row>
  </sheetData>
  <mergeCells count="40">
    <mergeCell ref="P15:P16"/>
    <mergeCell ref="Q15:Q16"/>
    <mergeCell ref="P3:P6"/>
    <mergeCell ref="Q3:Q6"/>
    <mergeCell ref="O7:O9"/>
    <mergeCell ref="P7:P9"/>
    <mergeCell ref="Q7:Q9"/>
    <mergeCell ref="O10:O14"/>
    <mergeCell ref="P10:P14"/>
    <mergeCell ref="Q10:Q14"/>
    <mergeCell ref="O3:O6"/>
    <mergeCell ref="O15:O16"/>
    <mergeCell ref="F3:F17"/>
    <mergeCell ref="G3:G17"/>
    <mergeCell ref="H3:H17"/>
    <mergeCell ref="I3:I17"/>
    <mergeCell ref="J3:J17"/>
    <mergeCell ref="A3:A17"/>
    <mergeCell ref="B3:B17"/>
    <mergeCell ref="C3:C17"/>
    <mergeCell ref="D3:D17"/>
    <mergeCell ref="E3:E17"/>
    <mergeCell ref="AZ1:AZ2"/>
    <mergeCell ref="Q1:Q2"/>
    <mergeCell ref="R1:R2"/>
    <mergeCell ref="S1:S2"/>
    <mergeCell ref="T1:T2"/>
    <mergeCell ref="U1:AB1"/>
    <mergeCell ref="AI1:AM1"/>
    <mergeCell ref="AN1:AQ1"/>
    <mergeCell ref="AV1:AV2"/>
    <mergeCell ref="AW1:AW2"/>
    <mergeCell ref="AX1:AX2"/>
    <mergeCell ref="AY1:AY2"/>
    <mergeCell ref="P1:P2"/>
    <mergeCell ref="A1:A2"/>
    <mergeCell ref="B1:B2"/>
    <mergeCell ref="C1:C2"/>
    <mergeCell ref="D1:J1"/>
    <mergeCell ref="O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Salud</vt:lpstr>
      <vt:lpstr>Educación</vt:lpstr>
      <vt:lpstr>Deporte</vt:lpstr>
      <vt:lpstr>Cultura</vt:lpstr>
      <vt:lpstr>Vivienda</vt:lpstr>
      <vt:lpstr>Agua Potable</vt:lpstr>
      <vt:lpstr>Servicios Diferentes</vt:lpstr>
      <vt:lpstr>Vulnerables</vt:lpstr>
      <vt:lpstr>Victimas</vt:lpstr>
      <vt:lpstr>Desarrollo Economico</vt:lpstr>
      <vt:lpstr>Agropecuario</vt:lpstr>
      <vt:lpstr>Transporte</vt:lpstr>
      <vt:lpstr>Turismo</vt:lpstr>
      <vt:lpstr>Ambiente</vt:lpstr>
      <vt:lpstr>Gobierno</vt:lpstr>
      <vt:lpstr>Fortalecimiento Institucional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Julio Hernandez</cp:lastModifiedBy>
  <cp:lastPrinted>2020-10-26T21:37:19Z</cp:lastPrinted>
  <dcterms:created xsi:type="dcterms:W3CDTF">2020-08-15T14:48:41Z</dcterms:created>
  <dcterms:modified xsi:type="dcterms:W3CDTF">2020-11-04T20:24:35Z</dcterms:modified>
</cp:coreProperties>
</file>