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pe/Desktop/GitHub/Lab3_Redes_TCP_UDP/TCP/"/>
    </mc:Choice>
  </mc:AlternateContent>
  <xr:revisionPtr revIDLastSave="0" documentId="13_ncr:1_{1191F62A-44FA-A94C-9BF7-3DD71ADD8DC5}" xr6:coauthVersionLast="47" xr6:coauthVersionMax="47" xr10:uidLastSave="{00000000-0000-0000-0000-000000000000}"/>
  <bookViews>
    <workbookView xWindow="0" yWindow="760" windowWidth="16880" windowHeight="17320" xr2:uid="{12A176F4-82E3-5F4E-9329-0F4DB510B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6" i="1" l="1"/>
  <c r="AP6" i="1"/>
  <c r="AO6" i="1"/>
  <c r="AN6" i="1"/>
  <c r="AM6" i="1"/>
  <c r="AL6" i="1"/>
  <c r="AK6" i="1"/>
  <c r="AJ6" i="1"/>
  <c r="AI6" i="1"/>
  <c r="AH6" i="1"/>
  <c r="AI10" i="1"/>
  <c r="AJ10" i="1" s="1"/>
  <c r="AK10" i="1" s="1"/>
  <c r="AL10" i="1" s="1"/>
  <c r="AM10" i="1" s="1"/>
  <c r="AN10" i="1" s="1"/>
  <c r="AO10" i="1" s="1"/>
  <c r="AP10" i="1" s="1"/>
  <c r="AQ10" i="1" s="1"/>
  <c r="AI7" i="1"/>
  <c r="AJ7" i="1" s="1"/>
  <c r="AK7" i="1" s="1"/>
  <c r="AL7" i="1" s="1"/>
  <c r="AM7" i="1" s="1"/>
  <c r="AN7" i="1" s="1"/>
  <c r="AO7" i="1" s="1"/>
  <c r="AP7" i="1" s="1"/>
  <c r="AQ7" i="1" s="1"/>
  <c r="W10" i="1"/>
  <c r="X10" i="1" s="1"/>
  <c r="Y10" i="1" s="1"/>
  <c r="Z10" i="1" s="1"/>
  <c r="AA10" i="1" s="1"/>
  <c r="AB10" i="1" s="1"/>
  <c r="AC10" i="1" s="1"/>
  <c r="AD10" i="1" s="1"/>
  <c r="AE10" i="1" s="1"/>
  <c r="AE6" i="1"/>
  <c r="AD6" i="1"/>
  <c r="AC6" i="1"/>
  <c r="AB6" i="1"/>
  <c r="AA6" i="1"/>
  <c r="Z6" i="1"/>
  <c r="Y6" i="1"/>
  <c r="X6" i="1"/>
  <c r="W6" i="1"/>
  <c r="V6" i="1"/>
  <c r="W7" i="1"/>
  <c r="X7" i="1" s="1"/>
  <c r="Y7" i="1" s="1"/>
  <c r="Z7" i="1" s="1"/>
  <c r="AA7" i="1" s="1"/>
  <c r="AB7" i="1" s="1"/>
  <c r="AC7" i="1" s="1"/>
  <c r="AD7" i="1" s="1"/>
  <c r="AE7" i="1" s="1"/>
  <c r="P10" i="1"/>
  <c r="Q10" i="1" s="1"/>
  <c r="R10" i="1" s="1"/>
  <c r="S10" i="1" s="1"/>
  <c r="S6" i="1"/>
  <c r="R6" i="1"/>
  <c r="Q6" i="1"/>
  <c r="P6" i="1"/>
  <c r="O6" i="1"/>
  <c r="P7" i="1"/>
  <c r="Q7" i="1" s="1"/>
  <c r="R7" i="1" s="1"/>
  <c r="S7" i="1" s="1"/>
  <c r="L6" i="1"/>
  <c r="K6" i="1"/>
  <c r="J6" i="1"/>
  <c r="I6" i="1"/>
  <c r="J7" i="1"/>
  <c r="K7" i="1" s="1"/>
  <c r="L7" i="1" s="1"/>
  <c r="H6" i="1"/>
  <c r="E6" i="1"/>
  <c r="B6" i="1"/>
</calcChain>
</file>

<file path=xl/sharedStrings.xml><?xml version="1.0" encoding="utf-8"?>
<sst xmlns="http://schemas.openxmlformats.org/spreadsheetml/2006/main" count="156" uniqueCount="80">
  <si>
    <t>Transferencia Exitosa</t>
  </si>
  <si>
    <t>Cliente</t>
  </si>
  <si>
    <t>Tiempo de transferencia a cada uno de los clientes medido desde el servidor</t>
  </si>
  <si>
    <t>Numero Puerto utilizado para la conexión con cada cliente (Aplicación Servidor)</t>
  </si>
  <si>
    <t>PRUEBA 1 (100MB - 1 CLIENTE)</t>
  </si>
  <si>
    <t>Si</t>
  </si>
  <si>
    <t>Numero Puerto utilizado para la conexión de cada cliente (Aplicación Cliente)</t>
  </si>
  <si>
    <t>Tasa de Transferencia (MB/s)</t>
  </si>
  <si>
    <t>Valor total de bytes recibidos por cliente</t>
  </si>
  <si>
    <t>Tiempo de la transferencia por cliente</t>
  </si>
  <si>
    <t>Valor total de bytes transmitidos por el servidor a cada cliente</t>
  </si>
  <si>
    <t>0:00:00.400030</t>
  </si>
  <si>
    <t xml:space="preserve"> 0:00:00.994058</t>
  </si>
  <si>
    <t>0:00:00.413032</t>
  </si>
  <si>
    <t xml:space="preserve"> 0:00:01.21982</t>
  </si>
  <si>
    <t>PRUEBA 2 (250MB - 1 CLIENTE)</t>
  </si>
  <si>
    <t>0:00:00.368638</t>
  </si>
  <si>
    <t>0:00:00.351157</t>
  </si>
  <si>
    <t>0:00:00.448274</t>
  </si>
  <si>
    <t>0:00:00.354905</t>
  </si>
  <si>
    <t>0:00:02.341572</t>
  </si>
  <si>
    <t>0:00:00.380793</t>
  </si>
  <si>
    <t>0:00:00.362378</t>
  </si>
  <si>
    <t>0:00:00.451821</t>
  </si>
  <si>
    <t>0:00:00.366907</t>
  </si>
  <si>
    <t>0:00:02.351426</t>
  </si>
  <si>
    <t>PRUEBA 3 (100MB - 5 CLIENTE)</t>
  </si>
  <si>
    <t xml:space="preserve"> 0:00:06.075242</t>
  </si>
  <si>
    <t>0:00:00.868336</t>
  </si>
  <si>
    <t>0:00:00.859414</t>
  </si>
  <si>
    <t>0:00:04.196482</t>
  </si>
  <si>
    <t>0:00:06.455776</t>
  </si>
  <si>
    <t xml:space="preserve"> 0:00:06.087234</t>
  </si>
  <si>
    <t xml:space="preserve"> 0:00:00.884359</t>
  </si>
  <si>
    <t xml:space="preserve"> 0:00:00.873170</t>
  </si>
  <si>
    <t xml:space="preserve"> 0:00:04.209229</t>
  </si>
  <si>
    <t xml:space="preserve"> 0:00:06.469274</t>
  </si>
  <si>
    <t>PRUEBA 4 (250MB - 5 CLIENTE)</t>
  </si>
  <si>
    <t>0:00:00.355689</t>
  </si>
  <si>
    <t>0:00:00.350687</t>
  </si>
  <si>
    <t>0:00:00.345856</t>
  </si>
  <si>
    <t>0:00:00.449195</t>
  </si>
  <si>
    <t>0:00:00.339652</t>
  </si>
  <si>
    <t>0:00:00.332392</t>
  </si>
  <si>
    <t>0:00:00.344657</t>
  </si>
  <si>
    <t>0:00:09.713740</t>
  </si>
  <si>
    <t>0:00:00.347758</t>
  </si>
  <si>
    <t>0:00:00.348322</t>
  </si>
  <si>
    <t>0:00:00.367271</t>
  </si>
  <si>
    <t>0:00:00.361532</t>
  </si>
  <si>
    <t>0:00:00.357748</t>
  </si>
  <si>
    <t>0:00:00.461013</t>
  </si>
  <si>
    <t>0:00:00.350916</t>
  </si>
  <si>
    <t>0:00:00.343965</t>
  </si>
  <si>
    <t>0:00:00.352889</t>
  </si>
  <si>
    <t>0:00:09.725607</t>
  </si>
  <si>
    <t>0:00:00.358720</t>
  </si>
  <si>
    <t>0:00:00.354186</t>
  </si>
  <si>
    <t>PRUEBA 5 (100MB - 10 CLIENTE)</t>
  </si>
  <si>
    <t>PRUEBA 6 (250MB - 10 CLIENTE)</t>
  </si>
  <si>
    <t>0:00:05.739988</t>
  </si>
  <si>
    <t>0:00:02.105989</t>
  </si>
  <si>
    <t>0:00:00.906810</t>
  </si>
  <si>
    <t>0:00:00.893172</t>
  </si>
  <si>
    <t>0:00:01.795052</t>
  </si>
  <si>
    <t>0:00:09.255642</t>
  </si>
  <si>
    <t>0:00:00.868001</t>
  </si>
  <si>
    <t>0:00:05.217658</t>
  </si>
  <si>
    <t>0:00:00.880083</t>
  </si>
  <si>
    <t>0:00:04.913792</t>
  </si>
  <si>
    <t>0:00:05.768243</t>
  </si>
  <si>
    <t>0:00:02.119076</t>
  </si>
  <si>
    <t>0:00:00.921824</t>
  </si>
  <si>
    <t>0:00:00.807647</t>
  </si>
  <si>
    <t>0:00:01.807647</t>
  </si>
  <si>
    <t>0:00:09.281625</t>
  </si>
  <si>
    <t>0:00:00.882546</t>
  </si>
  <si>
    <t>0:00:05.230391</t>
  </si>
  <si>
    <t>0:00:00.892299</t>
  </si>
  <si>
    <t>0:00:04.941924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</si>
</sst>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4C91-B7A4-4440-B30A-03D089B0CABF}">
  <dimension ref="A1:AQ10"/>
  <sheetViews>
    <sheetView tabSelected="1" topLeftCell="AD1" zoomScaleNormal="68" workbookViewId="0">
      <selection activeCell="AG14" sqref="AG14"/>
    </sheetView>
  </sheetViews>
  <sheetFormatPr baseColWidth="10" defaultRowHeight="16" x14ac:dyDescent="0.2"/>
  <cols>
    <col min="1" max="1" width="31" customWidth="1"/>
    <col min="2" max="2" width="14.33203125" bestFit="1" customWidth="1"/>
    <col min="3" max="3" width="14.83203125" customWidth="1"/>
    <col min="4" max="4" width="31" customWidth="1"/>
    <col min="5" max="5" width="15.5" customWidth="1"/>
    <col min="6" max="6" width="17" customWidth="1"/>
    <col min="7" max="7" width="31.1640625" customWidth="1"/>
    <col min="8" max="12" width="15.33203125" customWidth="1"/>
    <col min="14" max="14" width="31.33203125" customWidth="1"/>
    <col min="21" max="21" width="31.1640625" customWidth="1"/>
    <col min="33" max="33" width="30.33203125" customWidth="1"/>
  </cols>
  <sheetData>
    <row r="1" spans="1:43" ht="16" customHeight="1" x14ac:dyDescent="0.2">
      <c r="A1" s="5" t="s">
        <v>4</v>
      </c>
      <c r="B1" s="6"/>
      <c r="D1" s="5" t="s">
        <v>15</v>
      </c>
      <c r="E1" s="6"/>
      <c r="G1" s="7" t="s">
        <v>26</v>
      </c>
      <c r="H1" s="8"/>
      <c r="I1" s="8"/>
      <c r="J1" s="8"/>
      <c r="K1" s="8"/>
      <c r="L1" s="8"/>
      <c r="N1" s="7" t="s">
        <v>37</v>
      </c>
      <c r="O1" s="8"/>
      <c r="P1" s="8"/>
      <c r="Q1" s="8"/>
      <c r="R1" s="8"/>
      <c r="S1" s="8"/>
      <c r="U1" s="7" t="s">
        <v>58</v>
      </c>
      <c r="V1" s="8"/>
      <c r="W1" s="8"/>
      <c r="X1" s="8"/>
      <c r="Y1" s="8"/>
      <c r="Z1" s="8"/>
      <c r="AA1" s="8"/>
      <c r="AB1" s="8"/>
      <c r="AC1" s="8"/>
      <c r="AD1" s="8"/>
      <c r="AE1" s="8"/>
      <c r="AG1" s="7" t="s">
        <v>59</v>
      </c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s="1" customFormat="1" ht="17" x14ac:dyDescent="0.2">
      <c r="A2" s="3" t="s">
        <v>1</v>
      </c>
      <c r="B2" s="4">
        <v>1</v>
      </c>
      <c r="C2"/>
      <c r="D2" s="3" t="s">
        <v>1</v>
      </c>
      <c r="E2" s="4">
        <v>1</v>
      </c>
      <c r="F2"/>
      <c r="G2" s="3" t="s">
        <v>1</v>
      </c>
      <c r="H2" s="4">
        <v>1</v>
      </c>
      <c r="I2" s="4">
        <v>2</v>
      </c>
      <c r="J2" s="4">
        <v>3</v>
      </c>
      <c r="K2" s="4">
        <v>4</v>
      </c>
      <c r="L2" s="4">
        <v>5</v>
      </c>
      <c r="N2" s="3" t="s">
        <v>1</v>
      </c>
      <c r="O2" s="4">
        <v>1</v>
      </c>
      <c r="P2" s="4">
        <v>2</v>
      </c>
      <c r="Q2" s="4">
        <v>3</v>
      </c>
      <c r="R2" s="4">
        <v>4</v>
      </c>
      <c r="S2" s="4">
        <v>5</v>
      </c>
      <c r="U2" s="3" t="s">
        <v>1</v>
      </c>
      <c r="V2" s="4">
        <v>1</v>
      </c>
      <c r="W2" s="4">
        <v>2</v>
      </c>
      <c r="X2" s="4">
        <v>3</v>
      </c>
      <c r="Y2" s="4">
        <v>4</v>
      </c>
      <c r="Z2" s="4">
        <v>5</v>
      </c>
      <c r="AA2" s="4">
        <v>6</v>
      </c>
      <c r="AB2" s="4">
        <v>7</v>
      </c>
      <c r="AC2" s="4">
        <v>8</v>
      </c>
      <c r="AD2" s="4">
        <v>9</v>
      </c>
      <c r="AE2" s="4">
        <v>10</v>
      </c>
      <c r="AG2" s="3" t="s">
        <v>1</v>
      </c>
      <c r="AH2" s="4">
        <v>1</v>
      </c>
      <c r="AI2" s="4">
        <v>2</v>
      </c>
      <c r="AJ2" s="4">
        <v>3</v>
      </c>
      <c r="AK2" s="4">
        <v>4</v>
      </c>
      <c r="AL2" s="4">
        <v>5</v>
      </c>
      <c r="AM2" s="4">
        <v>6</v>
      </c>
      <c r="AN2" s="4">
        <v>7</v>
      </c>
      <c r="AO2" s="4">
        <v>8</v>
      </c>
      <c r="AP2" s="4">
        <v>9</v>
      </c>
      <c r="AQ2" s="4">
        <v>10</v>
      </c>
    </row>
    <row r="3" spans="1:43" ht="17" x14ac:dyDescent="0.2">
      <c r="A3" s="4" t="s">
        <v>0</v>
      </c>
      <c r="B3" s="2" t="s">
        <v>5</v>
      </c>
      <c r="D3" s="4" t="s">
        <v>0</v>
      </c>
      <c r="E3" s="2" t="s">
        <v>5</v>
      </c>
      <c r="G3" s="4" t="s">
        <v>0</v>
      </c>
      <c r="H3" s="2" t="s">
        <v>5</v>
      </c>
      <c r="I3" s="2" t="s">
        <v>5</v>
      </c>
      <c r="J3" s="2" t="s">
        <v>5</v>
      </c>
      <c r="K3" s="2" t="s">
        <v>5</v>
      </c>
      <c r="L3" s="2" t="s">
        <v>5</v>
      </c>
      <c r="N3" s="4" t="s">
        <v>0</v>
      </c>
      <c r="O3" s="2" t="s">
        <v>5</v>
      </c>
      <c r="P3" s="2" t="s">
        <v>5</v>
      </c>
      <c r="Q3" s="2" t="s">
        <v>5</v>
      </c>
      <c r="R3" s="2" t="s">
        <v>5</v>
      </c>
      <c r="S3" s="2" t="s">
        <v>5</v>
      </c>
      <c r="U3" s="4" t="s">
        <v>0</v>
      </c>
      <c r="V3" s="2" t="s">
        <v>5</v>
      </c>
      <c r="W3" s="2" t="s">
        <v>5</v>
      </c>
      <c r="X3" s="2" t="s">
        <v>5</v>
      </c>
      <c r="Y3" s="2" t="s">
        <v>5</v>
      </c>
      <c r="Z3" s="2" t="s">
        <v>5</v>
      </c>
      <c r="AA3" s="2" t="s">
        <v>5</v>
      </c>
      <c r="AB3" s="2" t="s">
        <v>5</v>
      </c>
      <c r="AC3" s="2" t="s">
        <v>5</v>
      </c>
      <c r="AD3" s="2" t="s">
        <v>5</v>
      </c>
      <c r="AE3" s="2" t="s">
        <v>5</v>
      </c>
      <c r="AG3" s="4" t="s">
        <v>0</v>
      </c>
      <c r="AH3" s="2" t="s">
        <v>5</v>
      </c>
      <c r="AI3" s="2" t="s">
        <v>5</v>
      </c>
      <c r="AJ3" s="2" t="s">
        <v>5</v>
      </c>
      <c r="AK3" s="2" t="s">
        <v>5</v>
      </c>
      <c r="AL3" s="2" t="s">
        <v>5</v>
      </c>
      <c r="AM3" s="2" t="s">
        <v>5</v>
      </c>
      <c r="AN3" s="2" t="s">
        <v>5</v>
      </c>
      <c r="AO3" s="2" t="s">
        <v>5</v>
      </c>
      <c r="AP3" s="2" t="s">
        <v>5</v>
      </c>
      <c r="AQ3" s="2" t="s">
        <v>5</v>
      </c>
    </row>
    <row r="4" spans="1:43" ht="34" x14ac:dyDescent="0.2">
      <c r="A4" s="4" t="s">
        <v>8</v>
      </c>
      <c r="B4" s="2">
        <v>104857600</v>
      </c>
      <c r="D4" s="4" t="s">
        <v>8</v>
      </c>
      <c r="E4" s="2">
        <v>262144000</v>
      </c>
      <c r="G4" s="4" t="s">
        <v>8</v>
      </c>
      <c r="H4" s="2">
        <v>104857600</v>
      </c>
      <c r="I4" s="2">
        <v>104857600</v>
      </c>
      <c r="J4" s="2">
        <v>104857600</v>
      </c>
      <c r="K4" s="2">
        <v>104857600</v>
      </c>
      <c r="L4" s="2">
        <v>104857600</v>
      </c>
      <c r="N4" s="4" t="s">
        <v>8</v>
      </c>
      <c r="O4" s="2">
        <v>262144000</v>
      </c>
      <c r="P4" s="2">
        <v>262144000</v>
      </c>
      <c r="Q4" s="2">
        <v>262144000</v>
      </c>
      <c r="R4" s="2">
        <v>262144000</v>
      </c>
      <c r="S4" s="2">
        <v>262144000</v>
      </c>
      <c r="U4" s="4" t="s">
        <v>8</v>
      </c>
      <c r="V4" s="2">
        <v>104857600</v>
      </c>
      <c r="W4" s="2">
        <v>104857600</v>
      </c>
      <c r="X4" s="2">
        <v>104857600</v>
      </c>
      <c r="Y4" s="2">
        <v>104857600</v>
      </c>
      <c r="Z4" s="2">
        <v>104857600</v>
      </c>
      <c r="AA4" s="2">
        <v>104857600</v>
      </c>
      <c r="AB4" s="2">
        <v>104857600</v>
      </c>
      <c r="AC4" s="2">
        <v>104857600</v>
      </c>
      <c r="AD4" s="2">
        <v>104857600</v>
      </c>
      <c r="AE4" s="2">
        <v>104857600</v>
      </c>
      <c r="AG4" s="4" t="s">
        <v>8</v>
      </c>
      <c r="AH4" s="2">
        <v>262144000</v>
      </c>
      <c r="AI4" s="2">
        <v>262144000</v>
      </c>
      <c r="AJ4" s="2">
        <v>262144000</v>
      </c>
      <c r="AK4" s="2">
        <v>262144000</v>
      </c>
      <c r="AL4" s="2">
        <v>262144000</v>
      </c>
      <c r="AM4" s="2">
        <v>262144000</v>
      </c>
      <c r="AN4" s="2">
        <v>262144000</v>
      </c>
      <c r="AO4" s="2">
        <v>262144000</v>
      </c>
      <c r="AP4" s="2">
        <v>262144000</v>
      </c>
      <c r="AQ4" s="2">
        <v>262144000</v>
      </c>
    </row>
    <row r="5" spans="1:43" ht="51" x14ac:dyDescent="0.2">
      <c r="A5" s="4" t="s">
        <v>9</v>
      </c>
      <c r="B5" s="2" t="s">
        <v>11</v>
      </c>
      <c r="D5" s="4" t="s">
        <v>9</v>
      </c>
      <c r="E5" s="2" t="s">
        <v>12</v>
      </c>
      <c r="G5" s="4" t="s">
        <v>9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N5" s="4" t="s">
        <v>9</v>
      </c>
      <c r="O5" s="9" t="s">
        <v>27</v>
      </c>
      <c r="P5" s="9" t="s">
        <v>28</v>
      </c>
      <c r="Q5" s="9" t="s">
        <v>29</v>
      </c>
      <c r="R5" s="9" t="s">
        <v>30</v>
      </c>
      <c r="S5" s="9" t="s">
        <v>31</v>
      </c>
      <c r="U5" s="4" t="s">
        <v>9</v>
      </c>
      <c r="V5" s="9" t="s">
        <v>38</v>
      </c>
      <c r="W5" s="9" t="s">
        <v>39</v>
      </c>
      <c r="X5" s="9" t="s">
        <v>40</v>
      </c>
      <c r="Y5" s="9" t="s">
        <v>41</v>
      </c>
      <c r="Z5" s="9" t="s">
        <v>42</v>
      </c>
      <c r="AA5" s="9" t="s">
        <v>43</v>
      </c>
      <c r="AB5" s="9" t="s">
        <v>44</v>
      </c>
      <c r="AC5" s="9" t="s">
        <v>45</v>
      </c>
      <c r="AD5" s="9" t="s">
        <v>46</v>
      </c>
      <c r="AE5" s="9" t="s">
        <v>47</v>
      </c>
      <c r="AG5" s="4" t="s">
        <v>9</v>
      </c>
      <c r="AH5" s="9" t="s">
        <v>60</v>
      </c>
      <c r="AI5" s="9" t="s">
        <v>61</v>
      </c>
      <c r="AJ5" s="9" t="s">
        <v>62</v>
      </c>
      <c r="AK5" s="9" t="s">
        <v>63</v>
      </c>
      <c r="AL5" s="9" t="s">
        <v>64</v>
      </c>
      <c r="AM5" s="9" t="s">
        <v>65</v>
      </c>
      <c r="AN5" s="9" t="s">
        <v>66</v>
      </c>
      <c r="AO5" s="9" t="s">
        <v>67</v>
      </c>
      <c r="AP5" s="9" t="s">
        <v>68</v>
      </c>
      <c r="AQ5" s="9" t="s">
        <v>69</v>
      </c>
    </row>
    <row r="6" spans="1:43" ht="17" x14ac:dyDescent="0.2">
      <c r="A6" s="4" t="s">
        <v>7</v>
      </c>
      <c r="B6" s="2">
        <f>(B4/1000000)/(0.40003)</f>
        <v>262.12434067444946</v>
      </c>
      <c r="D6" s="4" t="s">
        <v>7</v>
      </c>
      <c r="E6" s="2">
        <f>(E4/1000000)/(0.994058)</f>
        <v>263.71097058722933</v>
      </c>
      <c r="G6" s="4" t="s">
        <v>7</v>
      </c>
      <c r="H6" s="2">
        <f>(H4/1000000)/(0.368638)</f>
        <v>284.44598766269348</v>
      </c>
      <c r="I6" s="2">
        <f>(I4/1000000)/(0.351157)</f>
        <v>298.60603661610048</v>
      </c>
      <c r="J6" s="2">
        <f>(J4/1000000)/(0.448274)</f>
        <v>233.91407933540648</v>
      </c>
      <c r="K6" s="2">
        <f>(K4/1000000)/(0.354905)</f>
        <v>295.45258590326989</v>
      </c>
      <c r="L6" s="2">
        <f>(L4/1000000)/(2.341572)</f>
        <v>44.780856621107525</v>
      </c>
      <c r="N6" s="4" t="s">
        <v>7</v>
      </c>
      <c r="O6" s="2">
        <f>(O4/1000000)/(6.075242)</f>
        <v>43.149556840698693</v>
      </c>
      <c r="P6" s="2">
        <f>(P4/1000000)/(0.868336)</f>
        <v>301.89235503307475</v>
      </c>
      <c r="Q6" s="2">
        <f>(Q4/1000000)/(0.859414)</f>
        <v>305.02644825427558</v>
      </c>
      <c r="R6" s="2">
        <f>(R4/1000000)/(4.196482)</f>
        <v>62.467562115124053</v>
      </c>
      <c r="S6" s="2">
        <f>(S4/1000000)/(6.455776)</f>
        <v>40.606117684380621</v>
      </c>
      <c r="U6" s="4" t="s">
        <v>7</v>
      </c>
      <c r="V6" s="2">
        <f>(V4/1000000)/(0.355589)</f>
        <v>294.88426244906339</v>
      </c>
      <c r="W6" s="2">
        <f>(W4/1000000)/(0.350687)</f>
        <v>299.00623633040288</v>
      </c>
      <c r="X6" s="2">
        <f>(X4/1000000)/(0.345856)</f>
        <v>303.18282753515916</v>
      </c>
      <c r="Y6" s="2">
        <f>(Y4/1000000)/(0.449195)</f>
        <v>233.43447723149188</v>
      </c>
      <c r="Z6" s="2">
        <f>(Z4/1000000)/(0.339652)</f>
        <v>308.72069058919129</v>
      </c>
      <c r="AA6" s="2">
        <f>(AA4/1000000)/(0.332392)</f>
        <v>315.46366940239233</v>
      </c>
      <c r="AB6" s="2">
        <f>(AB4/1000000)/(0.344657)</f>
        <v>304.23754631416165</v>
      </c>
      <c r="AC6" s="2">
        <f>(AC4/1000000)/(0.71374)</f>
        <v>146.91288144142123</v>
      </c>
      <c r="AD6" s="2">
        <f>(AD4/1000000)/(0.347758)</f>
        <v>301.52462344503937</v>
      </c>
      <c r="AE6" s="2">
        <f>(AE4/1000000)/(0.348322)</f>
        <v>301.03639735646902</v>
      </c>
      <c r="AG6" s="4" t="s">
        <v>7</v>
      </c>
      <c r="AH6" s="2">
        <f>(AH4/1000000)/(5.739988)</f>
        <v>45.669781888045755</v>
      </c>
      <c r="AI6" s="2">
        <f>(AI4/1000000)/(2.105989)</f>
        <v>124.47548396501595</v>
      </c>
      <c r="AJ6" s="2">
        <f>(AJ4/1000000)/(0.90681)</f>
        <v>289.0837110309767</v>
      </c>
      <c r="AK6" s="2">
        <f>(AK4/1000000)/(0.893172)</f>
        <v>293.49778094252844</v>
      </c>
      <c r="AL6" s="2">
        <f>(AL4/1000000)/(1.795052)</f>
        <v>146.03699502855628</v>
      </c>
      <c r="AM6" s="2">
        <f>(AM4/1000000)/(0.9255642)</f>
        <v>283.22616626701858</v>
      </c>
      <c r="AN6" s="2">
        <f>(AN4/1000000)/(0.868001)</f>
        <v>302.00886865337714</v>
      </c>
      <c r="AO6" s="2">
        <f>(AO4/1000000)/(5.217658)</f>
        <v>50.241698478512774</v>
      </c>
      <c r="AP6" s="2">
        <f>(AP4/1000000)/(0.880083)</f>
        <v>297.86281521174709</v>
      </c>
      <c r="AQ6" s="2">
        <f>(AQ4/1000000)/(4.913792)</f>
        <v>53.348615488811902</v>
      </c>
    </row>
    <row r="7" spans="1:43" ht="51" x14ac:dyDescent="0.2">
      <c r="A7" s="4" t="s">
        <v>6</v>
      </c>
      <c r="B7" s="2">
        <v>52376</v>
      </c>
      <c r="D7" s="4" t="s">
        <v>6</v>
      </c>
      <c r="E7" s="2">
        <v>52382</v>
      </c>
      <c r="G7" s="4" t="s">
        <v>6</v>
      </c>
      <c r="H7" s="2">
        <v>52408</v>
      </c>
      <c r="I7" s="2">
        <v>52409</v>
      </c>
      <c r="J7" s="2">
        <f>I7+1</f>
        <v>52410</v>
      </c>
      <c r="K7" s="2">
        <f>J7+1</f>
        <v>52411</v>
      </c>
      <c r="L7" s="2">
        <f>K7+1</f>
        <v>52412</v>
      </c>
      <c r="N7" s="4" t="s">
        <v>6</v>
      </c>
      <c r="O7" s="2">
        <v>52420</v>
      </c>
      <c r="P7" s="2">
        <f>O7+1</f>
        <v>52421</v>
      </c>
      <c r="Q7" s="2">
        <f>P7+1</f>
        <v>52422</v>
      </c>
      <c r="R7" s="2">
        <f>Q7+1</f>
        <v>52423</v>
      </c>
      <c r="S7" s="2">
        <f>R7+1</f>
        <v>52424</v>
      </c>
      <c r="U7" s="4" t="s">
        <v>6</v>
      </c>
      <c r="V7" s="2">
        <v>52437</v>
      </c>
      <c r="W7" s="2">
        <f>V7+1</f>
        <v>52438</v>
      </c>
      <c r="X7" s="2">
        <f>W7+1</f>
        <v>52439</v>
      </c>
      <c r="Y7" s="2">
        <f>X7+1</f>
        <v>52440</v>
      </c>
      <c r="Z7" s="2">
        <f>Y7+1</f>
        <v>52441</v>
      </c>
      <c r="AA7" s="2">
        <f t="shared" ref="AA7:AE7" si="0">Z7+1</f>
        <v>52442</v>
      </c>
      <c r="AB7" s="2">
        <f t="shared" si="0"/>
        <v>52443</v>
      </c>
      <c r="AC7" s="2">
        <f t="shared" si="0"/>
        <v>52444</v>
      </c>
      <c r="AD7" s="2">
        <f t="shared" si="0"/>
        <v>52445</v>
      </c>
      <c r="AE7" s="2">
        <f t="shared" si="0"/>
        <v>52446</v>
      </c>
      <c r="AG7" s="4" t="s">
        <v>6</v>
      </c>
      <c r="AH7" s="2">
        <v>52455</v>
      </c>
      <c r="AI7" s="2">
        <f>AH7+1</f>
        <v>52456</v>
      </c>
      <c r="AJ7" s="2">
        <f>AI7+1</f>
        <v>52457</v>
      </c>
      <c r="AK7" s="2">
        <f>AJ7+1</f>
        <v>52458</v>
      </c>
      <c r="AL7" s="2">
        <f>AK7+1</f>
        <v>52459</v>
      </c>
      <c r="AM7" s="2">
        <f t="shared" ref="AM7:AQ7" si="1">AL7+1</f>
        <v>52460</v>
      </c>
      <c r="AN7" s="2">
        <f t="shared" si="1"/>
        <v>52461</v>
      </c>
      <c r="AO7" s="2">
        <f t="shared" si="1"/>
        <v>52462</v>
      </c>
      <c r="AP7" s="2">
        <f t="shared" si="1"/>
        <v>52463</v>
      </c>
      <c r="AQ7" s="2">
        <f t="shared" si="1"/>
        <v>52464</v>
      </c>
    </row>
    <row r="8" spans="1:43" ht="34" x14ac:dyDescent="0.2">
      <c r="A8" s="4" t="s">
        <v>10</v>
      </c>
      <c r="B8" s="2">
        <v>104857600</v>
      </c>
      <c r="D8" s="4" t="s">
        <v>10</v>
      </c>
      <c r="E8" s="2">
        <v>262144000</v>
      </c>
      <c r="G8" s="4" t="s">
        <v>10</v>
      </c>
      <c r="H8" s="2">
        <v>104857600</v>
      </c>
      <c r="I8" s="2">
        <v>104857600</v>
      </c>
      <c r="J8" s="2">
        <v>104857600</v>
      </c>
      <c r="K8" s="2">
        <v>104857600</v>
      </c>
      <c r="L8" s="2">
        <v>104857600</v>
      </c>
      <c r="N8" s="4" t="s">
        <v>10</v>
      </c>
      <c r="O8" s="2">
        <v>262144000</v>
      </c>
      <c r="P8" s="2">
        <v>262144000</v>
      </c>
      <c r="Q8" s="2">
        <v>262144000</v>
      </c>
      <c r="R8" s="2">
        <v>262144000</v>
      </c>
      <c r="S8" s="2">
        <v>262144000</v>
      </c>
      <c r="U8" s="4" t="s">
        <v>10</v>
      </c>
      <c r="V8" s="2">
        <v>104857600</v>
      </c>
      <c r="W8" s="2">
        <v>104857600</v>
      </c>
      <c r="X8" s="2">
        <v>104857600</v>
      </c>
      <c r="Y8" s="2">
        <v>104857600</v>
      </c>
      <c r="Z8" s="2">
        <v>104857600</v>
      </c>
      <c r="AA8" s="2">
        <v>104857600</v>
      </c>
      <c r="AB8" s="2">
        <v>104857600</v>
      </c>
      <c r="AC8" s="2">
        <v>104857600</v>
      </c>
      <c r="AD8" s="2">
        <v>104857600</v>
      </c>
      <c r="AE8" s="2">
        <v>104857600</v>
      </c>
      <c r="AG8" s="4" t="s">
        <v>10</v>
      </c>
      <c r="AH8" s="2">
        <v>262144000</v>
      </c>
      <c r="AI8" s="2">
        <v>262144000</v>
      </c>
      <c r="AJ8" s="2">
        <v>262144000</v>
      </c>
      <c r="AK8" s="2">
        <v>262144000</v>
      </c>
      <c r="AL8" s="2">
        <v>262144000</v>
      </c>
      <c r="AM8" s="2">
        <v>262144000</v>
      </c>
      <c r="AN8" s="2">
        <v>262144000</v>
      </c>
      <c r="AO8" s="2">
        <v>262144000</v>
      </c>
      <c r="AP8" s="2">
        <v>262144000</v>
      </c>
      <c r="AQ8" s="2">
        <v>262144000</v>
      </c>
    </row>
    <row r="9" spans="1:43" ht="51" x14ac:dyDescent="0.2">
      <c r="A9" s="4" t="s">
        <v>2</v>
      </c>
      <c r="B9" s="2" t="s">
        <v>13</v>
      </c>
      <c r="D9" s="4" t="s">
        <v>2</v>
      </c>
      <c r="E9" s="2" t="s">
        <v>14</v>
      </c>
      <c r="G9" s="4" t="s">
        <v>2</v>
      </c>
      <c r="H9" s="2" t="s">
        <v>21</v>
      </c>
      <c r="I9" s="2" t="s">
        <v>22</v>
      </c>
      <c r="J9" s="2" t="s">
        <v>23</v>
      </c>
      <c r="K9" s="2" t="s">
        <v>24</v>
      </c>
      <c r="L9" s="2" t="s">
        <v>25</v>
      </c>
      <c r="N9" s="4" t="s">
        <v>2</v>
      </c>
      <c r="O9" s="9" t="s">
        <v>32</v>
      </c>
      <c r="P9" s="9" t="s">
        <v>33</v>
      </c>
      <c r="Q9" s="9" t="s">
        <v>34</v>
      </c>
      <c r="R9" s="9" t="s">
        <v>35</v>
      </c>
      <c r="S9" s="9" t="s">
        <v>36</v>
      </c>
      <c r="U9" s="4" t="s">
        <v>2</v>
      </c>
      <c r="V9" s="9" t="s">
        <v>48</v>
      </c>
      <c r="W9" s="9" t="s">
        <v>49</v>
      </c>
      <c r="X9" s="9" t="s">
        <v>50</v>
      </c>
      <c r="Y9" s="9" t="s">
        <v>51</v>
      </c>
      <c r="Z9" s="9" t="s">
        <v>52</v>
      </c>
      <c r="AA9" s="9" t="s">
        <v>53</v>
      </c>
      <c r="AB9" s="9" t="s">
        <v>54</v>
      </c>
      <c r="AC9" s="9" t="s">
        <v>55</v>
      </c>
      <c r="AD9" s="9" t="s">
        <v>56</v>
      </c>
      <c r="AE9" s="9" t="s">
        <v>57</v>
      </c>
      <c r="AG9" s="4" t="s">
        <v>2</v>
      </c>
      <c r="AH9" s="9" t="s">
        <v>70</v>
      </c>
      <c r="AI9" s="9" t="s">
        <v>71</v>
      </c>
      <c r="AJ9" s="9" t="s">
        <v>72</v>
      </c>
      <c r="AK9" s="9" t="s">
        <v>73</v>
      </c>
      <c r="AL9" s="9" t="s">
        <v>74</v>
      </c>
      <c r="AM9" s="9" t="s">
        <v>75</v>
      </c>
      <c r="AN9" s="9" t="s">
        <v>76</v>
      </c>
      <c r="AO9" s="9" t="s">
        <v>77</v>
      </c>
      <c r="AP9" s="9" t="s">
        <v>78</v>
      </c>
      <c r="AQ9" s="9" t="s">
        <v>79</v>
      </c>
    </row>
    <row r="10" spans="1:43" ht="51" x14ac:dyDescent="0.2">
      <c r="A10" s="4" t="s">
        <v>3</v>
      </c>
      <c r="B10" s="2">
        <v>52376</v>
      </c>
      <c r="D10" s="4" t="s">
        <v>3</v>
      </c>
      <c r="E10" s="2">
        <v>52382</v>
      </c>
      <c r="G10" s="4" t="s">
        <v>3</v>
      </c>
      <c r="H10" s="2">
        <v>5412</v>
      </c>
      <c r="I10" s="2">
        <v>5412</v>
      </c>
      <c r="J10" s="2">
        <v>5412</v>
      </c>
      <c r="K10" s="2">
        <v>5412</v>
      </c>
      <c r="L10" s="2">
        <v>5412</v>
      </c>
      <c r="N10" s="4" t="s">
        <v>3</v>
      </c>
      <c r="O10" s="2">
        <v>52424</v>
      </c>
      <c r="P10" s="2">
        <f>O10</f>
        <v>52424</v>
      </c>
      <c r="Q10" s="2">
        <f t="shared" ref="Q10:S10" si="2">P10</f>
        <v>52424</v>
      </c>
      <c r="R10" s="2">
        <f t="shared" si="2"/>
        <v>52424</v>
      </c>
      <c r="S10" s="2">
        <f t="shared" si="2"/>
        <v>52424</v>
      </c>
      <c r="U10" s="4" t="s">
        <v>3</v>
      </c>
      <c r="V10" s="2">
        <v>52446</v>
      </c>
      <c r="W10" s="2">
        <f>V10</f>
        <v>52446</v>
      </c>
      <c r="X10" s="2">
        <f t="shared" ref="X10:AE10" si="3">W10</f>
        <v>52446</v>
      </c>
      <c r="Y10" s="2">
        <f t="shared" si="3"/>
        <v>52446</v>
      </c>
      <c r="Z10" s="2">
        <f t="shared" si="3"/>
        <v>52446</v>
      </c>
      <c r="AA10" s="2">
        <f t="shared" si="3"/>
        <v>52446</v>
      </c>
      <c r="AB10" s="2">
        <f t="shared" si="3"/>
        <v>52446</v>
      </c>
      <c r="AC10" s="2">
        <f t="shared" si="3"/>
        <v>52446</v>
      </c>
      <c r="AD10" s="2">
        <f t="shared" si="3"/>
        <v>52446</v>
      </c>
      <c r="AE10" s="2">
        <f t="shared" si="3"/>
        <v>52446</v>
      </c>
      <c r="AG10" s="4" t="s">
        <v>3</v>
      </c>
      <c r="AH10" s="2">
        <v>52464</v>
      </c>
      <c r="AI10" s="2">
        <f>AH10</f>
        <v>52464</v>
      </c>
      <c r="AJ10" s="2">
        <f t="shared" ref="AJ10:AQ10" si="4">AI10</f>
        <v>52464</v>
      </c>
      <c r="AK10" s="2">
        <f t="shared" si="4"/>
        <v>52464</v>
      </c>
      <c r="AL10" s="2">
        <f t="shared" si="4"/>
        <v>52464</v>
      </c>
      <c r="AM10" s="2">
        <f t="shared" si="4"/>
        <v>52464</v>
      </c>
      <c r="AN10" s="2">
        <f t="shared" si="4"/>
        <v>52464</v>
      </c>
      <c r="AO10" s="2">
        <f t="shared" si="4"/>
        <v>52464</v>
      </c>
      <c r="AP10" s="2">
        <f t="shared" si="4"/>
        <v>52464</v>
      </c>
      <c r="AQ10" s="2">
        <f t="shared" si="4"/>
        <v>52464</v>
      </c>
    </row>
  </sheetData>
  <mergeCells count="6">
    <mergeCell ref="N1:S1"/>
    <mergeCell ref="U1:AE1"/>
    <mergeCell ref="AG1:AQ1"/>
    <mergeCell ref="A1:B1"/>
    <mergeCell ref="D1:E1"/>
    <mergeCell ref="G1:L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Patiño Sanclemente</dc:creator>
  <cp:lastModifiedBy>Juan Felipe Patiño Sanclemente</cp:lastModifiedBy>
  <dcterms:created xsi:type="dcterms:W3CDTF">2023-04-10T03:23:25Z</dcterms:created>
  <dcterms:modified xsi:type="dcterms:W3CDTF">2023-04-11T00:47:51Z</dcterms:modified>
</cp:coreProperties>
</file>