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marrabajante/Desktop/"/>
    </mc:Choice>
  </mc:AlternateContent>
  <xr:revisionPtr revIDLastSave="0" documentId="13_ncr:1_{07DDE2F8-1626-F946-9A9A-E306B79F287A}" xr6:coauthVersionLast="45" xr6:coauthVersionMax="45" xr10:uidLastSave="{00000000-0000-0000-0000-000000000000}"/>
  <bookViews>
    <workbookView xWindow="1460" yWindow="460" windowWidth="23620" windowHeight="14900" xr2:uid="{7147BF9B-A311-8C45-9FE5-E7966284B6B2}"/>
  </bookViews>
  <sheets>
    <sheet name="Calculator" sheetId="6" r:id="rId1"/>
    <sheet name="changing duration" sheetId="1" r:id="rId2"/>
    <sheet name="changing number of interaction" sheetId="2" r:id="rId3"/>
    <sheet name="changing crowd density" sheetId="3" r:id="rId4"/>
    <sheet name="changing bet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0" i="6" l="1"/>
  <c r="I10" i="6" l="1"/>
  <c r="N40" i="6" s="1"/>
  <c r="G11" i="4" l="1"/>
  <c r="F11" i="4"/>
  <c r="A11" i="4"/>
  <c r="G10" i="4"/>
  <c r="A10" i="4" s="1"/>
  <c r="F10" i="4"/>
  <c r="G9" i="4"/>
  <c r="A9" i="4" s="1"/>
  <c r="F9" i="4"/>
  <c r="G8" i="4"/>
  <c r="A8" i="4" s="1"/>
  <c r="F8" i="4"/>
  <c r="G7" i="4"/>
  <c r="A7" i="4" s="1"/>
  <c r="F7" i="4"/>
  <c r="G6" i="4"/>
  <c r="A6" i="4" s="1"/>
  <c r="F6" i="4"/>
  <c r="G5" i="4"/>
  <c r="A5" i="4" s="1"/>
  <c r="F5" i="4"/>
  <c r="G4" i="4"/>
  <c r="F4" i="4"/>
  <c r="A4" i="4"/>
  <c r="G3" i="4"/>
  <c r="A3" i="4" s="1"/>
  <c r="F3" i="4"/>
  <c r="G2" i="4"/>
  <c r="A2" i="4" s="1"/>
  <c r="F2" i="4"/>
  <c r="G11" i="3"/>
  <c r="A11" i="3" s="1"/>
  <c r="F11" i="3"/>
  <c r="G10" i="3"/>
  <c r="A10" i="3" s="1"/>
  <c r="F10" i="3"/>
  <c r="G9" i="3"/>
  <c r="A9" i="3" s="1"/>
  <c r="F9" i="3"/>
  <c r="G8" i="3"/>
  <c r="A8" i="3" s="1"/>
  <c r="F8" i="3"/>
  <c r="G7" i="3"/>
  <c r="A7" i="3" s="1"/>
  <c r="F7" i="3"/>
  <c r="G6" i="3"/>
  <c r="A6" i="3" s="1"/>
  <c r="F6" i="3"/>
  <c r="G5" i="3"/>
  <c r="F5" i="3"/>
  <c r="A5" i="3"/>
  <c r="G4" i="3"/>
  <c r="F4" i="3"/>
  <c r="A4" i="3"/>
  <c r="G3" i="3"/>
  <c r="A3" i="3" s="1"/>
  <c r="F3" i="3"/>
  <c r="G2" i="3"/>
  <c r="A2" i="3" s="1"/>
  <c r="F2" i="3"/>
  <c r="G11" i="2"/>
  <c r="A11" i="2" s="1"/>
  <c r="F11" i="2"/>
  <c r="G10" i="2"/>
  <c r="F10" i="2"/>
  <c r="A10" i="2"/>
  <c r="G9" i="2"/>
  <c r="F9" i="2"/>
  <c r="A9" i="2"/>
  <c r="G8" i="2"/>
  <c r="A8" i="2" s="1"/>
  <c r="F8" i="2"/>
  <c r="G7" i="2"/>
  <c r="A7" i="2" s="1"/>
  <c r="F7" i="2"/>
  <c r="G6" i="2"/>
  <c r="A6" i="2" s="1"/>
  <c r="F6" i="2"/>
  <c r="G5" i="2"/>
  <c r="F5" i="2"/>
  <c r="A5" i="2"/>
  <c r="G4" i="2"/>
  <c r="A4" i="2" s="1"/>
  <c r="F4" i="2"/>
  <c r="G3" i="2"/>
  <c r="A3" i="2" s="1"/>
  <c r="F3" i="2"/>
  <c r="G2" i="2"/>
  <c r="A2" i="2" s="1"/>
  <c r="F2" i="2"/>
  <c r="F11" i="1"/>
  <c r="G11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A6" i="1" l="1"/>
  <c r="A4" i="1"/>
  <c r="A5" i="1"/>
  <c r="A3" i="1"/>
  <c r="G2" i="1"/>
  <c r="A2" i="1" s="1"/>
  <c r="F2" i="1"/>
  <c r="A7" i="1" l="1"/>
  <c r="A8" i="1" l="1"/>
  <c r="A9" i="1" l="1"/>
  <c r="A11" i="1" l="1"/>
  <c r="A10" i="1"/>
</calcChain>
</file>

<file path=xl/sharedStrings.xml><?xml version="1.0" encoding="utf-8"?>
<sst xmlns="http://schemas.openxmlformats.org/spreadsheetml/2006/main" count="50" uniqueCount="24">
  <si>
    <t>Dispersion</t>
  </si>
  <si>
    <t>Transmission probability (beta)</t>
  </si>
  <si>
    <t>event R</t>
  </si>
  <si>
    <t>Variance of crowding density</t>
  </si>
  <si>
    <t>Coefficient of variation of crowding density</t>
  </si>
  <si>
    <t>Event duration or exposure time (hours)</t>
  </si>
  <si>
    <t>Average number of interactions with unique individuals per hour</t>
  </si>
  <si>
    <t xml:space="preserve">Source: https://medium.com/@tomaspueyo/coronavirus-how-to-do-testing-and-contact-tracing-bde85b64072e </t>
  </si>
  <si>
    <t>Inputs</t>
  </si>
  <si>
    <t>Event duration or exposure time (in hours)</t>
  </si>
  <si>
    <t>Variance of the crowding density (default value = 1)</t>
  </si>
  <si>
    <t>Event R Calculator</t>
  </si>
  <si>
    <t>Expected number of interactions with unique individuals per hour</t>
  </si>
  <si>
    <t>Expected number of people in the event</t>
  </si>
  <si>
    <t>Area of the event venue (in sq.m.)</t>
  </si>
  <si>
    <t>Mean crowding density</t>
  </si>
  <si>
    <t>(&gt;1 means number of attendees exceeds event venue capacity)</t>
  </si>
  <si>
    <t>OUTPUT (Event R)</t>
  </si>
  <si>
    <t xml:space="preserve">This is the expected number of possible newly infected individuals who are infected by a COVID-19 positive case in a certain event or local setting. Event R&gt;1 means high infection risk. </t>
  </si>
  <si>
    <t>Dispersion or heterogeneity factor</t>
  </si>
  <si>
    <t>Wearing of face masks, frequent hand washing, presence of engineering controls, etc.</t>
  </si>
  <si>
    <t>Reduction in beta (Effect of interventions)</t>
  </si>
  <si>
    <t>Values should be 0 to 1, where values near 1 mean very effective interventions.</t>
  </si>
  <si>
    <t>With environmental transmission? (0 for No, 1 for Yes)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</si>
</sst>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ill="1"/>
    <xf numFmtId="2" fontId="0" fillId="2" borderId="0" xfId="0" applyNumberFormat="1" applyFill="1"/>
    <xf numFmtId="164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0" borderId="0" xfId="0" applyAlignment="1">
      <alignment wrapText="1"/>
    </xf>
    <xf numFmtId="0" fontId="2" fillId="0" borderId="0" xfId="0" applyFont="1"/>
    <xf numFmtId="0" fontId="0" fillId="3" borderId="1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3" fillId="4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0" fillId="7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2" fontId="4" fillId="8" borderId="4" xfId="0" applyNumberFormat="1" applyFont="1" applyFill="1" applyBorder="1" applyAlignment="1">
      <alignment horizontal="center" vertical="center"/>
    </xf>
    <xf numFmtId="2" fontId="4" fillId="8" borderId="5" xfId="0" applyNumberFormat="1" applyFont="1" applyFill="1" applyBorder="1" applyAlignment="1">
      <alignment horizontal="center" vertical="center"/>
    </xf>
    <xf numFmtId="2" fontId="4" fillId="8" borderId="6" xfId="0" applyNumberFormat="1" applyFont="1" applyFill="1" applyBorder="1" applyAlignment="1">
      <alignment horizontal="center" vertical="center"/>
    </xf>
    <xf numFmtId="2" fontId="4" fillId="8" borderId="7" xfId="0" applyNumberFormat="1" applyFont="1" applyFill="1" applyBorder="1" applyAlignment="1">
      <alignment horizontal="center" vertical="center"/>
    </xf>
    <xf numFmtId="2" fontId="4" fillId="8" borderId="0" xfId="0" applyNumberFormat="1" applyFont="1" applyFill="1" applyBorder="1" applyAlignment="1">
      <alignment horizontal="center" vertical="center"/>
    </xf>
    <xf numFmtId="2" fontId="4" fillId="8" borderId="8" xfId="0" applyNumberFormat="1" applyFont="1" applyFill="1" applyBorder="1" applyAlignment="1">
      <alignment horizontal="center" vertical="center"/>
    </xf>
    <xf numFmtId="2" fontId="4" fillId="8" borderId="9" xfId="0" applyNumberFormat="1" applyFont="1" applyFill="1" applyBorder="1" applyAlignment="1">
      <alignment horizontal="center" vertical="center"/>
    </xf>
    <xf numFmtId="2" fontId="4" fillId="8" borderId="10" xfId="0" applyNumberFormat="1" applyFont="1" applyFill="1" applyBorder="1" applyAlignment="1">
      <alignment horizontal="center" vertical="center"/>
    </xf>
    <xf numFmtId="2" fontId="4" fillId="8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7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'changing duration'!$A$1</c:f>
              <c:strCache>
                <c:ptCount val="1"/>
                <c:pt idx="0">
                  <c:v>event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'changing duration'!$B$2:$B$11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'changing duration'!$A$2:$A$11</c:f>
              <c:numCache>
                <c:formatCode>0.00</c:formatCode>
                <c:ptCount val="10"/>
                <c:pt idx="0">
                  <c:v>1.896361676485673</c:v>
                </c:pt>
                <c:pt idx="1">
                  <c:v>3.792723352971346</c:v>
                </c:pt>
                <c:pt idx="2">
                  <c:v>5.6890850294570185</c:v>
                </c:pt>
                <c:pt idx="3">
                  <c:v>7.585446705942692</c:v>
                </c:pt>
                <c:pt idx="4">
                  <c:v>9.4818083824283654</c:v>
                </c:pt>
                <c:pt idx="5">
                  <c:v>11.378170058914037</c:v>
                </c:pt>
                <c:pt idx="6">
                  <c:v>13.274531735399711</c:v>
                </c:pt>
                <c:pt idx="7">
                  <c:v>15.170893411885384</c:v>
                </c:pt>
                <c:pt idx="8">
                  <c:v>17.067255088371056</c:v>
                </c:pt>
                <c:pt idx="9">
                  <c:v>18.963616764856731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3F-4D4C-916B-85BFEE7A5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129039"/>
        <c:axId val="899619871"/>
      </c:scatterChart>
      <c:valAx>
        <c:axId val="8551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Event duration or exposure 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19871"/>
        <c:crosses val="autoZero"/>
        <c:crossBetween val="midCat"/>
      </c:valAx>
      <c:valAx>
        <c:axId val="89961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12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'changing number of interaction'!$A$1</c:f>
              <c:strCache>
                <c:ptCount val="1"/>
                <c:pt idx="0">
                  <c:v>event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'changing number of interaction'!$C$2:$C$11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'changing number of interaction'!$A$2:$A$11</c:f>
              <c:numCache>
                <c:formatCode>0.00</c:formatCode>
                <c:ptCount val="10"/>
                <c:pt idx="0">
                  <c:v>0.31606027941427883</c:v>
                </c:pt>
                <c:pt idx="1">
                  <c:v>0.63212055882855767</c:v>
                </c:pt>
                <c:pt idx="2">
                  <c:v>0.9481808382428365</c:v>
                </c:pt>
                <c:pt idx="3">
                  <c:v>1.2642411176571153</c:v>
                </c:pt>
                <c:pt idx="4">
                  <c:v>1.5803013970713942</c:v>
                </c:pt>
                <c:pt idx="5">
                  <c:v>1.896361676485673</c:v>
                </c:pt>
                <c:pt idx="6">
                  <c:v>2.2124219558999521</c:v>
                </c:pt>
                <c:pt idx="7">
                  <c:v>2.5284822353142307</c:v>
                </c:pt>
                <c:pt idx="8">
                  <c:v>2.8445425147285093</c:v>
                </c:pt>
                <c:pt idx="9">
                  <c:v>3.1606027941427883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4-5D42-BD8D-0735006CB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129039"/>
        <c:axId val="899619871"/>
      </c:scatterChart>
      <c:valAx>
        <c:axId val="8551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number of interactions with unique individuals per 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19871"/>
        <c:crosses val="autoZero"/>
        <c:crossBetween val="midCat"/>
      </c:valAx>
      <c:valAx>
        <c:axId val="89961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12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'changing crowd density'!$A$1</c:f>
              <c:strCache>
                <c:ptCount val="1"/>
                <c:pt idx="0">
                  <c:v>event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'changing crowd density'!$D$2:$D$11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'changing crowd density'!$A$2:$A$11</c:f>
              <c:numCache>
                <c:formatCode>0.00</c:formatCode>
                <c:ptCount val="10"/>
                <c:pt idx="0">
                  <c:v>0.13333333333333336</c:v>
                </c:pt>
                <c:pt idx="1">
                  <c:v>0.59997276004214262</c:v>
                </c:pt>
                <c:pt idx="2">
                  <c:v>1.5112778260407167</c:v>
                </c:pt>
                <c:pt idx="3">
                  <c:v>2.7092641060962293</c:v>
                </c:pt>
                <c:pt idx="4">
                  <c:v>3.792723352971346</c:v>
                </c:pt>
                <c:pt idx="5">
                  <c:v>4.6034630560357259</c:v>
                </c:pt>
                <c:pt idx="6">
                  <c:v>4.7216320834483989</c:v>
                </c:pt>
                <c:pt idx="7">
                  <c:v>4.7216320834483989</c:v>
                </c:pt>
                <c:pt idx="8">
                  <c:v>4.7216320834483989</c:v>
                </c:pt>
                <c:pt idx="9">
                  <c:v>4.7216320834483989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E3-924D-9A71-63575BF06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129039"/>
        <c:axId val="899619871"/>
      </c:scatterChart>
      <c:valAx>
        <c:axId val="8551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crowding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19871"/>
        <c:crosses val="autoZero"/>
        <c:crossBetween val="midCat"/>
      </c:valAx>
      <c:valAx>
        <c:axId val="89961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12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'changing beta'!$A$1</c:f>
              <c:strCache>
                <c:ptCount val="1"/>
                <c:pt idx="0">
                  <c:v>event 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'changing beta'!$H$2:$H$11</c:f>
              <c:numCache>
                <c:formatCode>0.00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'changing beta'!$A$2:$A$11</c:f>
              <c:numCache>
                <c:formatCode>0.00</c:formatCode>
                <c:ptCount val="10"/>
                <c:pt idx="0">
                  <c:v>0.57097549178424289</c:v>
                </c:pt>
                <c:pt idx="1">
                  <c:v>1.0876154815321091</c:v>
                </c:pt>
                <c:pt idx="2">
                  <c:v>1.5550906759096927</c:v>
                </c:pt>
                <c:pt idx="3">
                  <c:v>1.978079723786164</c:v>
                </c:pt>
                <c:pt idx="4">
                  <c:v>2.3608160417241995</c:v>
                </c:pt>
                <c:pt idx="5">
                  <c:v>2.7071301834358419</c:v>
                </c:pt>
                <c:pt idx="6">
                  <c:v>3.0204881772515426</c:v>
                </c:pt>
                <c:pt idx="7">
                  <c:v>3.3040262152966706</c:v>
                </c:pt>
                <c:pt idx="8">
                  <c:v>3.5605820415564056</c:v>
                </c:pt>
                <c:pt idx="9">
                  <c:v>3.792723352971346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76-7B4B-A5C6-25E09FB0B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129039"/>
        <c:axId val="899619871"/>
      </c:scatterChart>
      <c:valAx>
        <c:axId val="8551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Transmission probability (beta)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19871"/>
        <c:crosses val="autoZero"/>
        <c:crossBetween val="midCat"/>
      </c:valAx>
      <c:valAx>
        <c:axId val="89961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12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240321</xdr:colOff>
      <xdr:row>14</xdr:row>
      <xdr:rowOff>150091</xdr:rowOff>
    </xdr:from>
    <xdr:to>
      <xdr:col>14</xdr:col>
      <xdr:colOff>312286</xdr:colOff>
      <xdr:row>29</xdr:row>
      <xdr:rowOff>201356</xdr:rowOff>
    </xdr:to>
    <xdr:pic>
      <xdr:nvPicPr>
        <xdr:cNvPr id="2" name="Picture 1" descr="Image for post">
          <a:extLst>
            <a:ext uri="{FF2B5EF4-FFF2-40B4-BE49-F238E27FC236}">
              <a16:creationId xmlns:a16="http://schemas.microsoft.com/office/drawing/2014/main" id="{40131163-96C5-DB45-A4AE-436F001A653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781"/>
        <a:stretch/>
      </xdr:blipFill>
      <xdr:spPr bwMode="auto">
        <a:xfrm>
          <a:off x="6059230" y="3532909"/>
          <a:ext cx="5890874" cy="3180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650875</xdr:colOff>
      <xdr:row>1</xdr:row>
      <xdr:rowOff>158750</xdr:rowOff>
    </xdr:from>
    <xdr:to>
      <xdr:col>13</xdr:col>
      <xdr:colOff>301625</xdr:colOff>
      <xdr:row>6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A6520C0-8059-6C42-B5BF-1633B455E4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5875" y="762000"/>
          <a:ext cx="2127250" cy="1063625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571500</xdr:colOff>
      <xdr:row>1</xdr:row>
      <xdr:rowOff>174625</xdr:rowOff>
    </xdr:from>
    <xdr:to>
      <xdr:col>15</xdr:col>
      <xdr:colOff>791550</xdr:colOff>
      <xdr:row>6</xdr:row>
      <xdr:rowOff>79375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56B7D7-B552-1347-9BFB-0B7C7EB20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3000" y="777875"/>
          <a:ext cx="1871050" cy="984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524932</xdr:colOff>
      <xdr:row>12</xdr:row>
      <xdr:rowOff>84667</xdr:rowOff>
    </xdr:from>
    <xdr:to>
      <xdr:col>3</xdr:col>
      <xdr:colOff>118532</xdr:colOff>
      <xdr:row>26</xdr:row>
      <xdr:rowOff>42333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87FC5A-B93A-9943-AE0D-E77CB77F0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524932</xdr:colOff>
      <xdr:row>12</xdr:row>
      <xdr:rowOff>84667</xdr:rowOff>
    </xdr:from>
    <xdr:to>
      <xdr:col>3</xdr:col>
      <xdr:colOff>118532</xdr:colOff>
      <xdr:row>26</xdr:row>
      <xdr:rowOff>42333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9E71A9-FEB2-8749-87A4-D623AE6E4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524932</xdr:colOff>
      <xdr:row>12</xdr:row>
      <xdr:rowOff>84667</xdr:rowOff>
    </xdr:from>
    <xdr:to>
      <xdr:col>3</xdr:col>
      <xdr:colOff>118532</xdr:colOff>
      <xdr:row>26</xdr:row>
      <xdr:rowOff>42333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23E356-0E4B-3242-9DD7-E73A6CF1B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524932</xdr:colOff>
      <xdr:row>12</xdr:row>
      <xdr:rowOff>84667</xdr:rowOff>
    </xdr:from>
    <xdr:to>
      <xdr:col>3</xdr:col>
      <xdr:colOff>118532</xdr:colOff>
      <xdr:row>26</xdr:row>
      <xdr:rowOff>42333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FF74B4-10DF-7945-991E-8DC1A1AEA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C12C7-B729-B14E-BADC-DE1BF71C56FF}">
  <dimension ref="A1:S42"/>
  <sheetViews>
    <sheetView showGridLines="0" tabSelected="1" zoomScale="92" zoomScaleNormal="110" workbookViewId="0">
      <selection activeCell="B4" sqref="B4:G4"/>
    </sheetView>
  </sheetViews>
  <sheetFormatPr baseColWidth="10" defaultRowHeight="16" x14ac:dyDescent="0.2"/>
  <sheetData>
    <row r="1" spans="1:19" ht="47" x14ac:dyDescent="0.55000000000000004">
      <c r="A1" s="12" t="s">
        <v>11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3" spans="1:19" ht="17" customHeight="1" thickBot="1" x14ac:dyDescent="0.25">
      <c r="A3" s="11" t="s">
        <v>8</v>
      </c>
      <c r="B3" s="26" t="s">
        <v>9</v>
      </c>
      <c r="C3" s="26"/>
      <c r="D3" s="26"/>
      <c r="E3" s="26"/>
      <c r="F3" s="26"/>
      <c r="G3" s="26"/>
    </row>
    <row r="4" spans="1:19" ht="17" customHeight="1" thickBot="1" x14ac:dyDescent="0.25">
      <c r="A4" s="11"/>
      <c r="B4" s="27">
        <v>4</v>
      </c>
      <c r="C4" s="28"/>
      <c r="D4" s="28"/>
      <c r="E4" s="28"/>
      <c r="F4" s="28"/>
      <c r="G4" s="29"/>
    </row>
    <row r="5" spans="1:19" ht="16" customHeight="1" x14ac:dyDescent="0.2">
      <c r="A5" s="11"/>
    </row>
    <row r="6" spans="1:19" ht="17" customHeight="1" thickBot="1" x14ac:dyDescent="0.25">
      <c r="A6" s="11"/>
      <c r="B6" s="26" t="s">
        <v>12</v>
      </c>
      <c r="C6" s="26"/>
      <c r="D6" s="26"/>
      <c r="E6" s="26"/>
      <c r="F6" s="26"/>
      <c r="G6" s="26"/>
    </row>
    <row r="7" spans="1:19" ht="17" customHeight="1" thickBot="1" x14ac:dyDescent="0.25">
      <c r="A7" s="11"/>
      <c r="B7" s="8">
        <v>10</v>
      </c>
      <c r="C7" s="9"/>
      <c r="D7" s="9"/>
      <c r="E7" s="9"/>
      <c r="F7" s="9"/>
      <c r="G7" s="10"/>
    </row>
    <row r="8" spans="1:19" ht="16" customHeight="1" x14ac:dyDescent="0.2">
      <c r="A8" s="11"/>
    </row>
    <row r="9" spans="1:19" ht="16" customHeight="1" thickBot="1" x14ac:dyDescent="0.25">
      <c r="A9" s="11"/>
      <c r="B9" s="26" t="s">
        <v>13</v>
      </c>
      <c r="C9" s="26"/>
      <c r="D9" s="26"/>
      <c r="E9" s="26"/>
      <c r="F9" s="26"/>
      <c r="G9" s="26"/>
      <c r="H9" s="6"/>
      <c r="I9" s="39" t="s">
        <v>15</v>
      </c>
      <c r="J9" s="39"/>
      <c r="K9" s="39"/>
      <c r="L9" s="39"/>
      <c r="M9" s="39"/>
      <c r="N9" s="39"/>
      <c r="P9" s="16" t="s">
        <v>10</v>
      </c>
      <c r="Q9" s="16"/>
      <c r="R9" s="16"/>
      <c r="S9" s="16"/>
    </row>
    <row r="10" spans="1:19" ht="17" customHeight="1" thickBot="1" x14ac:dyDescent="0.25">
      <c r="A10" s="11"/>
      <c r="B10" s="27">
        <v>25</v>
      </c>
      <c r="C10" s="28"/>
      <c r="D10" s="28"/>
      <c r="E10" s="28"/>
      <c r="F10" s="28"/>
      <c r="G10" s="29"/>
      <c r="H10" s="6"/>
      <c r="I10" s="17">
        <f>B10/(B13/4)</f>
        <v>0.5</v>
      </c>
      <c r="J10" s="18"/>
      <c r="K10" s="18"/>
      <c r="L10" s="18"/>
      <c r="M10" s="18"/>
      <c r="N10" s="19"/>
      <c r="P10" s="13">
        <v>1</v>
      </c>
      <c r="Q10" s="14"/>
      <c r="R10" s="14"/>
      <c r="S10" s="15"/>
    </row>
    <row r="11" spans="1:19" ht="16" customHeight="1" x14ac:dyDescent="0.2">
      <c r="A11" s="11"/>
      <c r="H11" s="6"/>
      <c r="I11" s="20"/>
      <c r="J11" s="21"/>
      <c r="K11" s="21"/>
      <c r="L11" s="21"/>
      <c r="M11" s="21"/>
      <c r="N11" s="22"/>
    </row>
    <row r="12" spans="1:19" ht="17" customHeight="1" thickBot="1" x14ac:dyDescent="0.25">
      <c r="A12" s="11"/>
      <c r="B12" s="26" t="s">
        <v>14</v>
      </c>
      <c r="C12" s="26"/>
      <c r="D12" s="26"/>
      <c r="E12" s="26"/>
      <c r="F12" s="26"/>
      <c r="G12" s="26"/>
      <c r="H12" s="6"/>
      <c r="I12" s="20"/>
      <c r="J12" s="21"/>
      <c r="K12" s="21"/>
      <c r="L12" s="21"/>
      <c r="M12" s="21"/>
      <c r="N12" s="22"/>
    </row>
    <row r="13" spans="1:19" ht="17" customHeight="1" thickBot="1" x14ac:dyDescent="0.25">
      <c r="A13" s="11"/>
      <c r="B13" s="27">
        <v>200</v>
      </c>
      <c r="C13" s="28"/>
      <c r="D13" s="28"/>
      <c r="E13" s="28"/>
      <c r="F13" s="28"/>
      <c r="G13" s="29"/>
      <c r="H13" s="6"/>
      <c r="I13" s="23" t="s">
        <v>16</v>
      </c>
      <c r="J13" s="24"/>
      <c r="K13" s="24"/>
      <c r="L13" s="24"/>
      <c r="M13" s="24"/>
      <c r="N13" s="25"/>
    </row>
    <row r="14" spans="1:19" ht="16" customHeight="1" x14ac:dyDescent="0.2">
      <c r="A14" s="11"/>
    </row>
    <row r="15" spans="1:19" ht="17" customHeight="1" thickBot="1" x14ac:dyDescent="0.25">
      <c r="A15" s="11"/>
      <c r="B15" s="26" t="s">
        <v>1</v>
      </c>
      <c r="C15" s="26"/>
      <c r="D15" s="26"/>
      <c r="E15" s="26"/>
      <c r="F15" s="26"/>
      <c r="G15" s="26"/>
    </row>
    <row r="16" spans="1:19" ht="16" customHeight="1" x14ac:dyDescent="0.2">
      <c r="A16" s="11"/>
      <c r="B16" s="30">
        <v>0.2</v>
      </c>
      <c r="C16" s="31"/>
      <c r="D16" s="31"/>
      <c r="E16" s="31"/>
      <c r="F16" s="31"/>
      <c r="G16" s="32"/>
    </row>
    <row r="17" spans="1:9" ht="16" customHeight="1" x14ac:dyDescent="0.2">
      <c r="A17" s="11"/>
      <c r="B17" s="33"/>
      <c r="C17" s="34"/>
      <c r="D17" s="34"/>
      <c r="E17" s="34"/>
      <c r="F17" s="34"/>
      <c r="G17" s="35"/>
    </row>
    <row r="18" spans="1:9" ht="16" customHeight="1" x14ac:dyDescent="0.2">
      <c r="A18" s="11"/>
      <c r="B18" s="33"/>
      <c r="C18" s="34"/>
      <c r="D18" s="34"/>
      <c r="E18" s="34"/>
      <c r="F18" s="34"/>
      <c r="G18" s="35"/>
    </row>
    <row r="19" spans="1:9" ht="16" customHeight="1" x14ac:dyDescent="0.2">
      <c r="A19" s="11"/>
      <c r="B19" s="33"/>
      <c r="C19" s="34"/>
      <c r="D19" s="34"/>
      <c r="E19" s="34"/>
      <c r="F19" s="34"/>
      <c r="G19" s="35"/>
    </row>
    <row r="20" spans="1:9" ht="16" customHeight="1" x14ac:dyDescent="0.2">
      <c r="A20" s="11"/>
      <c r="B20" s="33"/>
      <c r="C20" s="34"/>
      <c r="D20" s="34"/>
      <c r="E20" s="34"/>
      <c r="F20" s="34"/>
      <c r="G20" s="35"/>
    </row>
    <row r="21" spans="1:9" ht="16" customHeight="1" x14ac:dyDescent="0.2">
      <c r="A21" s="11"/>
      <c r="B21" s="33"/>
      <c r="C21" s="34"/>
      <c r="D21" s="34"/>
      <c r="E21" s="34"/>
      <c r="F21" s="34"/>
      <c r="G21" s="35"/>
    </row>
    <row r="22" spans="1:9" ht="16" customHeight="1" x14ac:dyDescent="0.2">
      <c r="A22" s="11"/>
      <c r="B22" s="33"/>
      <c r="C22" s="34"/>
      <c r="D22" s="34"/>
      <c r="E22" s="34"/>
      <c r="F22" s="34"/>
      <c r="G22" s="35"/>
    </row>
    <row r="23" spans="1:9" ht="16" customHeight="1" x14ac:dyDescent="0.2">
      <c r="A23" s="11"/>
      <c r="B23" s="33"/>
      <c r="C23" s="34"/>
      <c r="D23" s="34"/>
      <c r="E23" s="34"/>
      <c r="F23" s="34"/>
      <c r="G23" s="35"/>
    </row>
    <row r="24" spans="1:9" ht="16" customHeight="1" x14ac:dyDescent="0.2">
      <c r="A24" s="11"/>
      <c r="B24" s="33"/>
      <c r="C24" s="34"/>
      <c r="D24" s="34"/>
      <c r="E24" s="34"/>
      <c r="F24" s="34"/>
      <c r="G24" s="35"/>
    </row>
    <row r="25" spans="1:9" ht="16" customHeight="1" x14ac:dyDescent="0.2">
      <c r="A25" s="11"/>
      <c r="B25" s="33"/>
      <c r="C25" s="34"/>
      <c r="D25" s="34"/>
      <c r="E25" s="34"/>
      <c r="F25" s="34"/>
      <c r="G25" s="35"/>
    </row>
    <row r="26" spans="1:9" ht="16" customHeight="1" x14ac:dyDescent="0.2">
      <c r="A26" s="11"/>
      <c r="B26" s="33"/>
      <c r="C26" s="34"/>
      <c r="D26" s="34"/>
      <c r="E26" s="34"/>
      <c r="F26" s="34"/>
      <c r="G26" s="35"/>
    </row>
    <row r="27" spans="1:9" ht="16" customHeight="1" x14ac:dyDescent="0.2">
      <c r="A27" s="11"/>
      <c r="B27" s="33"/>
      <c r="C27" s="34"/>
      <c r="D27" s="34"/>
      <c r="E27" s="34"/>
      <c r="F27" s="34"/>
      <c r="G27" s="35"/>
    </row>
    <row r="28" spans="1:9" ht="16" customHeight="1" x14ac:dyDescent="0.2">
      <c r="A28" s="11"/>
      <c r="B28" s="33"/>
      <c r="C28" s="34"/>
      <c r="D28" s="34"/>
      <c r="E28" s="34"/>
      <c r="F28" s="34"/>
      <c r="G28" s="35"/>
    </row>
    <row r="29" spans="1:9" ht="16" customHeight="1" x14ac:dyDescent="0.2">
      <c r="A29" s="11"/>
      <c r="B29" s="33"/>
      <c r="C29" s="34"/>
      <c r="D29" s="34"/>
      <c r="E29" s="34"/>
      <c r="F29" s="34"/>
      <c r="G29" s="35"/>
    </row>
    <row r="30" spans="1:9" ht="16" customHeight="1" x14ac:dyDescent="0.2">
      <c r="A30" s="11"/>
      <c r="B30" s="33"/>
      <c r="C30" s="34"/>
      <c r="D30" s="34"/>
      <c r="E30" s="34"/>
      <c r="F30" s="34"/>
      <c r="G30" s="35"/>
    </row>
    <row r="31" spans="1:9" ht="17" customHeight="1" thickBot="1" x14ac:dyDescent="0.25">
      <c r="A31" s="11"/>
      <c r="B31" s="36"/>
      <c r="C31" s="37"/>
      <c r="D31" s="37"/>
      <c r="E31" s="37"/>
      <c r="F31" s="37"/>
      <c r="G31" s="38"/>
      <c r="I31" s="7" t="s">
        <v>7</v>
      </c>
    </row>
    <row r="32" spans="1:9" ht="16" customHeight="1" x14ac:dyDescent="0.2">
      <c r="A32" s="11"/>
    </row>
    <row r="33" spans="1:16" ht="17" customHeight="1" thickBot="1" x14ac:dyDescent="0.25">
      <c r="A33" s="11"/>
      <c r="B33" s="26" t="s">
        <v>21</v>
      </c>
      <c r="C33" s="26"/>
      <c r="D33" s="26"/>
      <c r="E33" s="26"/>
      <c r="F33" s="26"/>
      <c r="G33" s="26"/>
      <c r="H33" t="s">
        <v>22</v>
      </c>
    </row>
    <row r="34" spans="1:16" ht="17" customHeight="1" thickBot="1" x14ac:dyDescent="0.25">
      <c r="A34" s="11"/>
      <c r="B34" s="27">
        <v>0.3</v>
      </c>
      <c r="C34" s="28"/>
      <c r="D34" s="28"/>
      <c r="E34" s="28"/>
      <c r="F34" s="28"/>
      <c r="G34" s="29"/>
      <c r="H34" t="s">
        <v>20</v>
      </c>
    </row>
    <row r="35" spans="1:16" x14ac:dyDescent="0.2">
      <c r="A35" s="11"/>
    </row>
    <row r="36" spans="1:16" ht="17" thickBot="1" x14ac:dyDescent="0.25">
      <c r="A36" s="11"/>
      <c r="B36" s="55" t="s">
        <v>23</v>
      </c>
      <c r="C36" s="55"/>
      <c r="D36" s="55"/>
      <c r="E36" s="55"/>
      <c r="F36" s="55"/>
      <c r="G36" s="55"/>
    </row>
    <row r="37" spans="1:16" ht="17" thickBot="1" x14ac:dyDescent="0.25">
      <c r="A37" s="11"/>
      <c r="B37" s="27">
        <v>1</v>
      </c>
      <c r="C37" s="28"/>
      <c r="D37" s="28"/>
      <c r="E37" s="28"/>
      <c r="F37" s="28"/>
      <c r="G37" s="29"/>
    </row>
    <row r="39" spans="1:16" ht="17" thickBot="1" x14ac:dyDescent="0.25">
      <c r="A39" s="40" t="s">
        <v>17</v>
      </c>
      <c r="B39" s="40"/>
      <c r="C39" s="40"/>
      <c r="D39" s="40"/>
      <c r="E39" s="40"/>
      <c r="F39" s="40"/>
      <c r="G39" s="40"/>
      <c r="H39" s="50" t="s">
        <v>18</v>
      </c>
      <c r="I39" s="50"/>
      <c r="J39" s="50"/>
      <c r="K39" s="50"/>
      <c r="L39" s="50"/>
      <c r="N39" s="54" t="s">
        <v>19</v>
      </c>
      <c r="O39" s="54"/>
      <c r="P39" s="54"/>
    </row>
    <row r="40" spans="1:16" ht="17" thickBot="1" x14ac:dyDescent="0.25">
      <c r="A40" s="41">
        <f>((B7*B4)*N40)*(1-EXP(-IF(B16+B37*0.05&gt;1,1,B16+B37*0.05)*(1-B34)/N40))</f>
        <v>5.9062382056257317</v>
      </c>
      <c r="B40" s="42"/>
      <c r="C40" s="42"/>
      <c r="D40" s="42"/>
      <c r="E40" s="42"/>
      <c r="F40" s="42"/>
      <c r="G40" s="43"/>
      <c r="H40" s="50"/>
      <c r="I40" s="50"/>
      <c r="J40" s="50"/>
      <c r="K40" s="50"/>
      <c r="L40" s="50"/>
      <c r="N40" s="51">
        <f>IF(P10=I10,1,IF(OR(I10^2/(P10-I10)&gt;1,I10^2/(P10-I10)&lt;0),1,I10^2/(P10-I10)))</f>
        <v>0.5</v>
      </c>
      <c r="O40" s="52"/>
      <c r="P40" s="53"/>
    </row>
    <row r="41" spans="1:16" x14ac:dyDescent="0.2">
      <c r="A41" s="44"/>
      <c r="B41" s="45"/>
      <c r="C41" s="45"/>
      <c r="D41" s="45"/>
      <c r="E41" s="45"/>
      <c r="F41" s="45"/>
      <c r="G41" s="46"/>
      <c r="H41" s="50"/>
      <c r="I41" s="50"/>
      <c r="J41" s="50"/>
      <c r="K41" s="50"/>
      <c r="L41" s="50"/>
    </row>
    <row r="42" spans="1:16" ht="17" thickBot="1" x14ac:dyDescent="0.25">
      <c r="A42" s="47"/>
      <c r="B42" s="48"/>
      <c r="C42" s="48"/>
      <c r="D42" s="48"/>
      <c r="E42" s="48"/>
      <c r="F42" s="48"/>
      <c r="G42" s="49"/>
      <c r="H42" s="50"/>
      <c r="I42" s="50"/>
      <c r="J42" s="50"/>
      <c r="K42" s="50"/>
      <c r="L42" s="50"/>
    </row>
  </sheetData>
  <mergeCells count="26">
    <mergeCell ref="B4:G4"/>
    <mergeCell ref="A39:G39"/>
    <mergeCell ref="A40:G42"/>
    <mergeCell ref="H39:L42"/>
    <mergeCell ref="N40:P40"/>
    <mergeCell ref="N39:P39"/>
    <mergeCell ref="B33:G33"/>
    <mergeCell ref="B34:G34"/>
    <mergeCell ref="B37:G37"/>
    <mergeCell ref="B36:G36"/>
    <mergeCell ref="A3:A37"/>
    <mergeCell ref="B7:G7"/>
    <mergeCell ref="A1:S1"/>
    <mergeCell ref="P10:S10"/>
    <mergeCell ref="P9:S9"/>
    <mergeCell ref="I10:N12"/>
    <mergeCell ref="I13:N13"/>
    <mergeCell ref="B9:G9"/>
    <mergeCell ref="B10:G10"/>
    <mergeCell ref="B12:G12"/>
    <mergeCell ref="B15:G15"/>
    <mergeCell ref="B13:G13"/>
    <mergeCell ref="B16:G31"/>
    <mergeCell ref="B3:G3"/>
    <mergeCell ref="B6:G6"/>
    <mergeCell ref="I9:N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98BD-878C-4741-9EE3-8D1C67EEDC9E}">
  <dimension ref="A1:H11"/>
  <sheetViews>
    <sheetView zoomScale="150" zoomScaleNormal="150" workbookViewId="0">
      <selection activeCell="A2" sqref="A2"/>
    </sheetView>
  </sheetViews>
  <sheetFormatPr baseColWidth="10" defaultRowHeight="16" x14ac:dyDescent="0.2"/>
  <cols>
    <col min="2" max="2" width="33.83203125" customWidth="1"/>
    <col min="3" max="3" width="53.33203125" customWidth="1"/>
    <col min="4" max="4" width="26.1640625" customWidth="1"/>
    <col min="5" max="5" width="26" customWidth="1"/>
    <col min="6" max="6" width="36.83203125" customWidth="1"/>
    <col min="8" max="8" width="26.6640625" customWidth="1"/>
  </cols>
  <sheetData>
    <row r="1" spans="1:8" x14ac:dyDescent="0.2">
      <c r="A1" s="1" t="s">
        <v>2</v>
      </c>
      <c r="B1" s="4" t="s">
        <v>5</v>
      </c>
      <c r="C1" s="4" t="s">
        <v>6</v>
      </c>
      <c r="D1" s="4" t="s">
        <v>15</v>
      </c>
      <c r="E1" t="s">
        <v>3</v>
      </c>
      <c r="F1" s="1" t="s">
        <v>4</v>
      </c>
      <c r="G1" s="1" t="s">
        <v>0</v>
      </c>
      <c r="H1" s="4" t="s">
        <v>1</v>
      </c>
    </row>
    <row r="2" spans="1:8" x14ac:dyDescent="0.2">
      <c r="A2" s="2">
        <f>((C2*B2)*G2)*(1-EXP(-H2/G2))</f>
        <v>1.896361676485673</v>
      </c>
      <c r="B2" s="4">
        <v>0.5</v>
      </c>
      <c r="C2" s="4">
        <v>12</v>
      </c>
      <c r="D2" s="4">
        <v>0.5</v>
      </c>
      <c r="E2">
        <v>1</v>
      </c>
      <c r="F2" s="3">
        <f>SQRT(E2)/D2</f>
        <v>2</v>
      </c>
      <c r="G2" s="2">
        <f>IF(E2=D2,1,IF(OR(D2^2/(E2-D2)&gt;1,D2^2/(E2-D2)&lt;0),1,D2^2/(E2-D2)))</f>
        <v>0.5</v>
      </c>
      <c r="H2" s="5">
        <v>0.5</v>
      </c>
    </row>
    <row r="3" spans="1:8" x14ac:dyDescent="0.2">
      <c r="A3" s="2">
        <f t="shared" ref="A3:A10" si="0">((C3*B3)*G3)*(1-EXP(-H3/G3))</f>
        <v>3.792723352971346</v>
      </c>
      <c r="B3" s="4">
        <v>1</v>
      </c>
      <c r="C3" s="4">
        <v>12</v>
      </c>
      <c r="D3" s="4">
        <v>0.5</v>
      </c>
      <c r="E3">
        <v>1</v>
      </c>
      <c r="F3" s="3">
        <f t="shared" ref="F3:F10" si="1">SQRT(E3)/D3</f>
        <v>2</v>
      </c>
      <c r="G3" s="2">
        <f t="shared" ref="G3:G10" si="2">IF(E3=D3,1,IF(OR(D3^2/(E3-D3)&gt;1,D3^2/(E3-D3)&lt;0),1,D3^2/(E3-D3)))</f>
        <v>0.5</v>
      </c>
      <c r="H3" s="5">
        <v>0.5</v>
      </c>
    </row>
    <row r="4" spans="1:8" x14ac:dyDescent="0.2">
      <c r="A4" s="2">
        <f t="shared" si="0"/>
        <v>5.6890850294570185</v>
      </c>
      <c r="B4" s="4">
        <v>1.5</v>
      </c>
      <c r="C4" s="4">
        <v>12</v>
      </c>
      <c r="D4" s="4">
        <v>0.5</v>
      </c>
      <c r="E4">
        <v>1</v>
      </c>
      <c r="F4" s="3">
        <f t="shared" si="1"/>
        <v>2</v>
      </c>
      <c r="G4" s="2">
        <f t="shared" si="2"/>
        <v>0.5</v>
      </c>
      <c r="H4" s="5">
        <v>0.5</v>
      </c>
    </row>
    <row r="5" spans="1:8" x14ac:dyDescent="0.2">
      <c r="A5" s="2">
        <f t="shared" si="0"/>
        <v>7.585446705942692</v>
      </c>
      <c r="B5" s="4">
        <v>2</v>
      </c>
      <c r="C5" s="4">
        <v>12</v>
      </c>
      <c r="D5" s="4">
        <v>0.5</v>
      </c>
      <c r="E5">
        <v>1</v>
      </c>
      <c r="F5" s="3">
        <f t="shared" si="1"/>
        <v>2</v>
      </c>
      <c r="G5" s="2">
        <f t="shared" si="2"/>
        <v>0.5</v>
      </c>
      <c r="H5" s="5">
        <v>0.5</v>
      </c>
    </row>
    <row r="6" spans="1:8" x14ac:dyDescent="0.2">
      <c r="A6" s="2">
        <f t="shared" si="0"/>
        <v>9.4818083824283654</v>
      </c>
      <c r="B6" s="4">
        <v>2.5</v>
      </c>
      <c r="C6" s="4">
        <v>12</v>
      </c>
      <c r="D6" s="4">
        <v>0.5</v>
      </c>
      <c r="E6">
        <v>1</v>
      </c>
      <c r="F6" s="3">
        <f t="shared" si="1"/>
        <v>2</v>
      </c>
      <c r="G6" s="2">
        <f t="shared" si="2"/>
        <v>0.5</v>
      </c>
      <c r="H6" s="5">
        <v>0.5</v>
      </c>
    </row>
    <row r="7" spans="1:8" x14ac:dyDescent="0.2">
      <c r="A7" s="2">
        <f t="shared" si="0"/>
        <v>11.378170058914037</v>
      </c>
      <c r="B7" s="4">
        <v>3</v>
      </c>
      <c r="C7" s="4">
        <v>12</v>
      </c>
      <c r="D7" s="4">
        <v>0.5</v>
      </c>
      <c r="E7">
        <v>1</v>
      </c>
      <c r="F7" s="3">
        <f t="shared" si="1"/>
        <v>2</v>
      </c>
      <c r="G7" s="2">
        <f t="shared" si="2"/>
        <v>0.5</v>
      </c>
      <c r="H7" s="5">
        <v>0.5</v>
      </c>
    </row>
    <row r="8" spans="1:8" x14ac:dyDescent="0.2">
      <c r="A8" s="2">
        <f t="shared" si="0"/>
        <v>13.274531735399711</v>
      </c>
      <c r="B8" s="4">
        <v>3.5</v>
      </c>
      <c r="C8" s="4">
        <v>12</v>
      </c>
      <c r="D8" s="4">
        <v>0.5</v>
      </c>
      <c r="E8">
        <v>1</v>
      </c>
      <c r="F8" s="3">
        <f t="shared" si="1"/>
        <v>2</v>
      </c>
      <c r="G8" s="2">
        <f t="shared" si="2"/>
        <v>0.5</v>
      </c>
      <c r="H8" s="5">
        <v>0.5</v>
      </c>
    </row>
    <row r="9" spans="1:8" x14ac:dyDescent="0.2">
      <c r="A9" s="2">
        <f t="shared" si="0"/>
        <v>15.170893411885384</v>
      </c>
      <c r="B9" s="4">
        <v>4</v>
      </c>
      <c r="C9" s="4">
        <v>12</v>
      </c>
      <c r="D9" s="4">
        <v>0.5</v>
      </c>
      <c r="E9">
        <v>1</v>
      </c>
      <c r="F9" s="3">
        <f t="shared" si="1"/>
        <v>2</v>
      </c>
      <c r="G9" s="2">
        <f t="shared" si="2"/>
        <v>0.5</v>
      </c>
      <c r="H9" s="5">
        <v>0.5</v>
      </c>
    </row>
    <row r="10" spans="1:8" x14ac:dyDescent="0.2">
      <c r="A10" s="2">
        <f t="shared" si="0"/>
        <v>17.067255088371056</v>
      </c>
      <c r="B10" s="4">
        <v>4.5</v>
      </c>
      <c r="C10" s="4">
        <v>12</v>
      </c>
      <c r="D10" s="4">
        <v>0.5</v>
      </c>
      <c r="E10">
        <v>1</v>
      </c>
      <c r="F10" s="3">
        <f t="shared" si="1"/>
        <v>2</v>
      </c>
      <c r="G10" s="2">
        <f t="shared" si="2"/>
        <v>0.5</v>
      </c>
      <c r="H10" s="5">
        <v>0.5</v>
      </c>
    </row>
    <row r="11" spans="1:8" x14ac:dyDescent="0.2">
      <c r="A11" s="2">
        <f>((C11*B11)*G11)*(1-EXP(-H11/G11))</f>
        <v>18.963616764856731</v>
      </c>
      <c r="B11" s="4">
        <v>5</v>
      </c>
      <c r="C11" s="4">
        <v>12</v>
      </c>
      <c r="D11" s="4">
        <v>0.5</v>
      </c>
      <c r="E11">
        <v>1</v>
      </c>
      <c r="F11" s="3">
        <f>SQRT(E11)/D11</f>
        <v>2</v>
      </c>
      <c r="G11" s="2">
        <f>IF(E11=D11,1,IF(OR(D11^2/(E11-D11)&gt;1,D11^2/(E11-D11)&lt;0),1,D11^2/(E11-D11)))</f>
        <v>0.5</v>
      </c>
      <c r="H11" s="5">
        <v>0.5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D1B17-CA1D-4A4D-8830-587151D9CD48}">
  <dimension ref="A1:H11"/>
  <sheetViews>
    <sheetView zoomScale="150" zoomScaleNormal="150" workbookViewId="0">
      <selection activeCell="A2" sqref="A2"/>
    </sheetView>
  </sheetViews>
  <sheetFormatPr baseColWidth="10" defaultRowHeight="16" x14ac:dyDescent="0.2"/>
  <cols>
    <col min="2" max="2" width="33.83203125" customWidth="1"/>
    <col min="3" max="3" width="53.33203125" customWidth="1"/>
    <col min="4" max="4" width="26.1640625" customWidth="1"/>
    <col min="5" max="5" width="26" customWidth="1"/>
    <col min="6" max="6" width="36.83203125" customWidth="1"/>
    <col min="8" max="8" width="26.6640625" customWidth="1"/>
  </cols>
  <sheetData>
    <row r="1" spans="1:8" x14ac:dyDescent="0.2">
      <c r="A1" s="1" t="s">
        <v>2</v>
      </c>
      <c r="B1" s="4" t="s">
        <v>5</v>
      </c>
      <c r="C1" s="4" t="s">
        <v>6</v>
      </c>
      <c r="D1" s="4" t="s">
        <v>15</v>
      </c>
      <c r="E1" t="s">
        <v>3</v>
      </c>
      <c r="F1" s="1" t="s">
        <v>4</v>
      </c>
      <c r="G1" s="1" t="s">
        <v>0</v>
      </c>
      <c r="H1" s="4" t="s">
        <v>1</v>
      </c>
    </row>
    <row r="2" spans="1:8" x14ac:dyDescent="0.2">
      <c r="A2" s="2">
        <f>((C2*B2)*G2)*(1-EXP(-H2/G2))</f>
        <v>0.31606027941427883</v>
      </c>
      <c r="B2" s="4">
        <v>1</v>
      </c>
      <c r="C2" s="4">
        <v>1</v>
      </c>
      <c r="D2" s="4">
        <v>0.5</v>
      </c>
      <c r="E2">
        <v>1</v>
      </c>
      <c r="F2" s="3">
        <f>SQRT(E2)/D2</f>
        <v>2</v>
      </c>
      <c r="G2" s="2">
        <f>IF(E2=D2,1,IF(OR(D2^2/(E2-D2)&gt;1,D2^2/(E2-D2)&lt;0),1,D2^2/(E2-D2)))</f>
        <v>0.5</v>
      </c>
      <c r="H2" s="5">
        <v>0.5</v>
      </c>
    </row>
    <row r="3" spans="1:8" x14ac:dyDescent="0.2">
      <c r="A3" s="2">
        <f t="shared" ref="A3:A10" si="0">((C3*B3)*G3)*(1-EXP(-H3/G3))</f>
        <v>0.63212055882855767</v>
      </c>
      <c r="B3" s="4">
        <v>1</v>
      </c>
      <c r="C3" s="4">
        <v>2</v>
      </c>
      <c r="D3" s="4">
        <v>0.5</v>
      </c>
      <c r="E3">
        <v>1</v>
      </c>
      <c r="F3" s="3">
        <f t="shared" ref="F3:F10" si="1">SQRT(E3)/D3</f>
        <v>2</v>
      </c>
      <c r="G3" s="2">
        <f t="shared" ref="G3:G10" si="2">IF(E3=D3,1,IF(OR(D3^2/(E3-D3)&gt;1,D3^2/(E3-D3)&lt;0),1,D3^2/(E3-D3)))</f>
        <v>0.5</v>
      </c>
      <c r="H3" s="5">
        <v>0.5</v>
      </c>
    </row>
    <row r="4" spans="1:8" x14ac:dyDescent="0.2">
      <c r="A4" s="2">
        <f t="shared" si="0"/>
        <v>0.9481808382428365</v>
      </c>
      <c r="B4" s="4">
        <v>1</v>
      </c>
      <c r="C4" s="4">
        <v>3</v>
      </c>
      <c r="D4" s="4">
        <v>0.5</v>
      </c>
      <c r="E4">
        <v>1</v>
      </c>
      <c r="F4" s="3">
        <f t="shared" si="1"/>
        <v>2</v>
      </c>
      <c r="G4" s="2">
        <f t="shared" si="2"/>
        <v>0.5</v>
      </c>
      <c r="H4" s="5">
        <v>0.5</v>
      </c>
    </row>
    <row r="5" spans="1:8" x14ac:dyDescent="0.2">
      <c r="A5" s="2">
        <f t="shared" si="0"/>
        <v>1.2642411176571153</v>
      </c>
      <c r="B5" s="4">
        <v>1</v>
      </c>
      <c r="C5" s="4">
        <v>4</v>
      </c>
      <c r="D5" s="4">
        <v>0.5</v>
      </c>
      <c r="E5">
        <v>1</v>
      </c>
      <c r="F5" s="3">
        <f t="shared" si="1"/>
        <v>2</v>
      </c>
      <c r="G5" s="2">
        <f t="shared" si="2"/>
        <v>0.5</v>
      </c>
      <c r="H5" s="5">
        <v>0.5</v>
      </c>
    </row>
    <row r="6" spans="1:8" x14ac:dyDescent="0.2">
      <c r="A6" s="2">
        <f t="shared" si="0"/>
        <v>1.5803013970713942</v>
      </c>
      <c r="B6" s="4">
        <v>1</v>
      </c>
      <c r="C6" s="4">
        <v>5</v>
      </c>
      <c r="D6" s="4">
        <v>0.5</v>
      </c>
      <c r="E6">
        <v>1</v>
      </c>
      <c r="F6" s="3">
        <f t="shared" si="1"/>
        <v>2</v>
      </c>
      <c r="G6" s="2">
        <f t="shared" si="2"/>
        <v>0.5</v>
      </c>
      <c r="H6" s="5">
        <v>0.5</v>
      </c>
    </row>
    <row r="7" spans="1:8" x14ac:dyDescent="0.2">
      <c r="A7" s="2">
        <f t="shared" si="0"/>
        <v>1.896361676485673</v>
      </c>
      <c r="B7" s="4">
        <v>1</v>
      </c>
      <c r="C7" s="4">
        <v>6</v>
      </c>
      <c r="D7" s="4">
        <v>0.5</v>
      </c>
      <c r="E7">
        <v>1</v>
      </c>
      <c r="F7" s="3">
        <f t="shared" si="1"/>
        <v>2</v>
      </c>
      <c r="G7" s="2">
        <f t="shared" si="2"/>
        <v>0.5</v>
      </c>
      <c r="H7" s="5">
        <v>0.5</v>
      </c>
    </row>
    <row r="8" spans="1:8" x14ac:dyDescent="0.2">
      <c r="A8" s="2">
        <f t="shared" si="0"/>
        <v>2.2124219558999521</v>
      </c>
      <c r="B8" s="4">
        <v>1</v>
      </c>
      <c r="C8" s="4">
        <v>7</v>
      </c>
      <c r="D8" s="4">
        <v>0.5</v>
      </c>
      <c r="E8">
        <v>1</v>
      </c>
      <c r="F8" s="3">
        <f t="shared" si="1"/>
        <v>2</v>
      </c>
      <c r="G8" s="2">
        <f t="shared" si="2"/>
        <v>0.5</v>
      </c>
      <c r="H8" s="5">
        <v>0.5</v>
      </c>
    </row>
    <row r="9" spans="1:8" x14ac:dyDescent="0.2">
      <c r="A9" s="2">
        <f t="shared" si="0"/>
        <v>2.5284822353142307</v>
      </c>
      <c r="B9" s="4">
        <v>1</v>
      </c>
      <c r="C9" s="4">
        <v>8</v>
      </c>
      <c r="D9" s="4">
        <v>0.5</v>
      </c>
      <c r="E9">
        <v>1</v>
      </c>
      <c r="F9" s="3">
        <f t="shared" si="1"/>
        <v>2</v>
      </c>
      <c r="G9" s="2">
        <f t="shared" si="2"/>
        <v>0.5</v>
      </c>
      <c r="H9" s="5">
        <v>0.5</v>
      </c>
    </row>
    <row r="10" spans="1:8" x14ac:dyDescent="0.2">
      <c r="A10" s="2">
        <f t="shared" si="0"/>
        <v>2.8445425147285093</v>
      </c>
      <c r="B10" s="4">
        <v>1</v>
      </c>
      <c r="C10" s="4">
        <v>9</v>
      </c>
      <c r="D10" s="4">
        <v>0.5</v>
      </c>
      <c r="E10">
        <v>1</v>
      </c>
      <c r="F10" s="3">
        <f t="shared" si="1"/>
        <v>2</v>
      </c>
      <c r="G10" s="2">
        <f t="shared" si="2"/>
        <v>0.5</v>
      </c>
      <c r="H10" s="5">
        <v>0.5</v>
      </c>
    </row>
    <row r="11" spans="1:8" x14ac:dyDescent="0.2">
      <c r="A11" s="2">
        <f>((C11*B11)*G11)*(1-EXP(-H11/G11))</f>
        <v>3.1606027941427883</v>
      </c>
      <c r="B11" s="4">
        <v>1</v>
      </c>
      <c r="C11" s="4">
        <v>10</v>
      </c>
      <c r="D11" s="4">
        <v>0.5</v>
      </c>
      <c r="E11">
        <v>1</v>
      </c>
      <c r="F11" s="3">
        <f>SQRT(E11)/D11</f>
        <v>2</v>
      </c>
      <c r="G11" s="2">
        <f>IF(E11=D11,1,IF(OR(D11^2/(E11-D11)&gt;1,D11^2/(E11-D11)&lt;0),1,D11^2/(E11-D11)))</f>
        <v>0.5</v>
      </c>
      <c r="H11" s="5">
        <v>0.5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D1E73-D0B5-3C40-A1F2-77B9D2BA5BED}">
  <dimension ref="A1:H11"/>
  <sheetViews>
    <sheetView zoomScale="150" zoomScaleNormal="150" workbookViewId="0">
      <selection activeCell="A2" sqref="A2"/>
    </sheetView>
  </sheetViews>
  <sheetFormatPr baseColWidth="10" defaultRowHeight="16" x14ac:dyDescent="0.2"/>
  <cols>
    <col min="2" max="2" width="33.83203125" customWidth="1"/>
    <col min="3" max="3" width="53.33203125" customWidth="1"/>
    <col min="4" max="4" width="26.1640625" customWidth="1"/>
    <col min="5" max="5" width="26" customWidth="1"/>
    <col min="6" max="6" width="36.83203125" customWidth="1"/>
    <col min="8" max="8" width="26.6640625" customWidth="1"/>
  </cols>
  <sheetData>
    <row r="1" spans="1:8" x14ac:dyDescent="0.2">
      <c r="A1" s="1" t="s">
        <v>2</v>
      </c>
      <c r="B1" s="4" t="s">
        <v>5</v>
      </c>
      <c r="C1" s="4" t="s">
        <v>6</v>
      </c>
      <c r="D1" s="4" t="s">
        <v>15</v>
      </c>
      <c r="E1" t="s">
        <v>3</v>
      </c>
      <c r="F1" s="1" t="s">
        <v>4</v>
      </c>
      <c r="G1" s="1" t="s">
        <v>0</v>
      </c>
      <c r="H1" s="4" t="s">
        <v>1</v>
      </c>
    </row>
    <row r="2" spans="1:8" x14ac:dyDescent="0.2">
      <c r="A2" s="2">
        <f>((C2*B2)*G2)*(1-EXP(-H2/G2))</f>
        <v>0.13333333333333336</v>
      </c>
      <c r="B2" s="4">
        <v>1</v>
      </c>
      <c r="C2" s="4">
        <v>12</v>
      </c>
      <c r="D2" s="4">
        <v>0.1</v>
      </c>
      <c r="E2">
        <v>1</v>
      </c>
      <c r="F2" s="3">
        <f>SQRT(E2)/D2</f>
        <v>10</v>
      </c>
      <c r="G2" s="2">
        <f>IF(E2=D2,1,IF(OR(D2^2/(E2-D2)&gt;1,D2^2/(E2-D2)&lt;0),1,D2^2/(E2-D2)))</f>
        <v>1.1111111111111113E-2</v>
      </c>
      <c r="H2" s="5">
        <v>0.5</v>
      </c>
    </row>
    <row r="3" spans="1:8" x14ac:dyDescent="0.2">
      <c r="A3" s="2">
        <f t="shared" ref="A3:A10" si="0">((C3*B3)*G3)*(1-EXP(-H3/G3))</f>
        <v>0.59997276004214262</v>
      </c>
      <c r="B3" s="4">
        <v>1</v>
      </c>
      <c r="C3" s="4">
        <v>12</v>
      </c>
      <c r="D3" s="4">
        <v>0.2</v>
      </c>
      <c r="E3">
        <v>1</v>
      </c>
      <c r="F3" s="3">
        <f t="shared" ref="F3:F10" si="1">SQRT(E3)/D3</f>
        <v>5</v>
      </c>
      <c r="G3" s="2">
        <f t="shared" ref="G3:G10" si="2">IF(E3=D3,1,IF(OR(D3^2/(E3-D3)&gt;1,D3^2/(E3-D3)&lt;0),1,D3^2/(E3-D3)))</f>
        <v>5.000000000000001E-2</v>
      </c>
      <c r="H3" s="5">
        <v>0.5</v>
      </c>
    </row>
    <row r="4" spans="1:8" x14ac:dyDescent="0.2">
      <c r="A4" s="2">
        <f t="shared" si="0"/>
        <v>1.5112778260407167</v>
      </c>
      <c r="B4" s="4">
        <v>1</v>
      </c>
      <c r="C4" s="4">
        <v>12</v>
      </c>
      <c r="D4" s="4">
        <v>0.3</v>
      </c>
      <c r="E4">
        <v>1</v>
      </c>
      <c r="F4" s="3">
        <f t="shared" si="1"/>
        <v>3.3333333333333335</v>
      </c>
      <c r="G4" s="2">
        <f t="shared" si="2"/>
        <v>0.12857142857142859</v>
      </c>
      <c r="H4" s="5">
        <v>0.5</v>
      </c>
    </row>
    <row r="5" spans="1:8" x14ac:dyDescent="0.2">
      <c r="A5" s="2">
        <f t="shared" si="0"/>
        <v>2.7092641060962293</v>
      </c>
      <c r="B5" s="4">
        <v>1</v>
      </c>
      <c r="C5" s="4">
        <v>12</v>
      </c>
      <c r="D5" s="4">
        <v>0.4</v>
      </c>
      <c r="E5">
        <v>1</v>
      </c>
      <c r="F5" s="3">
        <f t="shared" si="1"/>
        <v>2.5</v>
      </c>
      <c r="G5" s="2">
        <f t="shared" si="2"/>
        <v>0.26666666666666672</v>
      </c>
      <c r="H5" s="5">
        <v>0.5</v>
      </c>
    </row>
    <row r="6" spans="1:8" x14ac:dyDescent="0.2">
      <c r="A6" s="2">
        <f t="shared" si="0"/>
        <v>3.792723352971346</v>
      </c>
      <c r="B6" s="4">
        <v>1</v>
      </c>
      <c r="C6" s="4">
        <v>12</v>
      </c>
      <c r="D6" s="4">
        <v>0.5</v>
      </c>
      <c r="E6">
        <v>1</v>
      </c>
      <c r="F6" s="3">
        <f t="shared" si="1"/>
        <v>2</v>
      </c>
      <c r="G6" s="2">
        <f t="shared" si="2"/>
        <v>0.5</v>
      </c>
      <c r="H6" s="5">
        <v>0.5</v>
      </c>
    </row>
    <row r="7" spans="1:8" x14ac:dyDescent="0.2">
      <c r="A7" s="2">
        <f t="shared" si="0"/>
        <v>4.6034630560357259</v>
      </c>
      <c r="B7" s="4">
        <v>1</v>
      </c>
      <c r="C7" s="4">
        <v>12</v>
      </c>
      <c r="D7" s="4">
        <v>0.6</v>
      </c>
      <c r="E7">
        <v>1</v>
      </c>
      <c r="F7" s="3">
        <f t="shared" si="1"/>
        <v>1.6666666666666667</v>
      </c>
      <c r="G7" s="2">
        <f t="shared" si="2"/>
        <v>0.89999999999999991</v>
      </c>
      <c r="H7" s="5">
        <v>0.5</v>
      </c>
    </row>
    <row r="8" spans="1:8" x14ac:dyDescent="0.2">
      <c r="A8" s="2">
        <f t="shared" si="0"/>
        <v>4.7216320834483989</v>
      </c>
      <c r="B8" s="4">
        <v>1</v>
      </c>
      <c r="C8" s="4">
        <v>12</v>
      </c>
      <c r="D8" s="4">
        <v>0.7</v>
      </c>
      <c r="E8">
        <v>1</v>
      </c>
      <c r="F8" s="3">
        <f t="shared" si="1"/>
        <v>1.4285714285714286</v>
      </c>
      <c r="G8" s="2">
        <f t="shared" si="2"/>
        <v>1</v>
      </c>
      <c r="H8" s="5">
        <v>0.5</v>
      </c>
    </row>
    <row r="9" spans="1:8" x14ac:dyDescent="0.2">
      <c r="A9" s="2">
        <f t="shared" si="0"/>
        <v>4.7216320834483989</v>
      </c>
      <c r="B9" s="4">
        <v>1</v>
      </c>
      <c r="C9" s="4">
        <v>12</v>
      </c>
      <c r="D9" s="4">
        <v>0.8</v>
      </c>
      <c r="E9">
        <v>1</v>
      </c>
      <c r="F9" s="3">
        <f t="shared" si="1"/>
        <v>1.25</v>
      </c>
      <c r="G9" s="2">
        <f t="shared" si="2"/>
        <v>1</v>
      </c>
      <c r="H9" s="5">
        <v>0.5</v>
      </c>
    </row>
    <row r="10" spans="1:8" x14ac:dyDescent="0.2">
      <c r="A10" s="2">
        <f t="shared" si="0"/>
        <v>4.7216320834483989</v>
      </c>
      <c r="B10" s="4">
        <v>1</v>
      </c>
      <c r="C10" s="4">
        <v>12</v>
      </c>
      <c r="D10" s="4">
        <v>0.9</v>
      </c>
      <c r="E10">
        <v>1</v>
      </c>
      <c r="F10" s="3">
        <f t="shared" si="1"/>
        <v>1.1111111111111112</v>
      </c>
      <c r="G10" s="2">
        <f t="shared" si="2"/>
        <v>1</v>
      </c>
      <c r="H10" s="5">
        <v>0.5</v>
      </c>
    </row>
    <row r="11" spans="1:8" x14ac:dyDescent="0.2">
      <c r="A11" s="2">
        <f>((C11*B11)*G11)*(1-EXP(-H11/G11))</f>
        <v>4.7216320834483989</v>
      </c>
      <c r="B11" s="4">
        <v>1</v>
      </c>
      <c r="C11" s="4">
        <v>12</v>
      </c>
      <c r="D11" s="4">
        <v>1</v>
      </c>
      <c r="E11">
        <v>1</v>
      </c>
      <c r="F11" s="3">
        <f>SQRT(E11)/D11</f>
        <v>1</v>
      </c>
      <c r="G11" s="2">
        <f>IF(E11=D11,1,IF(OR(D11^2/(E11-D11)&gt;1,D11^2/(E11-D11)&lt;0),1,D11^2/(E11-D11)))</f>
        <v>1</v>
      </c>
      <c r="H11" s="5">
        <v>0.5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631CA-4E08-CA4E-AE15-440661A8F04B}">
  <dimension ref="A1:H11"/>
  <sheetViews>
    <sheetView zoomScale="150" zoomScaleNormal="150" workbookViewId="0">
      <selection activeCell="A2" sqref="A2"/>
    </sheetView>
  </sheetViews>
  <sheetFormatPr baseColWidth="10" defaultRowHeight="16" x14ac:dyDescent="0.2"/>
  <cols>
    <col min="2" max="2" width="33.83203125" customWidth="1"/>
    <col min="3" max="3" width="53.33203125" customWidth="1"/>
    <col min="4" max="4" width="26.1640625" customWidth="1"/>
    <col min="5" max="5" width="26" customWidth="1"/>
    <col min="6" max="6" width="36.83203125" customWidth="1"/>
    <col min="8" max="8" width="26.6640625" customWidth="1"/>
  </cols>
  <sheetData>
    <row r="1" spans="1:8" x14ac:dyDescent="0.2">
      <c r="A1" s="1" t="s">
        <v>2</v>
      </c>
      <c r="B1" s="4" t="s">
        <v>5</v>
      </c>
      <c r="C1" s="4" t="s">
        <v>6</v>
      </c>
      <c r="D1" s="4" t="s">
        <v>15</v>
      </c>
      <c r="E1" t="s">
        <v>3</v>
      </c>
      <c r="F1" s="1" t="s">
        <v>4</v>
      </c>
      <c r="G1" s="1" t="s">
        <v>0</v>
      </c>
      <c r="H1" s="4" t="s">
        <v>1</v>
      </c>
    </row>
    <row r="2" spans="1:8" x14ac:dyDescent="0.2">
      <c r="A2" s="2">
        <f>((C2*B2)*G2)*(1-EXP(-H2/G2))</f>
        <v>0.57097549178424289</v>
      </c>
      <c r="B2" s="4">
        <v>1</v>
      </c>
      <c r="C2" s="4">
        <v>12</v>
      </c>
      <c r="D2" s="4">
        <v>0.5</v>
      </c>
      <c r="E2">
        <v>1</v>
      </c>
      <c r="F2" s="3">
        <f>SQRT(E2)/D2</f>
        <v>2</v>
      </c>
      <c r="G2" s="2">
        <f>IF(E2=D2,1,IF(OR(D2^2/(E2-D2)&gt;1,D2^2/(E2-D2)&lt;0),1,D2^2/(E2-D2)))</f>
        <v>0.5</v>
      </c>
      <c r="H2" s="5">
        <v>0.05</v>
      </c>
    </row>
    <row r="3" spans="1:8" x14ac:dyDescent="0.2">
      <c r="A3" s="2">
        <f t="shared" ref="A3:A10" si="0">((C3*B3)*G3)*(1-EXP(-H3/G3))</f>
        <v>1.0876154815321091</v>
      </c>
      <c r="B3" s="4">
        <v>1</v>
      </c>
      <c r="C3" s="4">
        <v>12</v>
      </c>
      <c r="D3" s="4">
        <v>0.5</v>
      </c>
      <c r="E3">
        <v>1</v>
      </c>
      <c r="F3" s="3">
        <f t="shared" ref="F3:F10" si="1">SQRT(E3)/D3</f>
        <v>2</v>
      </c>
      <c r="G3" s="2">
        <f t="shared" ref="G3:G10" si="2">IF(E3=D3,1,IF(OR(D3^2/(E3-D3)&gt;1,D3^2/(E3-D3)&lt;0),1,D3^2/(E3-D3)))</f>
        <v>0.5</v>
      </c>
      <c r="H3" s="5">
        <v>0.1</v>
      </c>
    </row>
    <row r="4" spans="1:8" x14ac:dyDescent="0.2">
      <c r="A4" s="2">
        <f t="shared" si="0"/>
        <v>1.5550906759096927</v>
      </c>
      <c r="B4" s="4">
        <v>1</v>
      </c>
      <c r="C4" s="4">
        <v>12</v>
      </c>
      <c r="D4" s="4">
        <v>0.5</v>
      </c>
      <c r="E4">
        <v>1</v>
      </c>
      <c r="F4" s="3">
        <f t="shared" si="1"/>
        <v>2</v>
      </c>
      <c r="G4" s="2">
        <f t="shared" si="2"/>
        <v>0.5</v>
      </c>
      <c r="H4" s="5">
        <v>0.15</v>
      </c>
    </row>
    <row r="5" spans="1:8" x14ac:dyDescent="0.2">
      <c r="A5" s="2">
        <f t="shared" si="0"/>
        <v>1.978079723786164</v>
      </c>
      <c r="B5" s="4">
        <v>1</v>
      </c>
      <c r="C5" s="4">
        <v>12</v>
      </c>
      <c r="D5" s="4">
        <v>0.5</v>
      </c>
      <c r="E5">
        <v>1</v>
      </c>
      <c r="F5" s="3">
        <f t="shared" si="1"/>
        <v>2</v>
      </c>
      <c r="G5" s="2">
        <f t="shared" si="2"/>
        <v>0.5</v>
      </c>
      <c r="H5" s="5">
        <v>0.2</v>
      </c>
    </row>
    <row r="6" spans="1:8" x14ac:dyDescent="0.2">
      <c r="A6" s="2">
        <f t="shared" si="0"/>
        <v>2.3608160417241995</v>
      </c>
      <c r="B6" s="4">
        <v>1</v>
      </c>
      <c r="C6" s="4">
        <v>12</v>
      </c>
      <c r="D6" s="4">
        <v>0.5</v>
      </c>
      <c r="E6">
        <v>1</v>
      </c>
      <c r="F6" s="3">
        <f t="shared" si="1"/>
        <v>2</v>
      </c>
      <c r="G6" s="2">
        <f t="shared" si="2"/>
        <v>0.5</v>
      </c>
      <c r="H6" s="5">
        <v>0.25</v>
      </c>
    </row>
    <row r="7" spans="1:8" x14ac:dyDescent="0.2">
      <c r="A7" s="2">
        <f t="shared" si="0"/>
        <v>2.7071301834358419</v>
      </c>
      <c r="B7" s="4">
        <v>1</v>
      </c>
      <c r="C7" s="4">
        <v>12</v>
      </c>
      <c r="D7" s="4">
        <v>0.5</v>
      </c>
      <c r="E7">
        <v>1</v>
      </c>
      <c r="F7" s="3">
        <f t="shared" si="1"/>
        <v>2</v>
      </c>
      <c r="G7" s="2">
        <f t="shared" si="2"/>
        <v>0.5</v>
      </c>
      <c r="H7" s="5">
        <v>0.3</v>
      </c>
    </row>
    <row r="8" spans="1:8" x14ac:dyDescent="0.2">
      <c r="A8" s="2">
        <f t="shared" si="0"/>
        <v>3.0204881772515426</v>
      </c>
      <c r="B8" s="4">
        <v>1</v>
      </c>
      <c r="C8" s="4">
        <v>12</v>
      </c>
      <c r="D8" s="4">
        <v>0.5</v>
      </c>
      <c r="E8">
        <v>1</v>
      </c>
      <c r="F8" s="3">
        <f t="shared" si="1"/>
        <v>2</v>
      </c>
      <c r="G8" s="2">
        <f t="shared" si="2"/>
        <v>0.5</v>
      </c>
      <c r="H8" s="5">
        <v>0.35</v>
      </c>
    </row>
    <row r="9" spans="1:8" x14ac:dyDescent="0.2">
      <c r="A9" s="2">
        <f t="shared" si="0"/>
        <v>3.3040262152966706</v>
      </c>
      <c r="B9" s="4">
        <v>1</v>
      </c>
      <c r="C9" s="4">
        <v>12</v>
      </c>
      <c r="D9" s="4">
        <v>0.5</v>
      </c>
      <c r="E9">
        <v>1</v>
      </c>
      <c r="F9" s="3">
        <f t="shared" si="1"/>
        <v>2</v>
      </c>
      <c r="G9" s="2">
        <f t="shared" si="2"/>
        <v>0.5</v>
      </c>
      <c r="H9" s="5">
        <v>0.4</v>
      </c>
    </row>
    <row r="10" spans="1:8" x14ac:dyDescent="0.2">
      <c r="A10" s="2">
        <f t="shared" si="0"/>
        <v>3.5605820415564056</v>
      </c>
      <c r="B10" s="4">
        <v>1</v>
      </c>
      <c r="C10" s="4">
        <v>12</v>
      </c>
      <c r="D10" s="4">
        <v>0.5</v>
      </c>
      <c r="E10">
        <v>1</v>
      </c>
      <c r="F10" s="3">
        <f t="shared" si="1"/>
        <v>2</v>
      </c>
      <c r="G10" s="2">
        <f t="shared" si="2"/>
        <v>0.5</v>
      </c>
      <c r="H10" s="5">
        <v>0.45</v>
      </c>
    </row>
    <row r="11" spans="1:8" x14ac:dyDescent="0.2">
      <c r="A11" s="2">
        <f>((C11*B11)*G11)*(1-EXP(-H11/G11))</f>
        <v>3.792723352971346</v>
      </c>
      <c r="B11" s="4">
        <v>1</v>
      </c>
      <c r="C11" s="4">
        <v>12</v>
      </c>
      <c r="D11" s="4">
        <v>0.5</v>
      </c>
      <c r="E11">
        <v>1</v>
      </c>
      <c r="F11" s="3">
        <f>SQRT(E11)/D11</f>
        <v>2</v>
      </c>
      <c r="G11" s="2">
        <f>IF(E11=D11,1,IF(OR(D11^2/(E11-D11)&gt;1,D11^2/(E11-D11)&lt;0),1,D11^2/(E11-D11)))</f>
        <v>0.5</v>
      </c>
      <c r="H11" s="5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Calculator</vt:lpstr>
      <vt:lpstr>changing duration</vt:lpstr>
      <vt:lpstr>changing number of interaction</vt:lpstr>
      <vt:lpstr>changing crowd density</vt:lpstr>
      <vt:lpstr>changing beta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Rabajante</dc:creator>
  <cp:lastModifiedBy>J Rabajante</cp:lastModifiedBy>
  <dcterms:created xsi:type="dcterms:W3CDTF">2020-07-14T03:13:54Z</dcterms:created>
  <dcterms:modified xsi:type="dcterms:W3CDTF">2020-07-16T02:54:59Z</dcterms:modified>
</cp:coreProperties>
</file>