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jfrabosi_calpoly_edu1/Documents/Documents (Cloud)/0 CALPOLY/000Thesis/"/>
    </mc:Choice>
  </mc:AlternateContent>
  <xr:revisionPtr revIDLastSave="312" documentId="8_{649706C0-912E-42FD-B102-B622A895822B}" xr6:coauthVersionLast="47" xr6:coauthVersionMax="47" xr10:uidLastSave="{F16FE1C5-5F8B-4BF5-A6A6-3736FC84E1AF}"/>
  <bookViews>
    <workbookView xWindow="-120" yWindow="-120" windowWidth="38640" windowHeight="21240" xr2:uid="{335D3000-93F8-4C35-82C8-066E217603DB}"/>
  </bookViews>
  <sheets>
    <sheet name="Means and Standard Devi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6" i="1" l="1"/>
  <c r="R25" i="1"/>
  <c r="G49" i="1"/>
  <c r="G48" i="1"/>
  <c r="G47" i="1"/>
  <c r="G46" i="1"/>
  <c r="G45" i="1"/>
  <c r="G44" i="1"/>
  <c r="G43" i="1"/>
  <c r="G42" i="1"/>
  <c r="G41" i="1"/>
  <c r="G31" i="1"/>
  <c r="G30" i="1"/>
  <c r="G29" i="1"/>
  <c r="G28" i="1"/>
  <c r="G27" i="1"/>
  <c r="G26" i="1"/>
  <c r="G25" i="1"/>
  <c r="G24" i="1"/>
  <c r="G23" i="1"/>
  <c r="X14" i="1"/>
  <c r="W14" i="1"/>
  <c r="V14" i="1"/>
  <c r="U14" i="1"/>
  <c r="U16" i="1"/>
  <c r="G8" i="1"/>
  <c r="G9" i="1"/>
  <c r="G10" i="1"/>
  <c r="G11" i="1"/>
  <c r="G12" i="1"/>
  <c r="G13" i="1"/>
  <c r="G6" i="1"/>
  <c r="G7" i="1"/>
  <c r="G5" i="1"/>
  <c r="Z10" i="1" s="1"/>
  <c r="AB6" i="1"/>
  <c r="AB7" i="1"/>
  <c r="AB8" i="1"/>
  <c r="AB9" i="1"/>
  <c r="AB10" i="1"/>
  <c r="AB11" i="1"/>
  <c r="AB12" i="1"/>
  <c r="AB13" i="1"/>
  <c r="AB5" i="1"/>
  <c r="U15" i="1"/>
  <c r="V15" i="1"/>
  <c r="W15" i="1"/>
  <c r="X15" i="1"/>
  <c r="V16" i="1"/>
  <c r="W16" i="1"/>
  <c r="X16" i="1"/>
  <c r="U17" i="1"/>
  <c r="V17" i="1"/>
  <c r="W17" i="1"/>
  <c r="X17" i="1"/>
  <c r="V5" i="1"/>
  <c r="W5" i="1"/>
  <c r="X5" i="1"/>
  <c r="V6" i="1"/>
  <c r="W6" i="1"/>
  <c r="X6" i="1"/>
  <c r="AD6" i="1" s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U8" i="1"/>
  <c r="U9" i="1"/>
  <c r="U10" i="1"/>
  <c r="U11" i="1"/>
  <c r="U12" i="1"/>
  <c r="U13" i="1"/>
  <c r="U7" i="1"/>
  <c r="U6" i="1"/>
  <c r="U5" i="1"/>
  <c r="AD11" i="1" l="1"/>
  <c r="AC11" i="1"/>
  <c r="AC6" i="1"/>
  <c r="AC9" i="1"/>
  <c r="AD5" i="1"/>
  <c r="AC5" i="1"/>
  <c r="Z5" i="1"/>
  <c r="AD10" i="1"/>
  <c r="AC10" i="1"/>
  <c r="AD9" i="1"/>
  <c r="Z7" i="1"/>
  <c r="Z12" i="1"/>
  <c r="AD8" i="1"/>
  <c r="AC12" i="1"/>
  <c r="AA13" i="1"/>
  <c r="AC8" i="1"/>
  <c r="Z13" i="1"/>
  <c r="AA7" i="1"/>
  <c r="AD12" i="1"/>
  <c r="Z11" i="1"/>
  <c r="AA10" i="1"/>
  <c r="AA12" i="1"/>
  <c r="AD13" i="1"/>
  <c r="AC13" i="1"/>
  <c r="AA11" i="1"/>
  <c r="AA9" i="1"/>
  <c r="Z9" i="1"/>
  <c r="AA8" i="1"/>
  <c r="Z8" i="1"/>
  <c r="AA6" i="1"/>
  <c r="AD7" i="1"/>
  <c r="AA5" i="1"/>
  <c r="Z6" i="1"/>
  <c r="AC7" i="1"/>
</calcChain>
</file>

<file path=xl/sharedStrings.xml><?xml version="1.0" encoding="utf-8"?>
<sst xmlns="http://schemas.openxmlformats.org/spreadsheetml/2006/main" count="101" uniqueCount="27">
  <si>
    <t>iSBL-SF Kalman Filter</t>
  </si>
  <si>
    <t>iSBL Kalman Filter</t>
  </si>
  <si>
    <t>iSBL Raw Position Estimates</t>
  </si>
  <si>
    <t>X-pos</t>
  </si>
  <si>
    <t>Y-pos</t>
  </si>
  <si>
    <t>Z-pos</t>
  </si>
  <si>
    <t>Distance</t>
  </si>
  <si>
    <t>Y-difference</t>
  </si>
  <si>
    <t>Z-difference</t>
  </si>
  <si>
    <t>Mean</t>
  </si>
  <si>
    <t>StDev</t>
  </si>
  <si>
    <t>Yaw Angle (deg)</t>
  </si>
  <si>
    <t>Stationary, All Positions</t>
  </si>
  <si>
    <t>Rapid, All Positions</t>
  </si>
  <si>
    <t>All Combined, All Positions</t>
  </si>
  <si>
    <t>Test Number</t>
  </si>
  <si>
    <t>Transmitter Position</t>
  </si>
  <si>
    <t>Average of Three Methods</t>
  </si>
  <si>
    <t>abs Yaw Angle (deg)</t>
  </si>
  <si>
    <t>Standard Deviation of Differences versus Distance</t>
  </si>
  <si>
    <t>Standard Deviation of Differences versus Absolute Yaw Angle</t>
  </si>
  <si>
    <t>Z-differences</t>
  </si>
  <si>
    <t>Y-differences</t>
  </si>
  <si>
    <t>Y-StDev Scaled for Dist</t>
  </si>
  <si>
    <t>Z-StDev Scaled for Dist</t>
  </si>
  <si>
    <t>Number of Datapoints</t>
  </si>
  <si>
    <t>Gradual, All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</si>
</sst>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8FD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6" xfId="0" applyBorder="1"/>
    <xf numFmtId="0" fontId="2" fillId="0" borderId="10" xfId="0" applyFont="1" applyBorder="1" applyAlignment="1">
      <alignment horizontal="center" vertical="center"/>
    </xf>
    <xf numFmtId="0" fontId="0" fillId="2" borderId="10" xfId="0" applyFill="1" applyBorder="1"/>
    <xf numFmtId="164" fontId="0" fillId="2" borderId="10" xfId="0" applyNumberFormat="1" applyFill="1" applyBorder="1"/>
    <xf numFmtId="0" fontId="0" fillId="0" borderId="11" xfId="0" applyBorder="1"/>
    <xf numFmtId="164" fontId="0" fillId="0" borderId="11" xfId="0" applyNumberFormat="1" applyBorder="1"/>
    <xf numFmtId="0" fontId="0" fillId="2" borderId="11" xfId="0" applyFill="1" applyBorder="1"/>
    <xf numFmtId="164" fontId="0" fillId="2" borderId="11" xfId="0" applyNumberFormat="1" applyFill="1" applyBorder="1"/>
    <xf numFmtId="164" fontId="0" fillId="2" borderId="13" xfId="0" applyNumberFormat="1" applyFill="1" applyBorder="1"/>
    <xf numFmtId="164" fontId="0" fillId="0" borderId="13" xfId="0" applyNumberFormat="1" applyBorder="1"/>
    <xf numFmtId="164" fontId="0" fillId="2" borderId="15" xfId="0" applyNumberFormat="1" applyFill="1" applyBorder="1"/>
    <xf numFmtId="164" fontId="0" fillId="2" borderId="16" xfId="0" applyNumberFormat="1" applyFill="1" applyBorder="1"/>
    <xf numFmtId="0" fontId="2" fillId="0" borderId="3" xfId="0" applyFont="1" applyBorder="1" applyAlignment="1">
      <alignment horizontal="center" vertical="center"/>
    </xf>
    <xf numFmtId="164" fontId="0" fillId="2" borderId="3" xfId="0" applyNumberFormat="1" applyFill="1" applyBorder="1"/>
    <xf numFmtId="164" fontId="0" fillId="0" borderId="5" xfId="0" applyNumberFormat="1" applyBorder="1"/>
    <xf numFmtId="164" fontId="0" fillId="2" borderId="5" xfId="0" applyNumberFormat="1" applyFill="1" applyBorder="1"/>
    <xf numFmtId="164" fontId="0" fillId="2" borderId="17" xfId="0" applyNumberFormat="1" applyFill="1" applyBorder="1"/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0" fillId="2" borderId="23" xfId="0" applyNumberFormat="1" applyFill="1" applyBorder="1"/>
    <xf numFmtId="164" fontId="0" fillId="2" borderId="24" xfId="0" applyNumberFormat="1" applyFill="1" applyBorder="1"/>
    <xf numFmtId="164" fontId="0" fillId="0" borderId="12" xfId="0" applyNumberFormat="1" applyBorder="1"/>
    <xf numFmtId="164" fontId="0" fillId="2" borderId="12" xfId="0" applyNumberFormat="1" applyFill="1" applyBorder="1"/>
    <xf numFmtId="164" fontId="0" fillId="2" borderId="14" xfId="0" applyNumberFormat="1" applyFill="1" applyBorder="1"/>
    <xf numFmtId="0" fontId="0" fillId="2" borderId="23" xfId="0" applyFill="1" applyBorder="1"/>
    <xf numFmtId="0" fontId="0" fillId="0" borderId="12" xfId="0" applyBorder="1"/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164" fontId="0" fillId="0" borderId="0" xfId="0" applyNumberFormat="1"/>
    <xf numFmtId="164" fontId="0" fillId="0" borderId="28" xfId="0" applyNumberFormat="1" applyBorder="1"/>
    <xf numFmtId="164" fontId="0" fillId="0" borderId="29" xfId="0" applyNumberFormat="1" applyBorder="1"/>
    <xf numFmtId="164" fontId="0" fillId="0" borderId="30" xfId="0" applyNumberFormat="1" applyBorder="1"/>
    <xf numFmtId="0" fontId="2" fillId="0" borderId="4" xfId="0" applyFont="1" applyBorder="1" applyAlignment="1">
      <alignment horizontal="center" vertical="center"/>
    </xf>
    <xf numFmtId="164" fontId="0" fillId="2" borderId="4" xfId="0" applyNumberFormat="1" applyFill="1" applyBorder="1"/>
    <xf numFmtId="164" fontId="0" fillId="0" borderId="6" xfId="0" applyNumberFormat="1" applyBorder="1"/>
    <xf numFmtId="164" fontId="0" fillId="2" borderId="6" xfId="0" applyNumberFormat="1" applyFill="1" applyBorder="1"/>
    <xf numFmtId="164" fontId="0" fillId="0" borderId="32" xfId="0" applyNumberFormat="1" applyBorder="1"/>
    <xf numFmtId="164" fontId="0" fillId="2" borderId="25" xfId="0" applyNumberFormat="1" applyFill="1" applyBorder="1"/>
    <xf numFmtId="164" fontId="0" fillId="0" borderId="35" xfId="0" applyNumberFormat="1" applyBorder="1"/>
    <xf numFmtId="0" fontId="0" fillId="2" borderId="1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8FD"/>
      <color rgb="FFD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Distance on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'Means and Standard Deviations'!$Z$17</c:f>
              <c:strCache>
                <c:ptCount val="1"/>
                <c:pt idx="0">
                  <c:v>Y-differences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4695662659319191"/>
                  <c:y val="0.1044359433445142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'Means and Standard Deviations'!$G$5:$G$13</c:f>
              <c:numCache>
                <c:formatCode>0.0</c:formatCode>
                <c:ptCount val="9"/>
                <c:pt idx="0">
                  <c:v>1426</c:v>
                </c:pt>
                <c:pt idx="1">
                  <c:v>2645</c:v>
                </c:pt>
                <c:pt idx="2">
                  <c:v>3880</c:v>
                </c:pt>
                <c:pt idx="3">
                  <c:v>1434.0781010809696</c:v>
                </c:pt>
                <c:pt idx="4">
                  <c:v>1458.2527215815508</c:v>
                </c:pt>
                <c:pt idx="5">
                  <c:v>2073.5539539640631</c:v>
                </c:pt>
                <c:pt idx="6">
                  <c:v>2139.7899429616918</c:v>
                </c:pt>
                <c:pt idx="7">
                  <c:v>2331.0626332211668</c:v>
                </c:pt>
                <c:pt idx="8">
                  <c:v>2684.1896356256202</c:v>
                </c:pt>
              </c:numCache>
            </c:numRef>
          </c:xVal>
          <c:yVal>
            <c:numRef>
              <c:f>'Means and Standard Deviations'!$AC$5:$AC$13</c:f>
              <c:numCache>
                <c:formatCode>0.0</c:formatCode>
                <c:ptCount val="9"/>
                <c:pt idx="0">
                  <c:v>30.722453216185784</c:v>
                </c:pt>
                <c:pt idx="1">
                  <c:v>46.784445482625721</c:v>
                </c:pt>
                <c:pt idx="2">
                  <c:v>54.095723696358498</c:v>
                </c:pt>
                <c:pt idx="3">
                  <c:v>22.451144156811832</c:v>
                </c:pt>
                <c:pt idx="4">
                  <c:v>20.806317081569581</c:v>
                </c:pt>
                <c:pt idx="5">
                  <c:v>19.866915830334186</c:v>
                </c:pt>
                <c:pt idx="6">
                  <c:v>29.612915379325756</c:v>
                </c:pt>
                <c:pt idx="7">
                  <c:v>29.515800919092381</c:v>
                </c:pt>
                <c:pt idx="8">
                  <c:v>37.877549033788746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2A-4004-B1CA-319C60CE1F5D}"/>
            </c:ext>
          </c:extLst>
        </c:ser>
        <c:ser>
          <c:idx val="1"/>
          <c:order val="1"/>
          <c:tx>
            <c:strRef>
              <c:f>'Means and Standard Deviations'!$Z$18</c:f>
              <c:strCache>
                <c:ptCount val="1"/>
                <c:pt idx="0">
                  <c:v>Z-differences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0438075026226624E-2"/>
                  <c:y val="6.717542369533897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y = 6E-09x</a:t>
                    </a:r>
                    <a:r>
                      <a:rPr lang="en-US" sz="1050" baseline="30000">
                        <a:solidFill>
                          <a:schemeClr val="tx1"/>
                        </a:solidFill>
                      </a:rPr>
                      <a:t>2.793</a:t>
                    </a:r>
                    <a:br>
                      <a:rPr lang="en-US" sz="1050" baseline="0">
                        <a:solidFill>
                          <a:schemeClr val="tx1"/>
                        </a:solidFill>
                      </a:rPr>
                    </a:b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R² = 0.967</a:t>
                    </a:r>
                    <a:endParaRPr lang="en-US" sz="105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'Means and Standard Deviations'!$G$5:$G$13</c:f>
              <c:numCache>
                <c:formatCode>0.0</c:formatCode>
                <c:ptCount val="9"/>
                <c:pt idx="0">
                  <c:v>1426</c:v>
                </c:pt>
                <c:pt idx="1">
                  <c:v>2645</c:v>
                </c:pt>
                <c:pt idx="2">
                  <c:v>3880</c:v>
                </c:pt>
                <c:pt idx="3">
                  <c:v>1434.0781010809696</c:v>
                </c:pt>
                <c:pt idx="4">
                  <c:v>1458.2527215815508</c:v>
                </c:pt>
                <c:pt idx="5">
                  <c:v>2073.5539539640631</c:v>
                </c:pt>
                <c:pt idx="6">
                  <c:v>2139.7899429616918</c:v>
                </c:pt>
                <c:pt idx="7">
                  <c:v>2331.0626332211668</c:v>
                </c:pt>
                <c:pt idx="8">
                  <c:v>2684.1896356256202</c:v>
                </c:pt>
              </c:numCache>
            </c:numRef>
          </c:xVal>
          <c:yVal>
            <c:numRef>
              <c:f>'Means and Standard Deviations'!$AD$5:$AD$13</c:f>
              <c:numCache>
                <c:formatCode>0.0</c:formatCode>
                <c:ptCount val="9"/>
                <c:pt idx="0">
                  <c:v>5.0783508475086956</c:v>
                </c:pt>
                <c:pt idx="1">
                  <c:v>30.222329510033493</c:v>
                </c:pt>
                <c:pt idx="2">
                  <c:v>72.921320250691721</c:v>
                </c:pt>
                <c:pt idx="3">
                  <c:v>3.2900158140975426</c:v>
                </c:pt>
                <c:pt idx="4">
                  <c:v>4.9840094806183517</c:v>
                </c:pt>
                <c:pt idx="5">
                  <c:v>7.4527276048028845</c:v>
                </c:pt>
                <c:pt idx="6">
                  <c:v>8.9736725249875136</c:v>
                </c:pt>
                <c:pt idx="7">
                  <c:v>8.7578228362114228</c:v>
                </c:pt>
                <c:pt idx="8">
                  <c:v>22.579521075054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2A-4004-B1CA-319C60CE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13935"/>
        <c:axId val="165614895"/>
      </c:scatterChart>
      <c:valAx>
        <c:axId val="165613935"/>
        <c:scaling>
          <c:orientation val="minMax"/>
          <c:min val="1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to Transmitter, mm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4895"/>
        <c:crosses val="autoZero"/>
        <c:crossBetween val="midCat"/>
      </c:valAx>
      <c:valAx>
        <c:axId val="16561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Scaled Standard Deviation of Differences,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Yaw Angle on Standard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'Means and Standard Deviations'!$Z$17</c:f>
              <c:strCache>
                <c:ptCount val="1"/>
                <c:pt idx="0">
                  <c:v>Y-differences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>
                <a:solidFill>
                  <a:schemeClr val="accent4"/>
                </a:solidFill>
                <a:prstDash val="sysDot"/>
              </a:ln>
            </c:spPr>
            <c:trendlineType val="linear"/>
            <c:dispRSqr val="1"/>
            <c:dispEq val="1"/>
            <c:trendlineLbl>
              <c:layout>
                <c:manualLayout>
                  <c:x val="3.9547838714119399E-3"/>
                  <c:y val="-7.9146400947669157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4"/>
                  </a:solidFill>
                </a:ln>
              </c:spPr>
            </c:trendlineLbl>
          </c:trendline>
          <c:xVal>
            <c:numRef>
              <c:f>'Means and Standard Deviations'!$AB$5:$AB$13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6.0842905357636079</c:v>
                </c:pt>
                <c:pt idx="4">
                  <c:v>12.072803620731939</c:v>
                </c:pt>
                <c:pt idx="5">
                  <c:v>8.4583517623906577</c:v>
                </c:pt>
                <c:pt idx="6">
                  <c:v>16.563314483904229</c:v>
                </c:pt>
                <c:pt idx="7">
                  <c:v>19.080091777880121</c:v>
                </c:pt>
                <c:pt idx="8">
                  <c:v>9.8027169667252796</c:v>
                </c:pt>
              </c:numCache>
            </c:numRef>
          </c:xVal>
          <c:yVal>
            <c:numRef>
              <c:f>'Means and Standard Deviations'!$AA$5:$AA$13</c:f>
              <c:numCache>
                <c:formatCode>0.0</c:formatCode>
                <c:ptCount val="9"/>
                <c:pt idx="0">
                  <c:v>5.0783508475086956</c:v>
                </c:pt>
                <c:pt idx="1">
                  <c:v>8.7844714280959355</c:v>
                </c:pt>
                <c:pt idx="2">
                  <c:v>9.8498614769167556</c:v>
                </c:pt>
                <c:pt idx="3">
                  <c:v>4.2893134283776231</c:v>
                </c:pt>
                <c:pt idx="4">
                  <c:v>7.7784813703030879</c:v>
                </c:pt>
                <c:pt idx="5">
                  <c:v>5.085615134172544</c:v>
                </c:pt>
                <c:pt idx="6">
                  <c:v>7.4414114791311698</c:v>
                </c:pt>
                <c:pt idx="7">
                  <c:v>6.5513518108163522</c:v>
                </c:pt>
                <c:pt idx="8">
                  <c:v>9.6434556975461891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BA7-499D-B83D-66195CD6BB00}"/>
            </c:ext>
          </c:extLst>
        </c:ser>
        <c:ser>
          <c:idx val="1"/>
          <c:order val="1"/>
          <c:tx>
            <c:strRef>
              <c:f>'Means and Standard Deviations'!$Z$18</c:f>
              <c:strCache>
                <c:ptCount val="1"/>
                <c:pt idx="0">
                  <c:v>Z-differences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>
                <a:solidFill>
                  <a:schemeClr val="accent2"/>
                </a:solidFill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19836644425806074"/>
                  <c:y val="-2.110793672914779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2"/>
                  </a:solidFill>
                </a:ln>
              </c:spPr>
            </c:trendlineLbl>
          </c:trendline>
          <c:xVal>
            <c:numRef>
              <c:f>'Means and Standard Deviations'!$AB$5:$AB$13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6.0842905357636079</c:v>
                </c:pt>
                <c:pt idx="4">
                  <c:v>12.072803620731939</c:v>
                </c:pt>
                <c:pt idx="5">
                  <c:v>8.4583517623906577</c:v>
                </c:pt>
                <c:pt idx="6">
                  <c:v>16.563314483904229</c:v>
                </c:pt>
                <c:pt idx="7">
                  <c:v>19.080091777880121</c:v>
                </c:pt>
                <c:pt idx="8">
                  <c:v>9.8027169667252796</c:v>
                </c:pt>
              </c:numCache>
            </c:numRef>
          </c:xVal>
          <c:yVal>
            <c:numRef>
              <c:f>'Means and Standard Deviations'!$Z$5:$Z$13</c:f>
              <c:numCache>
                <c:formatCode>0.0</c:formatCode>
                <c:ptCount val="9"/>
                <c:pt idx="0">
                  <c:v>30.72245321618578</c:v>
                </c:pt>
                <c:pt idx="1">
                  <c:v>13.598442981868677</c:v>
                </c:pt>
                <c:pt idx="2">
                  <c:v>7.3069903708667434</c:v>
                </c:pt>
                <c:pt idx="3">
                  <c:v>29.270374233951845</c:v>
                </c:pt>
                <c:pt idx="4">
                  <c:v>32.472159299249299</c:v>
                </c:pt>
                <c:pt idx="5">
                  <c:v>13.556846992632289</c:v>
                </c:pt>
                <c:pt idx="6">
                  <c:v>24.556488753144162</c:v>
                </c:pt>
                <c:pt idx="7">
                  <c:v>22.079505308038492</c:v>
                </c:pt>
                <c:pt idx="8">
                  <c:v>16.177068806057555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BA7-499D-B83D-66195CD6B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13935"/>
        <c:axId val="165614895"/>
      </c:scatterChart>
      <c:valAx>
        <c:axId val="16561393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Value of Yaw Angle, deg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4895"/>
        <c:crosses val="autoZero"/>
        <c:crossBetween val="midCat"/>
      </c:valAx>
      <c:valAx>
        <c:axId val="16561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Scaled Standard Deviation of Differences,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935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473351</xdr:colOff>
      <xdr:row>19</xdr:row>
      <xdr:rowOff>40790</xdr:rowOff>
    </xdr:from>
    <xdr:to>
      <xdr:col>33</xdr:col>
      <xdr:colOff>50523</xdr:colOff>
      <xdr:row>41</xdr:row>
      <xdr:rowOff>178903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9C45C-7CEB-593D-1085-B2BF4B241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535883</xdr:colOff>
      <xdr:row>42</xdr:row>
      <xdr:rowOff>164409</xdr:rowOff>
    </xdr:from>
    <xdr:to>
      <xdr:col>32</xdr:col>
      <xdr:colOff>514763</xdr:colOff>
      <xdr:row>65</xdr:row>
      <xdr:rowOff>50109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ABE370-A8B2-40E8-B2D8-4C9B2D549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969D-90C6-46D3-8E9F-9336156A5888}">
  <dimension ref="B1:AD53"/>
  <sheetViews>
    <sheetView tabSelected="1" topLeftCell="A12" zoomScaleNormal="100" workbookViewId="0">
      <selection activeCell="S37" sqref="S37"/>
    </sheetView>
  </sheetViews>
  <sheetFormatPr defaultRowHeight="15" x14ac:dyDescent="0.25"/>
  <cols>
    <col min="3" max="3" width="10.7109375" customWidth="1"/>
    <col min="6" max="6" width="12.7109375" bestFit="1" customWidth="1"/>
    <col min="7" max="7" width="8.5703125" bestFit="1" customWidth="1"/>
    <col min="8" max="8" width="12.42578125" customWidth="1"/>
    <col min="26" max="27" width="14.140625" bestFit="1" customWidth="1"/>
    <col min="28" max="28" width="16.28515625" customWidth="1"/>
  </cols>
  <sheetData>
    <row r="1" spans="2:30" ht="15.75" thickBot="1" x14ac:dyDescent="0.3"/>
    <row r="2" spans="2:30" ht="15" customHeight="1" x14ac:dyDescent="0.25">
      <c r="B2" s="54" t="s">
        <v>16</v>
      </c>
      <c r="C2" s="48"/>
      <c r="D2" s="48"/>
      <c r="E2" s="48"/>
      <c r="F2" s="48"/>
      <c r="G2" s="48"/>
      <c r="H2" s="55"/>
      <c r="I2" s="46" t="s">
        <v>0</v>
      </c>
      <c r="J2" s="46"/>
      <c r="K2" s="46"/>
      <c r="L2" s="46"/>
      <c r="M2" s="45" t="s">
        <v>1</v>
      </c>
      <c r="N2" s="46"/>
      <c r="O2" s="46"/>
      <c r="P2" s="47"/>
      <c r="Q2" s="45" t="s">
        <v>2</v>
      </c>
      <c r="R2" s="46"/>
      <c r="S2" s="46"/>
      <c r="T2" s="47"/>
      <c r="U2" s="48" t="s">
        <v>17</v>
      </c>
      <c r="V2" s="46"/>
      <c r="W2" s="46"/>
      <c r="X2" s="47"/>
    </row>
    <row r="3" spans="2:30" ht="15" customHeight="1" x14ac:dyDescent="0.25">
      <c r="B3" s="56" t="s">
        <v>15</v>
      </c>
      <c r="C3" s="58" t="s">
        <v>25</v>
      </c>
      <c r="D3" s="60" t="s">
        <v>3</v>
      </c>
      <c r="E3" s="60" t="s">
        <v>4</v>
      </c>
      <c r="F3" s="60" t="s">
        <v>5</v>
      </c>
      <c r="G3" s="60" t="s">
        <v>6</v>
      </c>
      <c r="H3" s="61" t="s">
        <v>11</v>
      </c>
      <c r="I3" s="53" t="s">
        <v>7</v>
      </c>
      <c r="J3" s="50"/>
      <c r="K3" s="51" t="s">
        <v>8</v>
      </c>
      <c r="L3" s="53"/>
      <c r="M3" s="49" t="s">
        <v>7</v>
      </c>
      <c r="N3" s="50"/>
      <c r="O3" s="51" t="s">
        <v>8</v>
      </c>
      <c r="P3" s="52"/>
      <c r="Q3" s="49" t="s">
        <v>7</v>
      </c>
      <c r="R3" s="50"/>
      <c r="S3" s="51" t="s">
        <v>8</v>
      </c>
      <c r="T3" s="52"/>
      <c r="U3" s="53" t="s">
        <v>7</v>
      </c>
      <c r="V3" s="50"/>
      <c r="W3" s="51" t="s">
        <v>8</v>
      </c>
      <c r="X3" s="52"/>
      <c r="Z3" s="73" t="s">
        <v>23</v>
      </c>
      <c r="AA3" s="75" t="s">
        <v>24</v>
      </c>
      <c r="AB3" s="77" t="s">
        <v>18</v>
      </c>
      <c r="AC3" s="73" t="s">
        <v>23</v>
      </c>
      <c r="AD3" s="75" t="s">
        <v>24</v>
      </c>
    </row>
    <row r="4" spans="2:30" x14ac:dyDescent="0.25">
      <c r="B4" s="57"/>
      <c r="C4" s="59"/>
      <c r="D4" s="60"/>
      <c r="E4" s="60"/>
      <c r="F4" s="60"/>
      <c r="G4" s="60"/>
      <c r="H4" s="61"/>
      <c r="I4" s="34" t="s">
        <v>9</v>
      </c>
      <c r="J4" s="2" t="s">
        <v>10</v>
      </c>
      <c r="K4" s="2" t="s">
        <v>9</v>
      </c>
      <c r="L4" s="13" t="s">
        <v>10</v>
      </c>
      <c r="M4" s="18" t="s">
        <v>9</v>
      </c>
      <c r="N4" s="2" t="s">
        <v>10</v>
      </c>
      <c r="O4" s="2" t="s">
        <v>9</v>
      </c>
      <c r="P4" s="19" t="s">
        <v>10</v>
      </c>
      <c r="Q4" s="18" t="s">
        <v>9</v>
      </c>
      <c r="R4" s="2" t="s">
        <v>10</v>
      </c>
      <c r="S4" s="2" t="s">
        <v>9</v>
      </c>
      <c r="T4" s="19" t="s">
        <v>10</v>
      </c>
      <c r="U4" s="34" t="s">
        <v>9</v>
      </c>
      <c r="V4" s="2" t="s">
        <v>10</v>
      </c>
      <c r="W4" s="2" t="s">
        <v>9</v>
      </c>
      <c r="X4" s="19" t="s">
        <v>10</v>
      </c>
      <c r="Z4" s="74"/>
      <c r="AA4" s="76"/>
      <c r="AB4" s="78"/>
      <c r="AC4" s="74"/>
      <c r="AD4" s="76"/>
    </row>
    <row r="5" spans="2:30" x14ac:dyDescent="0.25">
      <c r="B5" s="25">
        <v>1</v>
      </c>
      <c r="C5" s="28">
        <v>683</v>
      </c>
      <c r="D5" s="3">
        <v>1426</v>
      </c>
      <c r="E5" s="3">
        <v>0</v>
      </c>
      <c r="F5" s="3">
        <v>-694</v>
      </c>
      <c r="G5" s="4">
        <f>SQRT(D5^2+E5^2)</f>
        <v>1426</v>
      </c>
      <c r="H5" s="21">
        <v>0</v>
      </c>
      <c r="I5" s="35">
        <v>7.7397071742313326</v>
      </c>
      <c r="J5" s="4">
        <v>30.600267306209449</v>
      </c>
      <c r="K5" s="4">
        <v>3.2673792093704228</v>
      </c>
      <c r="L5" s="14">
        <v>5.0778014011935406</v>
      </c>
      <c r="M5" s="20">
        <v>7.9269985358711557</v>
      </c>
      <c r="N5" s="4">
        <v>30.381771648991709</v>
      </c>
      <c r="O5" s="4">
        <v>3.2826061493411411</v>
      </c>
      <c r="P5" s="21">
        <v>5.0259381620321646</v>
      </c>
      <c r="Q5" s="20">
        <v>5.9574816983894587</v>
      </c>
      <c r="R5" s="4">
        <v>31.185320693356179</v>
      </c>
      <c r="S5" s="4">
        <v>2.8218008784773061</v>
      </c>
      <c r="T5" s="21">
        <v>5.1313129793003807</v>
      </c>
      <c r="U5" s="35">
        <f>AVERAGE(I5,M5,Q5)</f>
        <v>7.2080624694973148</v>
      </c>
      <c r="V5" s="4">
        <f t="shared" ref="V5:X13" si="0">AVERAGE(J5,N5,R5)</f>
        <v>30.72245321618578</v>
      </c>
      <c r="W5" s="4">
        <f t="shared" si="0"/>
        <v>3.1239287457296232</v>
      </c>
      <c r="X5" s="21">
        <f t="shared" si="0"/>
        <v>5.0783508475086956</v>
      </c>
      <c r="Z5" s="4">
        <f>V5*$G$5^2/$G5^2</f>
        <v>30.72245321618578</v>
      </c>
      <c r="AA5" s="4">
        <f>X5*$G$5^2/$G5^2</f>
        <v>5.0783508475086956</v>
      </c>
      <c r="AB5" s="4">
        <f>ABS(H5)</f>
        <v>0</v>
      </c>
      <c r="AC5" s="4">
        <f>V5*(AB$5+19.1)/($AB5+19.1)</f>
        <v>30.722453216185784</v>
      </c>
      <c r="AD5" s="4">
        <f>X5*($AB$5+19.1)/($AB5+19.1)</f>
        <v>5.0783508475086956</v>
      </c>
    </row>
    <row r="6" spans="2:30" x14ac:dyDescent="0.25">
      <c r="B6" s="26">
        <v>2</v>
      </c>
      <c r="C6" s="1">
        <v>1584</v>
      </c>
      <c r="D6" s="5">
        <v>2645</v>
      </c>
      <c r="E6" s="5">
        <v>0</v>
      </c>
      <c r="F6" s="5">
        <v>-682</v>
      </c>
      <c r="G6" s="6">
        <f>SQRT(D6^2+E6^2)</f>
        <v>2645</v>
      </c>
      <c r="H6" s="10">
        <v>0</v>
      </c>
      <c r="I6" s="36">
        <v>-3.2625568181818192</v>
      </c>
      <c r="J6" s="6">
        <v>46.714596525075109</v>
      </c>
      <c r="K6" s="6">
        <v>0.28999999999999748</v>
      </c>
      <c r="L6" s="15">
        <v>28.828673657900691</v>
      </c>
      <c r="M6" s="22">
        <v>-3.211041666666667</v>
      </c>
      <c r="N6" s="6">
        <v>46.354183186113843</v>
      </c>
      <c r="O6" s="6">
        <v>0.32425505050504988</v>
      </c>
      <c r="P6" s="10">
        <v>28.351143427774161</v>
      </c>
      <c r="Q6" s="22">
        <v>-4.3395391414141429</v>
      </c>
      <c r="R6" s="6">
        <v>47.284556736688188</v>
      </c>
      <c r="S6" s="6">
        <v>2.0928030303031791E-2</v>
      </c>
      <c r="T6" s="10">
        <v>33.487171444425627</v>
      </c>
      <c r="U6" s="36">
        <f>AVERAGE(I6,M6,Q6)</f>
        <v>-3.6043792087542097</v>
      </c>
      <c r="V6" s="6">
        <f t="shared" si="0"/>
        <v>46.784445482625721</v>
      </c>
      <c r="W6" s="6">
        <f t="shared" si="0"/>
        <v>0.21172769360269306</v>
      </c>
      <c r="X6" s="10">
        <f t="shared" si="0"/>
        <v>30.222329510033493</v>
      </c>
      <c r="Z6" s="4">
        <f t="shared" ref="Z6:Z13" si="1">V6*$G$5^2/$G6^2</f>
        <v>13.598442981868677</v>
      </c>
      <c r="AA6" s="4">
        <f t="shared" ref="AA6:AA13" si="2">X6*$G$5^2/$G6^2</f>
        <v>8.7844714280959355</v>
      </c>
      <c r="AB6" s="4">
        <f t="shared" ref="AB6:AB13" si="3">ABS(H6)</f>
        <v>0</v>
      </c>
      <c r="AC6" s="4">
        <f t="shared" ref="AC6:AC13" si="4">V6*(AB$5+19.1)/($AB6+19.1)</f>
        <v>46.784445482625721</v>
      </c>
      <c r="AD6" s="4">
        <f t="shared" ref="AD6:AD13" si="5">X6*($AB$5+19.1)/($AB6+19.1)</f>
        <v>30.222329510033493</v>
      </c>
    </row>
    <row r="7" spans="2:30" x14ac:dyDescent="0.25">
      <c r="B7" s="27">
        <v>3</v>
      </c>
      <c r="C7" s="29">
        <v>5393</v>
      </c>
      <c r="D7" s="7">
        <v>3880</v>
      </c>
      <c r="E7" s="7">
        <v>0</v>
      </c>
      <c r="F7" s="7">
        <v>-652</v>
      </c>
      <c r="G7" s="8">
        <f>SQRT(D7^2+E7^2)</f>
        <v>3880</v>
      </c>
      <c r="H7" s="9">
        <v>0</v>
      </c>
      <c r="I7" s="37">
        <v>38.433812349341743</v>
      </c>
      <c r="J7" s="8">
        <v>52.772116403678211</v>
      </c>
      <c r="K7" s="8">
        <v>62.067689597626561</v>
      </c>
      <c r="L7" s="16">
        <v>71.367871622387511</v>
      </c>
      <c r="M7" s="23">
        <v>38.430739847951052</v>
      </c>
      <c r="N7" s="8">
        <v>51.917939042208793</v>
      </c>
      <c r="O7" s="8">
        <v>62.066968292230662</v>
      </c>
      <c r="P7" s="9">
        <v>70.31167789428163</v>
      </c>
      <c r="Q7" s="23">
        <v>38.040485814945313</v>
      </c>
      <c r="R7" s="8">
        <v>57.597115643188488</v>
      </c>
      <c r="S7" s="8">
        <v>62.351793065084372</v>
      </c>
      <c r="T7" s="9">
        <v>77.084411235406023</v>
      </c>
      <c r="U7" s="37">
        <f>AVERAGE(I7,M7,Q7)</f>
        <v>38.3016793374127</v>
      </c>
      <c r="V7" s="8">
        <f t="shared" si="0"/>
        <v>54.095723696358498</v>
      </c>
      <c r="W7" s="8">
        <f t="shared" si="0"/>
        <v>62.16215031831387</v>
      </c>
      <c r="X7" s="9">
        <f t="shared" si="0"/>
        <v>72.921320250691721</v>
      </c>
      <c r="Z7" s="4">
        <f t="shared" si="1"/>
        <v>7.3069903708667434</v>
      </c>
      <c r="AA7" s="4">
        <f t="shared" si="2"/>
        <v>9.8498614769167556</v>
      </c>
      <c r="AB7" s="4">
        <f t="shared" si="3"/>
        <v>0</v>
      </c>
      <c r="AC7" s="4">
        <f t="shared" si="4"/>
        <v>54.095723696358498</v>
      </c>
      <c r="AD7" s="4">
        <f t="shared" si="5"/>
        <v>72.921320250691721</v>
      </c>
    </row>
    <row r="8" spans="2:30" x14ac:dyDescent="0.25">
      <c r="B8" s="26">
        <v>4</v>
      </c>
      <c r="C8" s="1">
        <v>948</v>
      </c>
      <c r="D8" s="5">
        <v>1426</v>
      </c>
      <c r="E8" s="5">
        <v>-152</v>
      </c>
      <c r="F8" s="5">
        <v>-694</v>
      </c>
      <c r="G8" s="6">
        <f t="shared" ref="G8:G13" si="6">SQRT(D8^2+E8^2)</f>
        <v>1434.0781010809696</v>
      </c>
      <c r="H8" s="10">
        <v>-6.0842905357636079</v>
      </c>
      <c r="I8" s="36">
        <v>-2.0807911392405058</v>
      </c>
      <c r="J8" s="6">
        <v>29.642978379392019</v>
      </c>
      <c r="K8" s="6">
        <v>2.2327953586497911</v>
      </c>
      <c r="L8" s="15">
        <v>4.1975906405901506</v>
      </c>
      <c r="M8" s="22">
        <v>-1.946223628691983</v>
      </c>
      <c r="N8" s="6">
        <v>29.375208028360991</v>
      </c>
      <c r="O8" s="6">
        <v>2.2491350210970471</v>
      </c>
      <c r="P8" s="10">
        <v>4.1479397421047652</v>
      </c>
      <c r="Q8" s="22">
        <v>-3.3960126582278489</v>
      </c>
      <c r="R8" s="6">
        <v>29.79063097006803</v>
      </c>
      <c r="S8" s="6">
        <v>1.828322784810126</v>
      </c>
      <c r="T8" s="10">
        <v>4.6686131978531504</v>
      </c>
      <c r="U8" s="36">
        <f t="shared" ref="U8:U13" si="7">AVERAGE(I8,M8,Q8)</f>
        <v>-2.4743424753867793</v>
      </c>
      <c r="V8" s="6">
        <f t="shared" si="0"/>
        <v>29.602939125940349</v>
      </c>
      <c r="W8" s="6">
        <f t="shared" si="0"/>
        <v>2.1034177215189884</v>
      </c>
      <c r="X8" s="10">
        <f t="shared" si="0"/>
        <v>4.3380478601826882</v>
      </c>
      <c r="Z8" s="4">
        <f t="shared" si="1"/>
        <v>29.270374233951845</v>
      </c>
      <c r="AA8" s="4">
        <f t="shared" si="2"/>
        <v>4.2893134283776231</v>
      </c>
      <c r="AB8" s="4">
        <f t="shared" si="3"/>
        <v>6.0842905357636079</v>
      </c>
      <c r="AC8" s="4">
        <f t="shared" si="4"/>
        <v>22.451144156811832</v>
      </c>
      <c r="AD8" s="4">
        <f t="shared" si="5"/>
        <v>3.2900158140975426</v>
      </c>
    </row>
    <row r="9" spans="2:30" x14ac:dyDescent="0.25">
      <c r="B9" s="27">
        <v>5</v>
      </c>
      <c r="C9" s="29">
        <v>1511</v>
      </c>
      <c r="D9" s="7">
        <v>1426</v>
      </c>
      <c r="E9" s="7">
        <v>-305</v>
      </c>
      <c r="F9" s="7">
        <v>-694</v>
      </c>
      <c r="G9" s="8">
        <f t="shared" si="6"/>
        <v>1458.2527215815508</v>
      </c>
      <c r="H9" s="9">
        <v>-12.072803620731939</v>
      </c>
      <c r="I9" s="37">
        <v>-10.75835208471211</v>
      </c>
      <c r="J9" s="8">
        <v>33.623979089618771</v>
      </c>
      <c r="K9" s="8">
        <v>-2.2739774983454679</v>
      </c>
      <c r="L9" s="16">
        <v>7.7215077154588636</v>
      </c>
      <c r="M9" s="23">
        <v>-10.78209794837856</v>
      </c>
      <c r="N9" s="8">
        <v>33.377705354398152</v>
      </c>
      <c r="O9" s="8">
        <v>-2.300953011250829</v>
      </c>
      <c r="P9" s="9">
        <v>7.6424972541955398</v>
      </c>
      <c r="Q9" s="23">
        <v>-11.9706287227002</v>
      </c>
      <c r="R9" s="8">
        <v>34.871284632598098</v>
      </c>
      <c r="S9" s="8">
        <v>-2.710152217074786</v>
      </c>
      <c r="T9" s="9">
        <v>9.0389608078087509</v>
      </c>
      <c r="U9" s="37">
        <f t="shared" si="7"/>
        <v>-11.170359585263624</v>
      </c>
      <c r="V9" s="8">
        <f t="shared" si="0"/>
        <v>33.957656358871674</v>
      </c>
      <c r="W9" s="8">
        <f t="shared" si="0"/>
        <v>-2.4283609088903613</v>
      </c>
      <c r="X9" s="9">
        <f t="shared" si="0"/>
        <v>8.13432192582105</v>
      </c>
      <c r="Z9" s="4">
        <f t="shared" si="1"/>
        <v>32.472159299249299</v>
      </c>
      <c r="AA9" s="4">
        <f t="shared" si="2"/>
        <v>7.7784813703030879</v>
      </c>
      <c r="AB9" s="4">
        <f t="shared" si="3"/>
        <v>12.072803620731939</v>
      </c>
      <c r="AC9" s="4">
        <f t="shared" si="4"/>
        <v>20.806317081569581</v>
      </c>
      <c r="AD9" s="4">
        <f t="shared" si="5"/>
        <v>4.9840094806183517</v>
      </c>
    </row>
    <row r="10" spans="2:30" x14ac:dyDescent="0.25">
      <c r="B10" s="26">
        <v>6</v>
      </c>
      <c r="C10" s="1">
        <v>3117</v>
      </c>
      <c r="D10" s="5">
        <v>2051</v>
      </c>
      <c r="E10" s="5">
        <v>305</v>
      </c>
      <c r="F10" s="5">
        <v>-707</v>
      </c>
      <c r="G10" s="6">
        <f t="shared" si="6"/>
        <v>2073.5539539640631</v>
      </c>
      <c r="H10" s="10">
        <v>8.4583517623906577</v>
      </c>
      <c r="I10" s="36">
        <v>-0.66442733397497666</v>
      </c>
      <c r="J10" s="6">
        <v>28.59200877913127</v>
      </c>
      <c r="K10" s="6">
        <v>0.37216875200513622</v>
      </c>
      <c r="L10" s="15">
        <v>10.39148014428665</v>
      </c>
      <c r="M10" s="22">
        <v>-0.64333333333333287</v>
      </c>
      <c r="N10" s="6">
        <v>28.421526741398889</v>
      </c>
      <c r="O10" s="6">
        <v>0.39280397818415419</v>
      </c>
      <c r="P10" s="10">
        <v>10.171955064815499</v>
      </c>
      <c r="Q10" s="22">
        <v>-1.179894128970163</v>
      </c>
      <c r="R10" s="6">
        <v>28.981143257400241</v>
      </c>
      <c r="S10" s="6">
        <v>7.1799807507221314E-2</v>
      </c>
      <c r="T10" s="10">
        <v>11.69597142792985</v>
      </c>
      <c r="U10" s="36">
        <f t="shared" si="7"/>
        <v>-0.82921826542615751</v>
      </c>
      <c r="V10" s="6">
        <f t="shared" si="0"/>
        <v>28.664892925976801</v>
      </c>
      <c r="W10" s="6">
        <f t="shared" si="0"/>
        <v>0.27892417923217055</v>
      </c>
      <c r="X10" s="10">
        <f t="shared" si="0"/>
        <v>10.753135545677333</v>
      </c>
      <c r="Z10" s="4">
        <f t="shared" si="1"/>
        <v>13.556846992632289</v>
      </c>
      <c r="AA10" s="4">
        <f t="shared" si="2"/>
        <v>5.085615134172544</v>
      </c>
      <c r="AB10" s="4">
        <f t="shared" si="3"/>
        <v>8.4583517623906577</v>
      </c>
      <c r="AC10" s="4">
        <f t="shared" si="4"/>
        <v>19.866915830334186</v>
      </c>
      <c r="AD10" s="4">
        <f t="shared" si="5"/>
        <v>7.4527276048028845</v>
      </c>
    </row>
    <row r="11" spans="2:30" x14ac:dyDescent="0.25">
      <c r="B11" s="27">
        <v>7</v>
      </c>
      <c r="C11" s="29">
        <v>2147</v>
      </c>
      <c r="D11" s="7">
        <v>2051</v>
      </c>
      <c r="E11" s="7">
        <v>610</v>
      </c>
      <c r="F11" s="7">
        <v>-702</v>
      </c>
      <c r="G11" s="8">
        <f t="shared" si="6"/>
        <v>2139.7899429616918</v>
      </c>
      <c r="H11" s="9">
        <v>16.563314483904229</v>
      </c>
      <c r="I11" s="37">
        <v>15.89821611551001</v>
      </c>
      <c r="J11" s="8">
        <v>54.623966987736083</v>
      </c>
      <c r="K11" s="8">
        <v>19.347265952491849</v>
      </c>
      <c r="L11" s="16">
        <v>15.71825655191242</v>
      </c>
      <c r="M11" s="23">
        <v>15.97244061481137</v>
      </c>
      <c r="N11" s="8">
        <v>54.276199394257752</v>
      </c>
      <c r="O11" s="8">
        <v>19.384899860270149</v>
      </c>
      <c r="P11" s="9">
        <v>15.45404014495247</v>
      </c>
      <c r="Q11" s="23">
        <v>15.027363763390779</v>
      </c>
      <c r="R11" s="8">
        <v>56.978584501483432</v>
      </c>
      <c r="S11" s="8">
        <v>18.938495575221239</v>
      </c>
      <c r="T11" s="9">
        <v>19.094337648821071</v>
      </c>
      <c r="U11" s="37">
        <f t="shared" si="7"/>
        <v>15.632673497904053</v>
      </c>
      <c r="V11" s="8">
        <f t="shared" si="0"/>
        <v>55.292916961159086</v>
      </c>
      <c r="W11" s="8">
        <f t="shared" si="0"/>
        <v>19.223553795994412</v>
      </c>
      <c r="X11" s="9">
        <f t="shared" si="0"/>
        <v>16.75554478189532</v>
      </c>
      <c r="Z11" s="4">
        <f t="shared" si="1"/>
        <v>24.556488753144162</v>
      </c>
      <c r="AA11" s="4">
        <f t="shared" si="2"/>
        <v>7.4414114791311698</v>
      </c>
      <c r="AB11" s="4">
        <f t="shared" si="3"/>
        <v>16.563314483904229</v>
      </c>
      <c r="AC11" s="4">
        <f t="shared" si="4"/>
        <v>29.612915379325756</v>
      </c>
      <c r="AD11" s="4">
        <f t="shared" si="5"/>
        <v>8.9736725249875136</v>
      </c>
    </row>
    <row r="12" spans="2:30" x14ac:dyDescent="0.25">
      <c r="B12" s="26">
        <v>8</v>
      </c>
      <c r="C12" s="1">
        <v>2121</v>
      </c>
      <c r="D12" s="5">
        <v>2203</v>
      </c>
      <c r="E12" s="5">
        <v>762</v>
      </c>
      <c r="F12" s="5">
        <v>-726</v>
      </c>
      <c r="G12" s="6">
        <f t="shared" si="6"/>
        <v>2331.0626332211668</v>
      </c>
      <c r="H12" s="10">
        <v>19.080091777880121</v>
      </c>
      <c r="I12" s="36">
        <v>36.116247053276759</v>
      </c>
      <c r="J12" s="6">
        <v>58.893029462311787</v>
      </c>
      <c r="K12" s="6">
        <v>-6.1073220179160748</v>
      </c>
      <c r="L12" s="15">
        <v>16.815353923607208</v>
      </c>
      <c r="M12" s="22">
        <v>36.371272984441298</v>
      </c>
      <c r="N12" s="6">
        <v>58.340099872771809</v>
      </c>
      <c r="O12" s="6">
        <v>-6.1409523809523776</v>
      </c>
      <c r="P12" s="10">
        <v>16.56445484742428</v>
      </c>
      <c r="Q12" s="22">
        <v>35.617293729372939</v>
      </c>
      <c r="R12" s="6">
        <v>59.769381867312028</v>
      </c>
      <c r="S12" s="6">
        <v>-6.6934747760490314</v>
      </c>
      <c r="T12" s="10">
        <v>19.139743008177899</v>
      </c>
      <c r="U12" s="36">
        <f t="shared" si="7"/>
        <v>36.034937922363667</v>
      </c>
      <c r="V12" s="6">
        <f t="shared" si="0"/>
        <v>59.000837067465206</v>
      </c>
      <c r="W12" s="6">
        <f t="shared" si="0"/>
        <v>-6.313916391639161</v>
      </c>
      <c r="X12" s="10">
        <f t="shared" si="0"/>
        <v>17.506517259736466</v>
      </c>
      <c r="Z12" s="4">
        <f t="shared" si="1"/>
        <v>22.079505308038492</v>
      </c>
      <c r="AA12" s="4">
        <f t="shared" si="2"/>
        <v>6.5513518108163522</v>
      </c>
      <c r="AB12" s="4">
        <f t="shared" si="3"/>
        <v>19.080091777880121</v>
      </c>
      <c r="AC12" s="4">
        <f t="shared" si="4"/>
        <v>29.515800919092381</v>
      </c>
      <c r="AD12" s="4">
        <f t="shared" si="5"/>
        <v>8.7578228362114228</v>
      </c>
    </row>
    <row r="13" spans="2:30" ht="15.75" thickBot="1" x14ac:dyDescent="0.3">
      <c r="B13" s="27">
        <v>9</v>
      </c>
      <c r="C13" s="29">
        <v>4211</v>
      </c>
      <c r="D13" s="7">
        <v>2645</v>
      </c>
      <c r="E13" s="7">
        <v>457</v>
      </c>
      <c r="F13" s="7">
        <v>-708</v>
      </c>
      <c r="G13" s="8">
        <f t="shared" si="6"/>
        <v>2684.1896356256202</v>
      </c>
      <c r="H13" s="9">
        <v>9.8027169667252796</v>
      </c>
      <c r="I13" s="37">
        <v>47.848990738541922</v>
      </c>
      <c r="J13" s="8">
        <v>57.160146813246193</v>
      </c>
      <c r="K13" s="8">
        <v>22.203044407504159</v>
      </c>
      <c r="L13" s="16">
        <v>33.615972342413833</v>
      </c>
      <c r="M13" s="23">
        <v>47.887910235098552</v>
      </c>
      <c r="N13" s="8">
        <v>56.868768202065432</v>
      </c>
      <c r="O13" s="8">
        <v>22.23013061030634</v>
      </c>
      <c r="P13" s="9">
        <v>33.413086528666582</v>
      </c>
      <c r="Q13" s="23">
        <v>47.542396105438137</v>
      </c>
      <c r="R13" s="8">
        <v>57.923558144403742</v>
      </c>
      <c r="S13" s="8">
        <v>22.05128473046782</v>
      </c>
      <c r="T13" s="9">
        <v>35.475052156641183</v>
      </c>
      <c r="U13" s="37">
        <f t="shared" si="7"/>
        <v>47.759765693026203</v>
      </c>
      <c r="V13" s="8">
        <f t="shared" si="0"/>
        <v>57.317491053238456</v>
      </c>
      <c r="W13" s="8">
        <f t="shared" si="0"/>
        <v>22.161486582759437</v>
      </c>
      <c r="X13" s="9">
        <f t="shared" si="0"/>
        <v>34.168037009240535</v>
      </c>
      <c r="Z13" s="4">
        <f t="shared" si="1"/>
        <v>16.177068806057555</v>
      </c>
      <c r="AA13" s="4">
        <f t="shared" si="2"/>
        <v>9.6434556975461891</v>
      </c>
      <c r="AB13" s="4">
        <f t="shared" si="3"/>
        <v>9.8027169667252796</v>
      </c>
      <c r="AC13" s="4">
        <f t="shared" si="4"/>
        <v>37.877549033788746</v>
      </c>
      <c r="AD13" s="4">
        <f t="shared" si="5"/>
        <v>22.579521075054</v>
      </c>
    </row>
    <row r="14" spans="2:30" ht="15.75" thickBot="1" x14ac:dyDescent="0.3">
      <c r="B14" s="62" t="s">
        <v>14</v>
      </c>
      <c r="C14" s="63"/>
      <c r="D14" s="63"/>
      <c r="E14" s="63"/>
      <c r="F14" s="63"/>
      <c r="G14" s="63"/>
      <c r="H14" s="64"/>
      <c r="I14" s="38">
        <v>22.994268017499429</v>
      </c>
      <c r="J14" s="31">
        <v>53.174253951158242</v>
      </c>
      <c r="K14" s="31">
        <v>21.15333916647479</v>
      </c>
      <c r="L14" s="40">
        <v>47.586527503317043</v>
      </c>
      <c r="M14" s="32">
        <v>23.05019940133549</v>
      </c>
      <c r="N14" s="31">
        <v>52.752993765251951</v>
      </c>
      <c r="O14" s="31">
        <v>21.16362468339857</v>
      </c>
      <c r="P14" s="33">
        <v>47.11968119599311</v>
      </c>
      <c r="Q14" s="32">
        <v>22.351911581855859</v>
      </c>
      <c r="R14" s="31">
        <v>55.132093528822551</v>
      </c>
      <c r="S14" s="31">
        <v>20.97203407782639</v>
      </c>
      <c r="T14" s="33">
        <v>50.608760771913232</v>
      </c>
      <c r="U14" s="38">
        <f>AVERAGE(I14,M14,Q14)</f>
        <v>22.798793000230262</v>
      </c>
      <c r="V14" s="31">
        <f>AVERAGE(J14,N14,R14)</f>
        <v>53.686447081744255</v>
      </c>
      <c r="W14" s="31">
        <f>AVERAGE(K14,O14,S14)</f>
        <v>21.096332642566583</v>
      </c>
      <c r="X14" s="33">
        <f>AVERAGE(L14,P14,T14)</f>
        <v>48.438323157074457</v>
      </c>
    </row>
    <row r="15" spans="2:30" x14ac:dyDescent="0.25">
      <c r="B15" s="65" t="s">
        <v>12</v>
      </c>
      <c r="C15" s="66"/>
      <c r="D15" s="67"/>
      <c r="E15" s="67"/>
      <c r="F15" s="67"/>
      <c r="G15" s="67"/>
      <c r="H15" s="68"/>
      <c r="I15" s="37">
        <v>36.670761701715278</v>
      </c>
      <c r="J15" s="8">
        <v>35.799654458501387</v>
      </c>
      <c r="K15" s="8">
        <v>19.432018606454111</v>
      </c>
      <c r="L15" s="16">
        <v>49.726454008152132</v>
      </c>
      <c r="M15" s="23">
        <v>36.66835933714507</v>
      </c>
      <c r="N15" s="8">
        <v>35.573538063046982</v>
      </c>
      <c r="O15" s="8">
        <v>19.437535613916079</v>
      </c>
      <c r="P15" s="9">
        <v>49.571708965925012</v>
      </c>
      <c r="Q15" s="23">
        <v>36.648436864037208</v>
      </c>
      <c r="R15" s="8">
        <v>38.578721448592162</v>
      </c>
      <c r="S15" s="8">
        <v>19.289292567109221</v>
      </c>
      <c r="T15" s="9">
        <v>51.463512447603961</v>
      </c>
      <c r="U15" s="37">
        <f t="shared" ref="U15:U17" si="8">AVERAGE(I15,M15,Q15)</f>
        <v>36.662519300965855</v>
      </c>
      <c r="V15" s="8">
        <f t="shared" ref="V15:V17" si="9">AVERAGE(J15,N15,R15)</f>
        <v>36.650637990046839</v>
      </c>
      <c r="W15" s="8">
        <f t="shared" ref="W15:W17" si="10">AVERAGE(K15,O15,S15)</f>
        <v>19.386282262493136</v>
      </c>
      <c r="X15" s="9">
        <f t="shared" ref="X15:X17" si="11">AVERAGE(L15,P15,T15)</f>
        <v>50.253891807227035</v>
      </c>
      <c r="Z15" t="s">
        <v>19</v>
      </c>
    </row>
    <row r="16" spans="2:30" x14ac:dyDescent="0.25">
      <c r="B16" s="69" t="s">
        <v>13</v>
      </c>
      <c r="C16" s="70"/>
      <c r="D16" s="71"/>
      <c r="E16" s="71"/>
      <c r="F16" s="71"/>
      <c r="G16" s="71"/>
      <c r="H16" s="72"/>
      <c r="I16" s="36">
        <v>17.774931002759889</v>
      </c>
      <c r="J16" s="6">
        <v>58.434803256755927</v>
      </c>
      <c r="K16" s="6">
        <v>22.498800367985279</v>
      </c>
      <c r="L16" s="15">
        <v>45.779741291828152</v>
      </c>
      <c r="M16" s="22">
        <v>17.884872125114999</v>
      </c>
      <c r="N16" s="6">
        <v>57.649178684651929</v>
      </c>
      <c r="O16" s="6">
        <v>22.52797424103035</v>
      </c>
      <c r="P16" s="10">
        <v>45.014786349195681</v>
      </c>
      <c r="Q16" s="22">
        <v>15.74365777368905</v>
      </c>
      <c r="R16" s="6">
        <v>61.290105059412561</v>
      </c>
      <c r="S16" s="6">
        <v>22.217703771849131</v>
      </c>
      <c r="T16" s="10">
        <v>53.09216905744308</v>
      </c>
      <c r="U16" s="36">
        <f>AVERAGE(I16,M16,Q16)</f>
        <v>17.134486967187978</v>
      </c>
      <c r="V16" s="6">
        <f t="shared" si="9"/>
        <v>59.124695666940141</v>
      </c>
      <c r="W16" s="6">
        <f t="shared" si="10"/>
        <v>22.414826126954921</v>
      </c>
      <c r="X16" s="10">
        <f t="shared" si="11"/>
        <v>47.962232232822309</v>
      </c>
      <c r="Z16" t="s">
        <v>20</v>
      </c>
    </row>
    <row r="17" spans="2:26" ht="15.75" thickBot="1" x14ac:dyDescent="0.3">
      <c r="B17" s="41" t="s">
        <v>26</v>
      </c>
      <c r="C17" s="42"/>
      <c r="D17" s="43"/>
      <c r="E17" s="43"/>
      <c r="F17" s="43"/>
      <c r="G17" s="43"/>
      <c r="H17" s="44"/>
      <c r="I17" s="39">
        <v>4.0778711625566171</v>
      </c>
      <c r="J17" s="11">
        <v>65.282339879930774</v>
      </c>
      <c r="K17" s="11">
        <v>22.906354638483471</v>
      </c>
      <c r="L17" s="17">
        <v>45.254243072913958</v>
      </c>
      <c r="M17" s="24">
        <v>4.1855393390370734</v>
      </c>
      <c r="N17" s="11">
        <v>64.927191464436987</v>
      </c>
      <c r="O17" s="11">
        <v>22.907673209193089</v>
      </c>
      <c r="P17" s="12">
        <v>44.460831534275691</v>
      </c>
      <c r="Q17" s="24">
        <v>3.6285455460493199</v>
      </c>
      <c r="R17" s="11">
        <v>65.779893052971531</v>
      </c>
      <c r="S17" s="11">
        <v>22.749251803388692</v>
      </c>
      <c r="T17" s="12">
        <v>46.539590474568222</v>
      </c>
      <c r="U17" s="39">
        <f t="shared" si="8"/>
        <v>3.9639853492143367</v>
      </c>
      <c r="V17" s="11">
        <f t="shared" si="9"/>
        <v>65.329808132446431</v>
      </c>
      <c r="W17" s="11">
        <f t="shared" si="10"/>
        <v>22.854426550355083</v>
      </c>
      <c r="X17" s="12">
        <f t="shared" si="11"/>
        <v>45.418221693919293</v>
      </c>
      <c r="Z17" t="s">
        <v>22</v>
      </c>
    </row>
    <row r="18" spans="2:26" x14ac:dyDescent="0.25">
      <c r="Z18" t="s">
        <v>21</v>
      </c>
    </row>
    <row r="19" spans="2:26" ht="15.75" thickBot="1" x14ac:dyDescent="0.3"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2:26" x14ac:dyDescent="0.25">
      <c r="B20" s="54" t="s">
        <v>16</v>
      </c>
      <c r="C20" s="48"/>
      <c r="D20" s="48"/>
      <c r="E20" s="48"/>
      <c r="F20" s="48"/>
      <c r="G20" s="48"/>
      <c r="H20" s="55"/>
      <c r="I20" s="46" t="s">
        <v>0</v>
      </c>
      <c r="J20" s="46"/>
      <c r="K20" s="46"/>
      <c r="L20" s="46"/>
      <c r="M20" s="45" t="s">
        <v>1</v>
      </c>
      <c r="N20" s="46"/>
      <c r="O20" s="46"/>
      <c r="P20" s="47"/>
    </row>
    <row r="21" spans="2:26" x14ac:dyDescent="0.25">
      <c r="B21" s="56" t="s">
        <v>15</v>
      </c>
      <c r="C21" s="58" t="s">
        <v>25</v>
      </c>
      <c r="D21" s="60" t="s">
        <v>3</v>
      </c>
      <c r="E21" s="60" t="s">
        <v>4</v>
      </c>
      <c r="F21" s="60" t="s">
        <v>5</v>
      </c>
      <c r="G21" s="60" t="s">
        <v>6</v>
      </c>
      <c r="H21" s="61" t="s">
        <v>11</v>
      </c>
      <c r="I21" s="53" t="s">
        <v>7</v>
      </c>
      <c r="J21" s="50"/>
      <c r="K21" s="51" t="s">
        <v>8</v>
      </c>
      <c r="L21" s="53"/>
      <c r="M21" s="49" t="s">
        <v>7</v>
      </c>
      <c r="N21" s="50"/>
      <c r="O21" s="51" t="s">
        <v>8</v>
      </c>
      <c r="P21" s="52"/>
    </row>
    <row r="22" spans="2:26" x14ac:dyDescent="0.25">
      <c r="B22" s="57"/>
      <c r="C22" s="59"/>
      <c r="D22" s="60"/>
      <c r="E22" s="60"/>
      <c r="F22" s="60"/>
      <c r="G22" s="60"/>
      <c r="H22" s="61"/>
      <c r="I22" s="34" t="s">
        <v>9</v>
      </c>
      <c r="J22" s="2" t="s">
        <v>10</v>
      </c>
      <c r="K22" s="2" t="s">
        <v>9</v>
      </c>
      <c r="L22" s="13" t="s">
        <v>10</v>
      </c>
      <c r="M22" s="18" t="s">
        <v>9</v>
      </c>
      <c r="N22" s="2" t="s">
        <v>10</v>
      </c>
      <c r="O22" s="2" t="s">
        <v>9</v>
      </c>
      <c r="P22" s="19" t="s">
        <v>10</v>
      </c>
    </row>
    <row r="23" spans="2:26" x14ac:dyDescent="0.25">
      <c r="B23" s="25">
        <v>1</v>
      </c>
      <c r="C23" s="28">
        <v>683</v>
      </c>
      <c r="D23" s="3">
        <v>1426</v>
      </c>
      <c r="E23" s="3">
        <v>0</v>
      </c>
      <c r="F23" s="3">
        <v>-694</v>
      </c>
      <c r="G23" s="4">
        <f>SQRT(D23^2+E23^2)</f>
        <v>1426</v>
      </c>
      <c r="H23" s="21">
        <v>0</v>
      </c>
      <c r="I23" s="35">
        <v>7.7397071742313326</v>
      </c>
      <c r="J23" s="4">
        <v>30.600267306209449</v>
      </c>
      <c r="K23" s="4">
        <v>3.2673792093704228</v>
      </c>
      <c r="L23" s="14">
        <v>5.0778014011935406</v>
      </c>
      <c r="M23" s="20">
        <v>7.9269985358711557</v>
      </c>
      <c r="N23" s="4">
        <v>30.381771648991709</v>
      </c>
      <c r="O23" s="4">
        <v>3.2826061493411411</v>
      </c>
      <c r="P23" s="21">
        <v>5.0259381620321646</v>
      </c>
    </row>
    <row r="24" spans="2:26" x14ac:dyDescent="0.25">
      <c r="B24" s="26">
        <v>2</v>
      </c>
      <c r="C24" s="1">
        <v>1584</v>
      </c>
      <c r="D24" s="5">
        <v>2645</v>
      </c>
      <c r="E24" s="5">
        <v>0</v>
      </c>
      <c r="F24" s="5">
        <v>-682</v>
      </c>
      <c r="G24" s="6">
        <f>SQRT(D24^2+E24^2)</f>
        <v>2645</v>
      </c>
      <c r="H24" s="10">
        <v>0</v>
      </c>
      <c r="I24" s="36">
        <v>-3.2625568181818192</v>
      </c>
      <c r="J24" s="6">
        <v>46.714596525075109</v>
      </c>
      <c r="K24" s="6">
        <v>0.28999999999999748</v>
      </c>
      <c r="L24" s="15">
        <v>28.828673657900691</v>
      </c>
      <c r="M24" s="22">
        <v>-3.211041666666667</v>
      </c>
      <c r="N24" s="6">
        <v>46.354183186113843</v>
      </c>
      <c r="O24" s="6">
        <v>0.32425505050504988</v>
      </c>
      <c r="P24" s="10">
        <v>28.351143427774161</v>
      </c>
    </row>
    <row r="25" spans="2:26" x14ac:dyDescent="0.25">
      <c r="B25" s="27">
        <v>3</v>
      </c>
      <c r="C25" s="29">
        <v>5393</v>
      </c>
      <c r="D25" s="7">
        <v>3880</v>
      </c>
      <c r="E25" s="7">
        <v>0</v>
      </c>
      <c r="F25" s="7">
        <v>-652</v>
      </c>
      <c r="G25" s="8">
        <f>SQRT(D25^2+E25^2)</f>
        <v>3880</v>
      </c>
      <c r="H25" s="9">
        <v>0</v>
      </c>
      <c r="I25" s="37">
        <v>38.433812349341743</v>
      </c>
      <c r="J25" s="8">
        <v>52.772116403678211</v>
      </c>
      <c r="K25" s="8">
        <v>62.067689597626561</v>
      </c>
      <c r="L25" s="16">
        <v>71.367871622387511</v>
      </c>
      <c r="M25" s="23">
        <v>38.430739847951052</v>
      </c>
      <c r="N25" s="8">
        <v>51.917939042208793</v>
      </c>
      <c r="O25" s="8">
        <v>62.066968292230662</v>
      </c>
      <c r="P25" s="9">
        <v>70.31167789428163</v>
      </c>
      <c r="R25" s="30">
        <f>AVERAGE(N32,P32)</f>
        <v>49.936337480622527</v>
      </c>
    </row>
    <row r="26" spans="2:26" x14ac:dyDescent="0.25">
      <c r="B26" s="26">
        <v>4</v>
      </c>
      <c r="C26" s="1">
        <v>948</v>
      </c>
      <c r="D26" s="5">
        <v>1426</v>
      </c>
      <c r="E26" s="5">
        <v>-152</v>
      </c>
      <c r="F26" s="5">
        <v>-694</v>
      </c>
      <c r="G26" s="6">
        <f t="shared" ref="G26:G31" si="12">SQRT(D26^2+E26^2)</f>
        <v>1434.0781010809696</v>
      </c>
      <c r="H26" s="10">
        <v>-6.0842905357636079</v>
      </c>
      <c r="I26" s="36">
        <v>-2.0807911392405058</v>
      </c>
      <c r="J26" s="6">
        <v>29.642978379392019</v>
      </c>
      <c r="K26" s="6">
        <v>2.2327953586497911</v>
      </c>
      <c r="L26" s="15">
        <v>4.1975906405901506</v>
      </c>
      <c r="M26" s="22">
        <v>-1.946223628691983</v>
      </c>
      <c r="N26" s="6">
        <v>29.375208028360991</v>
      </c>
      <c r="O26" s="6">
        <v>2.2491350210970471</v>
      </c>
      <c r="P26" s="10">
        <v>4.1479397421047652</v>
      </c>
      <c r="R26" s="30">
        <f>AVERAGE(M32,O32)</f>
        <v>22.106912042367028</v>
      </c>
    </row>
    <row r="27" spans="2:26" x14ac:dyDescent="0.25">
      <c r="B27" s="27">
        <v>5</v>
      </c>
      <c r="C27" s="29">
        <v>1511</v>
      </c>
      <c r="D27" s="7">
        <v>1426</v>
      </c>
      <c r="E27" s="7">
        <v>-305</v>
      </c>
      <c r="F27" s="7">
        <v>-694</v>
      </c>
      <c r="G27" s="8">
        <f t="shared" si="12"/>
        <v>1458.2527215815508</v>
      </c>
      <c r="H27" s="9">
        <v>-12.072803620731939</v>
      </c>
      <c r="I27" s="37">
        <v>-10.75835208471211</v>
      </c>
      <c r="J27" s="8">
        <v>33.623979089618771</v>
      </c>
      <c r="K27" s="8">
        <v>-2.2739774983454679</v>
      </c>
      <c r="L27" s="16">
        <v>7.7215077154588636</v>
      </c>
      <c r="M27" s="23">
        <v>-10.78209794837856</v>
      </c>
      <c r="N27" s="8">
        <v>33.377705354398152</v>
      </c>
      <c r="O27" s="8">
        <v>-2.300953011250829</v>
      </c>
      <c r="P27" s="9">
        <v>7.6424972541955398</v>
      </c>
    </row>
    <row r="28" spans="2:26" x14ac:dyDescent="0.25">
      <c r="B28" s="26">
        <v>6</v>
      </c>
      <c r="C28" s="1">
        <v>3117</v>
      </c>
      <c r="D28" s="5">
        <v>2051</v>
      </c>
      <c r="E28" s="5">
        <v>305</v>
      </c>
      <c r="F28" s="5">
        <v>-707</v>
      </c>
      <c r="G28" s="6">
        <f t="shared" si="12"/>
        <v>2073.5539539640631</v>
      </c>
      <c r="H28" s="10">
        <v>8.4583517623906577</v>
      </c>
      <c r="I28" s="36">
        <v>-0.66442733397497666</v>
      </c>
      <c r="J28" s="6">
        <v>28.59200877913127</v>
      </c>
      <c r="K28" s="6">
        <v>0.37216875200513622</v>
      </c>
      <c r="L28" s="15">
        <v>10.39148014428665</v>
      </c>
      <c r="M28" s="22">
        <v>-0.64333333333333287</v>
      </c>
      <c r="N28" s="6">
        <v>28.421526741398889</v>
      </c>
      <c r="O28" s="6">
        <v>0.39280397818415419</v>
      </c>
      <c r="P28" s="10">
        <v>10.171955064815499</v>
      </c>
    </row>
    <row r="29" spans="2:26" x14ac:dyDescent="0.25">
      <c r="B29" s="27">
        <v>7</v>
      </c>
      <c r="C29" s="29">
        <v>2147</v>
      </c>
      <c r="D29" s="7">
        <v>2051</v>
      </c>
      <c r="E29" s="7">
        <v>610</v>
      </c>
      <c r="F29" s="7">
        <v>-702</v>
      </c>
      <c r="G29" s="8">
        <f t="shared" si="12"/>
        <v>2139.7899429616918</v>
      </c>
      <c r="H29" s="9">
        <v>16.563314483904229</v>
      </c>
      <c r="I29" s="37">
        <v>15.89821611551001</v>
      </c>
      <c r="J29" s="8">
        <v>54.623966987736083</v>
      </c>
      <c r="K29" s="8">
        <v>19.347265952491849</v>
      </c>
      <c r="L29" s="16">
        <v>15.71825655191242</v>
      </c>
      <c r="M29" s="23">
        <v>15.97244061481137</v>
      </c>
      <c r="N29" s="8">
        <v>54.276199394257752</v>
      </c>
      <c r="O29" s="8">
        <v>19.384899860270149</v>
      </c>
      <c r="P29" s="9">
        <v>15.45404014495247</v>
      </c>
    </row>
    <row r="30" spans="2:26" x14ac:dyDescent="0.25">
      <c r="B30" s="26">
        <v>8</v>
      </c>
      <c r="C30" s="1">
        <v>2121</v>
      </c>
      <c r="D30" s="5">
        <v>2203</v>
      </c>
      <c r="E30" s="5">
        <v>762</v>
      </c>
      <c r="F30" s="5">
        <v>-726</v>
      </c>
      <c r="G30" s="6">
        <f t="shared" si="12"/>
        <v>2331.0626332211668</v>
      </c>
      <c r="H30" s="10">
        <v>19.080091777880121</v>
      </c>
      <c r="I30" s="36">
        <v>36.116247053276759</v>
      </c>
      <c r="J30" s="6">
        <v>58.893029462311787</v>
      </c>
      <c r="K30" s="6">
        <v>-6.1073220179160748</v>
      </c>
      <c r="L30" s="15">
        <v>16.815353923607208</v>
      </c>
      <c r="M30" s="22">
        <v>36.371272984441298</v>
      </c>
      <c r="N30" s="6">
        <v>58.340099872771809</v>
      </c>
      <c r="O30" s="6">
        <v>-6.1409523809523776</v>
      </c>
      <c r="P30" s="10">
        <v>16.56445484742428</v>
      </c>
    </row>
    <row r="31" spans="2:26" ht="15.75" thickBot="1" x14ac:dyDescent="0.3">
      <c r="B31" s="27">
        <v>9</v>
      </c>
      <c r="C31" s="29">
        <v>4211</v>
      </c>
      <c r="D31" s="7">
        <v>2645</v>
      </c>
      <c r="E31" s="7">
        <v>457</v>
      </c>
      <c r="F31" s="7">
        <v>-708</v>
      </c>
      <c r="G31" s="8">
        <f t="shared" si="12"/>
        <v>2684.1896356256202</v>
      </c>
      <c r="H31" s="9">
        <v>9.8027169667252796</v>
      </c>
      <c r="I31" s="37">
        <v>47.848990738541922</v>
      </c>
      <c r="J31" s="8">
        <v>57.160146813246193</v>
      </c>
      <c r="K31" s="8">
        <v>22.203044407504159</v>
      </c>
      <c r="L31" s="16">
        <v>33.615972342413833</v>
      </c>
      <c r="M31" s="23">
        <v>47.887910235098552</v>
      </c>
      <c r="N31" s="8">
        <v>56.868768202065432</v>
      </c>
      <c r="O31" s="8">
        <v>22.23013061030634</v>
      </c>
      <c r="P31" s="9">
        <v>33.413086528666582</v>
      </c>
    </row>
    <row r="32" spans="2:26" ht="15.75" thickBot="1" x14ac:dyDescent="0.3">
      <c r="B32" s="62" t="s">
        <v>14</v>
      </c>
      <c r="C32" s="63"/>
      <c r="D32" s="63"/>
      <c r="E32" s="63"/>
      <c r="F32" s="63"/>
      <c r="G32" s="63"/>
      <c r="H32" s="64"/>
      <c r="I32" s="38">
        <v>22.994268017499429</v>
      </c>
      <c r="J32" s="31">
        <v>53.174253951158242</v>
      </c>
      <c r="K32" s="31">
        <v>21.15333916647479</v>
      </c>
      <c r="L32" s="40">
        <v>47.586527503317043</v>
      </c>
      <c r="M32" s="32">
        <v>23.05019940133549</v>
      </c>
      <c r="N32" s="31">
        <v>52.752993765251951</v>
      </c>
      <c r="O32" s="31">
        <v>21.16362468339857</v>
      </c>
      <c r="P32" s="33">
        <v>47.11968119599311</v>
      </c>
    </row>
    <row r="33" spans="2:16" x14ac:dyDescent="0.25">
      <c r="B33" s="65" t="s">
        <v>12</v>
      </c>
      <c r="C33" s="66"/>
      <c r="D33" s="67"/>
      <c r="E33" s="67"/>
      <c r="F33" s="67"/>
      <c r="G33" s="67"/>
      <c r="H33" s="68"/>
      <c r="I33" s="37">
        <v>36.670761701715278</v>
      </c>
      <c r="J33" s="8">
        <v>35.799654458501387</v>
      </c>
      <c r="K33" s="8">
        <v>19.432018606454111</v>
      </c>
      <c r="L33" s="16">
        <v>49.726454008152132</v>
      </c>
      <c r="M33" s="23">
        <v>36.66835933714507</v>
      </c>
      <c r="N33" s="8">
        <v>35.573538063046982</v>
      </c>
      <c r="O33" s="8">
        <v>19.437535613916079</v>
      </c>
      <c r="P33" s="9">
        <v>49.571708965925012</v>
      </c>
    </row>
    <row r="34" spans="2:16" x14ac:dyDescent="0.25">
      <c r="B34" s="69" t="s">
        <v>13</v>
      </c>
      <c r="C34" s="70"/>
      <c r="D34" s="71"/>
      <c r="E34" s="71"/>
      <c r="F34" s="71"/>
      <c r="G34" s="71"/>
      <c r="H34" s="72"/>
      <c r="I34" s="36">
        <v>17.774931002759889</v>
      </c>
      <c r="J34" s="6">
        <v>58.434803256755927</v>
      </c>
      <c r="K34" s="6">
        <v>22.498800367985279</v>
      </c>
      <c r="L34" s="15">
        <v>45.779741291828152</v>
      </c>
      <c r="M34" s="22">
        <v>17.884872125114999</v>
      </c>
      <c r="N34" s="6">
        <v>57.649178684651929</v>
      </c>
      <c r="O34" s="6">
        <v>22.52797424103035</v>
      </c>
      <c r="P34" s="10">
        <v>45.014786349195681</v>
      </c>
    </row>
    <row r="35" spans="2:16" ht="15.75" thickBot="1" x14ac:dyDescent="0.3">
      <c r="B35" s="41" t="s">
        <v>26</v>
      </c>
      <c r="C35" s="42"/>
      <c r="D35" s="43"/>
      <c r="E35" s="43"/>
      <c r="F35" s="43"/>
      <c r="G35" s="43"/>
      <c r="H35" s="44"/>
      <c r="I35" s="39">
        <v>4.0778711625566171</v>
      </c>
      <c r="J35" s="11">
        <v>65.282339879930774</v>
      </c>
      <c r="K35" s="11">
        <v>22.906354638483471</v>
      </c>
      <c r="L35" s="17">
        <v>45.254243072913958</v>
      </c>
      <c r="M35" s="24">
        <v>4.1855393390370734</v>
      </c>
      <c r="N35" s="11">
        <v>64.927191464436987</v>
      </c>
      <c r="O35" s="11">
        <v>22.907673209193089</v>
      </c>
      <c r="P35" s="12">
        <v>44.460831534275691</v>
      </c>
    </row>
    <row r="37" spans="2:16" ht="15.75" thickBot="1" x14ac:dyDescent="0.3"/>
    <row r="38" spans="2:16" x14ac:dyDescent="0.25">
      <c r="B38" s="54" t="s">
        <v>16</v>
      </c>
      <c r="C38" s="48"/>
      <c r="D38" s="48"/>
      <c r="E38" s="48"/>
      <c r="F38" s="48"/>
      <c r="G38" s="48"/>
      <c r="H38" s="55"/>
      <c r="I38" s="45" t="s">
        <v>2</v>
      </c>
      <c r="J38" s="46"/>
      <c r="K38" s="46"/>
      <c r="L38" s="47"/>
      <c r="M38" s="48" t="s">
        <v>17</v>
      </c>
      <c r="N38" s="46"/>
      <c r="O38" s="46"/>
      <c r="P38" s="47"/>
    </row>
    <row r="39" spans="2:16" x14ac:dyDescent="0.25">
      <c r="B39" s="56" t="s">
        <v>15</v>
      </c>
      <c r="C39" s="58" t="s">
        <v>25</v>
      </c>
      <c r="D39" s="60" t="s">
        <v>3</v>
      </c>
      <c r="E39" s="60" t="s">
        <v>4</v>
      </c>
      <c r="F39" s="60" t="s">
        <v>5</v>
      </c>
      <c r="G39" s="60" t="s">
        <v>6</v>
      </c>
      <c r="H39" s="61" t="s">
        <v>11</v>
      </c>
      <c r="I39" s="49" t="s">
        <v>7</v>
      </c>
      <c r="J39" s="50"/>
      <c r="K39" s="51" t="s">
        <v>8</v>
      </c>
      <c r="L39" s="52"/>
      <c r="M39" s="53" t="s">
        <v>7</v>
      </c>
      <c r="N39" s="50"/>
      <c r="O39" s="51" t="s">
        <v>8</v>
      </c>
      <c r="P39" s="52"/>
    </row>
    <row r="40" spans="2:16" x14ac:dyDescent="0.25">
      <c r="B40" s="57"/>
      <c r="C40" s="59"/>
      <c r="D40" s="60"/>
      <c r="E40" s="60"/>
      <c r="F40" s="60"/>
      <c r="G40" s="60"/>
      <c r="H40" s="61"/>
      <c r="I40" s="18" t="s">
        <v>9</v>
      </c>
      <c r="J40" s="2" t="s">
        <v>10</v>
      </c>
      <c r="K40" s="2" t="s">
        <v>9</v>
      </c>
      <c r="L40" s="19" t="s">
        <v>10</v>
      </c>
      <c r="M40" s="34" t="s">
        <v>9</v>
      </c>
      <c r="N40" s="2" t="s">
        <v>10</v>
      </c>
      <c r="O40" s="2" t="s">
        <v>9</v>
      </c>
      <c r="P40" s="19" t="s">
        <v>10</v>
      </c>
    </row>
    <row r="41" spans="2:16" x14ac:dyDescent="0.25">
      <c r="B41" s="25">
        <v>1</v>
      </c>
      <c r="C41" s="28">
        <v>683</v>
      </c>
      <c r="D41" s="3">
        <v>1426</v>
      </c>
      <c r="E41" s="3">
        <v>0</v>
      </c>
      <c r="F41" s="3">
        <v>-694</v>
      </c>
      <c r="G41" s="4">
        <f>SQRT(D41^2+E41^2)</f>
        <v>1426</v>
      </c>
      <c r="H41" s="21">
        <v>0</v>
      </c>
      <c r="I41" s="20">
        <v>5.9574816983894587</v>
      </c>
      <c r="J41" s="4">
        <v>31.185320693356179</v>
      </c>
      <c r="K41" s="4">
        <v>2.8218008784773061</v>
      </c>
      <c r="L41" s="21">
        <v>5.1313129793003807</v>
      </c>
      <c r="M41" s="35">
        <v>7.2080624694973148</v>
      </c>
      <c r="N41" s="4">
        <v>30.72245321618578</v>
      </c>
      <c r="O41" s="4">
        <v>3.1239287457296232</v>
      </c>
      <c r="P41" s="21">
        <v>5.0783508475086956</v>
      </c>
    </row>
    <row r="42" spans="2:16" x14ac:dyDescent="0.25">
      <c r="B42" s="26">
        <v>2</v>
      </c>
      <c r="C42" s="1">
        <v>1584</v>
      </c>
      <c r="D42" s="5">
        <v>2645</v>
      </c>
      <c r="E42" s="5">
        <v>0</v>
      </c>
      <c r="F42" s="5">
        <v>-682</v>
      </c>
      <c r="G42" s="6">
        <f>SQRT(D42^2+E42^2)</f>
        <v>2645</v>
      </c>
      <c r="H42" s="10">
        <v>0</v>
      </c>
      <c r="I42" s="22">
        <v>-4.3395391414141429</v>
      </c>
      <c r="J42" s="6">
        <v>47.284556736688188</v>
      </c>
      <c r="K42" s="6">
        <v>2.0928030303031791E-2</v>
      </c>
      <c r="L42" s="10">
        <v>33.487171444425627</v>
      </c>
      <c r="M42" s="36">
        <v>-3.6043792087542097</v>
      </c>
      <c r="N42" s="6">
        <v>46.784445482625721</v>
      </c>
      <c r="O42" s="6">
        <v>0.21172769360269306</v>
      </c>
      <c r="P42" s="10">
        <v>30.222329510033493</v>
      </c>
    </row>
    <row r="43" spans="2:16" x14ac:dyDescent="0.25">
      <c r="B43" s="27">
        <v>3</v>
      </c>
      <c r="C43" s="29">
        <v>5393</v>
      </c>
      <c r="D43" s="7">
        <v>3880</v>
      </c>
      <c r="E43" s="7">
        <v>0</v>
      </c>
      <c r="F43" s="7">
        <v>-652</v>
      </c>
      <c r="G43" s="8">
        <f>SQRT(D43^2+E43^2)</f>
        <v>3880</v>
      </c>
      <c r="H43" s="9">
        <v>0</v>
      </c>
      <c r="I43" s="23">
        <v>38.040485814945313</v>
      </c>
      <c r="J43" s="8">
        <v>57.597115643188488</v>
      </c>
      <c r="K43" s="8">
        <v>62.351793065084372</v>
      </c>
      <c r="L43" s="9">
        <v>77.084411235406023</v>
      </c>
      <c r="M43" s="37">
        <v>38.3016793374127</v>
      </c>
      <c r="N43" s="8">
        <v>54.095723696358498</v>
      </c>
      <c r="O43" s="8">
        <v>62.16215031831387</v>
      </c>
      <c r="P43" s="9">
        <v>72.921320250691721</v>
      </c>
    </row>
    <row r="44" spans="2:16" x14ac:dyDescent="0.25">
      <c r="B44" s="26">
        <v>4</v>
      </c>
      <c r="C44" s="1">
        <v>948</v>
      </c>
      <c r="D44" s="5">
        <v>1426</v>
      </c>
      <c r="E44" s="5">
        <v>-152</v>
      </c>
      <c r="F44" s="5">
        <v>-694</v>
      </c>
      <c r="G44" s="6">
        <f t="shared" ref="G44:G49" si="13">SQRT(D44^2+E44^2)</f>
        <v>1434.0781010809696</v>
      </c>
      <c r="H44" s="10">
        <v>-6.0842905357636079</v>
      </c>
      <c r="I44" s="22">
        <v>-3.3960126582278489</v>
      </c>
      <c r="J44" s="6">
        <v>29.79063097006803</v>
      </c>
      <c r="K44" s="6">
        <v>1.828322784810126</v>
      </c>
      <c r="L44" s="10">
        <v>4.6686131978531504</v>
      </c>
      <c r="M44" s="36">
        <v>-2.4743424753867793</v>
      </c>
      <c r="N44" s="6">
        <v>29.602939125940349</v>
      </c>
      <c r="O44" s="6">
        <v>2.1034177215189884</v>
      </c>
      <c r="P44" s="10">
        <v>4.3380478601826882</v>
      </c>
    </row>
    <row r="45" spans="2:16" x14ac:dyDescent="0.25">
      <c r="B45" s="27">
        <v>5</v>
      </c>
      <c r="C45" s="29">
        <v>1511</v>
      </c>
      <c r="D45" s="7">
        <v>1426</v>
      </c>
      <c r="E45" s="7">
        <v>-305</v>
      </c>
      <c r="F45" s="7">
        <v>-694</v>
      </c>
      <c r="G45" s="8">
        <f t="shared" si="13"/>
        <v>1458.2527215815508</v>
      </c>
      <c r="H45" s="9">
        <v>-12.072803620731939</v>
      </c>
      <c r="I45" s="23">
        <v>-11.9706287227002</v>
      </c>
      <c r="J45" s="8">
        <v>34.871284632598098</v>
      </c>
      <c r="K45" s="8">
        <v>-2.710152217074786</v>
      </c>
      <c r="L45" s="9">
        <v>9.0389608078087509</v>
      </c>
      <c r="M45" s="37">
        <v>-11.170359585263624</v>
      </c>
      <c r="N45" s="8">
        <v>33.957656358871674</v>
      </c>
      <c r="O45" s="8">
        <v>-2.4283609088903613</v>
      </c>
      <c r="P45" s="9">
        <v>8.13432192582105</v>
      </c>
    </row>
    <row r="46" spans="2:16" x14ac:dyDescent="0.25">
      <c r="B46" s="26">
        <v>6</v>
      </c>
      <c r="C46" s="1">
        <v>3117</v>
      </c>
      <c r="D46" s="5">
        <v>2051</v>
      </c>
      <c r="E46" s="5">
        <v>305</v>
      </c>
      <c r="F46" s="5">
        <v>-707</v>
      </c>
      <c r="G46" s="6">
        <f t="shared" si="13"/>
        <v>2073.5539539640631</v>
      </c>
      <c r="H46" s="10">
        <v>8.4583517623906577</v>
      </c>
      <c r="I46" s="22">
        <v>-1.179894128970163</v>
      </c>
      <c r="J46" s="6">
        <v>28.981143257400241</v>
      </c>
      <c r="K46" s="6">
        <v>7.1799807507221314E-2</v>
      </c>
      <c r="L46" s="10">
        <v>11.69597142792985</v>
      </c>
      <c r="M46" s="36">
        <v>-0.82921826542615751</v>
      </c>
      <c r="N46" s="6">
        <v>28.664892925976801</v>
      </c>
      <c r="O46" s="6">
        <v>0.27892417923217055</v>
      </c>
      <c r="P46" s="10">
        <v>10.753135545677333</v>
      </c>
    </row>
    <row r="47" spans="2:16" x14ac:dyDescent="0.25">
      <c r="B47" s="27">
        <v>7</v>
      </c>
      <c r="C47" s="29">
        <v>2147</v>
      </c>
      <c r="D47" s="7">
        <v>2051</v>
      </c>
      <c r="E47" s="7">
        <v>610</v>
      </c>
      <c r="F47" s="7">
        <v>-702</v>
      </c>
      <c r="G47" s="8">
        <f t="shared" si="13"/>
        <v>2139.7899429616918</v>
      </c>
      <c r="H47" s="9">
        <v>16.563314483904229</v>
      </c>
      <c r="I47" s="23">
        <v>15.027363763390779</v>
      </c>
      <c r="J47" s="8">
        <v>56.978584501483432</v>
      </c>
      <c r="K47" s="8">
        <v>18.938495575221239</v>
      </c>
      <c r="L47" s="9">
        <v>19.094337648821071</v>
      </c>
      <c r="M47" s="37">
        <v>15.632673497904053</v>
      </c>
      <c r="N47" s="8">
        <v>55.292916961159086</v>
      </c>
      <c r="O47" s="8">
        <v>19.223553795994412</v>
      </c>
      <c r="P47" s="9">
        <v>16.75554478189532</v>
      </c>
    </row>
    <row r="48" spans="2:16" x14ac:dyDescent="0.25">
      <c r="B48" s="26">
        <v>8</v>
      </c>
      <c r="C48" s="1">
        <v>2121</v>
      </c>
      <c r="D48" s="5">
        <v>2203</v>
      </c>
      <c r="E48" s="5">
        <v>762</v>
      </c>
      <c r="F48" s="5">
        <v>-726</v>
      </c>
      <c r="G48" s="6">
        <f t="shared" si="13"/>
        <v>2331.0626332211668</v>
      </c>
      <c r="H48" s="10">
        <v>19.080091777880121</v>
      </c>
      <c r="I48" s="22">
        <v>35.617293729372939</v>
      </c>
      <c r="J48" s="6">
        <v>59.769381867312028</v>
      </c>
      <c r="K48" s="6">
        <v>-6.6934747760490314</v>
      </c>
      <c r="L48" s="10">
        <v>19.139743008177899</v>
      </c>
      <c r="M48" s="36">
        <v>36.034937922363667</v>
      </c>
      <c r="N48" s="6">
        <v>59.000837067465206</v>
      </c>
      <c r="O48" s="6">
        <v>-6.313916391639161</v>
      </c>
      <c r="P48" s="10">
        <v>17.506517259736466</v>
      </c>
    </row>
    <row r="49" spans="2:16" ht="15.75" thickBot="1" x14ac:dyDescent="0.3">
      <c r="B49" s="27">
        <v>9</v>
      </c>
      <c r="C49" s="29">
        <v>4211</v>
      </c>
      <c r="D49" s="7">
        <v>2645</v>
      </c>
      <c r="E49" s="7">
        <v>457</v>
      </c>
      <c r="F49" s="7">
        <v>-708</v>
      </c>
      <c r="G49" s="8">
        <f t="shared" si="13"/>
        <v>2684.1896356256202</v>
      </c>
      <c r="H49" s="9">
        <v>9.8027169667252796</v>
      </c>
      <c r="I49" s="23">
        <v>47.542396105438137</v>
      </c>
      <c r="J49" s="8">
        <v>57.923558144403742</v>
      </c>
      <c r="K49" s="8">
        <v>22.05128473046782</v>
      </c>
      <c r="L49" s="9">
        <v>35.475052156641183</v>
      </c>
      <c r="M49" s="37">
        <v>47.759765693026203</v>
      </c>
      <c r="N49" s="8">
        <v>57.317491053238456</v>
      </c>
      <c r="O49" s="8">
        <v>22.161486582759437</v>
      </c>
      <c r="P49" s="9">
        <v>34.168037009240535</v>
      </c>
    </row>
    <row r="50" spans="2:16" ht="15.75" thickBot="1" x14ac:dyDescent="0.3">
      <c r="B50" s="62" t="s">
        <v>14</v>
      </c>
      <c r="C50" s="63"/>
      <c r="D50" s="63"/>
      <c r="E50" s="63"/>
      <c r="F50" s="63"/>
      <c r="G50" s="63"/>
      <c r="H50" s="64"/>
      <c r="I50" s="32">
        <v>22.351911581855859</v>
      </c>
      <c r="J50" s="31">
        <v>55.132093528822551</v>
      </c>
      <c r="K50" s="31">
        <v>20.97203407782639</v>
      </c>
      <c r="L50" s="33">
        <v>50.608760771913232</v>
      </c>
      <c r="M50" s="38">
        <v>22.798793000230262</v>
      </c>
      <c r="N50" s="31">
        <v>53.686447081744255</v>
      </c>
      <c r="O50" s="31">
        <v>21.096332642566583</v>
      </c>
      <c r="P50" s="33">
        <v>48.438323157074457</v>
      </c>
    </row>
    <row r="51" spans="2:16" x14ac:dyDescent="0.25">
      <c r="B51" s="65" t="s">
        <v>12</v>
      </c>
      <c r="C51" s="66"/>
      <c r="D51" s="67"/>
      <c r="E51" s="67"/>
      <c r="F51" s="67"/>
      <c r="G51" s="67"/>
      <c r="H51" s="68"/>
      <c r="I51" s="23">
        <v>36.648436864037208</v>
      </c>
      <c r="J51" s="8">
        <v>38.578721448592162</v>
      </c>
      <c r="K51" s="8">
        <v>19.289292567109221</v>
      </c>
      <c r="L51" s="9">
        <v>51.463512447603961</v>
      </c>
      <c r="M51" s="37">
        <v>36.662519300965855</v>
      </c>
      <c r="N51" s="8">
        <v>36.650637990046839</v>
      </c>
      <c r="O51" s="8">
        <v>19.386282262493136</v>
      </c>
      <c r="P51" s="9">
        <v>50.253891807227035</v>
      </c>
    </row>
    <row r="52" spans="2:16" x14ac:dyDescent="0.25">
      <c r="B52" s="69" t="s">
        <v>13</v>
      </c>
      <c r="C52" s="70"/>
      <c r="D52" s="71"/>
      <c r="E52" s="71"/>
      <c r="F52" s="71"/>
      <c r="G52" s="71"/>
      <c r="H52" s="72"/>
      <c r="I52" s="22">
        <v>15.74365777368905</v>
      </c>
      <c r="J52" s="6">
        <v>61.290105059412561</v>
      </c>
      <c r="K52" s="6">
        <v>22.217703771849131</v>
      </c>
      <c r="L52" s="10">
        <v>53.09216905744308</v>
      </c>
      <c r="M52" s="36">
        <v>17.134486967187978</v>
      </c>
      <c r="N52" s="6">
        <v>59.124695666940141</v>
      </c>
      <c r="O52" s="6">
        <v>22.414826126954921</v>
      </c>
      <c r="P52" s="10">
        <v>47.962232232822309</v>
      </c>
    </row>
    <row r="53" spans="2:16" ht="15.75" thickBot="1" x14ac:dyDescent="0.3">
      <c r="B53" s="41" t="s">
        <v>26</v>
      </c>
      <c r="C53" s="42"/>
      <c r="D53" s="43"/>
      <c r="E53" s="43"/>
      <c r="F53" s="43"/>
      <c r="G53" s="43"/>
      <c r="H53" s="44"/>
      <c r="I53" s="24">
        <v>3.6285455460493199</v>
      </c>
      <c r="J53" s="11">
        <v>65.779893052971531</v>
      </c>
      <c r="K53" s="11">
        <v>22.749251803388692</v>
      </c>
      <c r="L53" s="12">
        <v>46.539590474568222</v>
      </c>
      <c r="M53" s="39">
        <v>3.9639853492143367</v>
      </c>
      <c r="N53" s="11">
        <v>65.329808132446431</v>
      </c>
      <c r="O53" s="11">
        <v>22.854426550355083</v>
      </c>
      <c r="P53" s="12">
        <v>45.418221693919293</v>
      </c>
    </row>
  </sheetData>
  <mergeCells count="65">
    <mergeCell ref="B2:H2"/>
    <mergeCell ref="C3:C4"/>
    <mergeCell ref="B3:B4"/>
    <mergeCell ref="B50:H50"/>
    <mergeCell ref="B51:H51"/>
    <mergeCell ref="AC3:AC4"/>
    <mergeCell ref="AD3:AD4"/>
    <mergeCell ref="B15:H15"/>
    <mergeCell ref="I3:J3"/>
    <mergeCell ref="K3:L3"/>
    <mergeCell ref="M3:N3"/>
    <mergeCell ref="O3:P3"/>
    <mergeCell ref="U3:V3"/>
    <mergeCell ref="W3:X3"/>
    <mergeCell ref="I2:L2"/>
    <mergeCell ref="M2:P2"/>
    <mergeCell ref="Q2:T2"/>
    <mergeCell ref="AA3:AA4"/>
    <mergeCell ref="AB3:AB4"/>
    <mergeCell ref="U2:X2"/>
    <mergeCell ref="Z3:Z4"/>
    <mergeCell ref="D3:D4"/>
    <mergeCell ref="Q3:R3"/>
    <mergeCell ref="S3:T3"/>
    <mergeCell ref="H3:H4"/>
    <mergeCell ref="G3:G4"/>
    <mergeCell ref="F3:F4"/>
    <mergeCell ref="E3:E4"/>
    <mergeCell ref="I21:J21"/>
    <mergeCell ref="K21:L21"/>
    <mergeCell ref="B16:H16"/>
    <mergeCell ref="B17:H17"/>
    <mergeCell ref="B14:H14"/>
    <mergeCell ref="B32:H32"/>
    <mergeCell ref="B33:H33"/>
    <mergeCell ref="B34:H34"/>
    <mergeCell ref="B35:H35"/>
    <mergeCell ref="M20:P20"/>
    <mergeCell ref="M21:N21"/>
    <mergeCell ref="O21:P21"/>
    <mergeCell ref="B20:H20"/>
    <mergeCell ref="I20:L20"/>
    <mergeCell ref="B21:B22"/>
    <mergeCell ref="C21:C22"/>
    <mergeCell ref="D21:D22"/>
    <mergeCell ref="E21:E22"/>
    <mergeCell ref="F21:F22"/>
    <mergeCell ref="G21:G22"/>
    <mergeCell ref="H21:H22"/>
    <mergeCell ref="B53:H53"/>
    <mergeCell ref="I38:L38"/>
    <mergeCell ref="M38:P38"/>
    <mergeCell ref="I39:J39"/>
    <mergeCell ref="K39:L39"/>
    <mergeCell ref="M39:N39"/>
    <mergeCell ref="O39:P39"/>
    <mergeCell ref="B38:H38"/>
    <mergeCell ref="B39:B40"/>
    <mergeCell ref="C39:C40"/>
    <mergeCell ref="D39:D40"/>
    <mergeCell ref="E39:E40"/>
    <mergeCell ref="F39:F40"/>
    <mergeCell ref="G39:G40"/>
    <mergeCell ref="H39:H40"/>
    <mergeCell ref="B52:H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 and Standard Deviations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James Hadal</dc:creator>
  <cp:lastModifiedBy>Jakob Frabosilio</cp:lastModifiedBy>
  <dcterms:created xsi:type="dcterms:W3CDTF">2024-08-28T02:15:54Z</dcterms:created>
  <dcterms:modified xsi:type="dcterms:W3CDTF">2024-09-04T05:10:18Z</dcterms:modified>
</cp:coreProperties>
</file>