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ravel\OneDrive\Research\Packing\InstancedModels\Results\"/>
    </mc:Choice>
  </mc:AlternateContent>
  <xr:revisionPtr revIDLastSave="33" documentId="8_{A195996B-A5F6-4CC8-AC0E-A255008DD73F}" xr6:coauthVersionLast="36" xr6:coauthVersionMax="36" xr10:uidLastSave="{D98900A2-F730-4ACC-9CA1-9F601A5BE7D0}"/>
  <bookViews>
    <workbookView xWindow="0" yWindow="0" windowWidth="9168" windowHeight="2244" activeTab="3" xr2:uid="{8C11C8DC-719C-4C4C-AED4-FB9EF527D1B6}"/>
  </bookViews>
  <sheets>
    <sheet name="CutAndHeur1" sheetId="7" r:id="rId1"/>
    <sheet name="CutAndHeur2" sheetId="8" r:id="rId2"/>
    <sheet name="SeqAndBranch1" sheetId="5" r:id="rId3"/>
    <sheet name="SeqAndBranch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8" l="1"/>
  <c r="Q4" i="8" s="1"/>
  <c r="D2" i="8"/>
  <c r="C3" i="8"/>
  <c r="D3" i="8"/>
  <c r="C4" i="8"/>
  <c r="D4" i="8"/>
  <c r="C5" i="8"/>
  <c r="D5" i="8"/>
  <c r="C6" i="8"/>
  <c r="D6" i="8"/>
  <c r="C7" i="8"/>
  <c r="D7" i="8"/>
  <c r="C8" i="8"/>
  <c r="D8" i="8"/>
  <c r="C9" i="8"/>
  <c r="D9" i="8"/>
  <c r="C10" i="8"/>
  <c r="D10" i="8"/>
  <c r="C11" i="8"/>
  <c r="D11" i="8"/>
  <c r="C12" i="8"/>
  <c r="D12" i="8"/>
  <c r="C13" i="8"/>
  <c r="D13" i="8"/>
  <c r="C14" i="8"/>
  <c r="D14" i="8"/>
  <c r="C15" i="8"/>
  <c r="D15" i="8"/>
  <c r="C16" i="8"/>
  <c r="D16" i="8"/>
  <c r="C17" i="8"/>
  <c r="D17" i="8"/>
  <c r="C21" i="8"/>
  <c r="D21" i="8"/>
  <c r="C22" i="8"/>
  <c r="D22" i="8"/>
  <c r="C23" i="8"/>
  <c r="D23" i="8"/>
  <c r="C24" i="8"/>
  <c r="D24" i="8"/>
  <c r="C25" i="8"/>
  <c r="D25" i="8"/>
  <c r="C26" i="8"/>
  <c r="D26" i="8"/>
  <c r="C27" i="8"/>
  <c r="D27" i="8"/>
  <c r="C28" i="8"/>
  <c r="D28" i="8"/>
  <c r="C29" i="8"/>
  <c r="D29" i="8"/>
  <c r="C30" i="8"/>
  <c r="D30" i="8"/>
  <c r="C31" i="8"/>
  <c r="D31" i="8"/>
  <c r="C32" i="8"/>
  <c r="D32" i="8"/>
  <c r="C33" i="8"/>
  <c r="D33" i="8"/>
  <c r="C34" i="8"/>
  <c r="D34" i="8"/>
  <c r="C35" i="8"/>
  <c r="D35" i="8"/>
  <c r="C36" i="8"/>
  <c r="D36" i="8"/>
  <c r="C37" i="8"/>
  <c r="D37" i="8"/>
  <c r="C41" i="8"/>
  <c r="D41" i="8"/>
  <c r="C42" i="8"/>
  <c r="D42" i="8"/>
  <c r="C43" i="8"/>
  <c r="D43" i="8"/>
  <c r="C44" i="8"/>
  <c r="D44" i="8"/>
  <c r="C45" i="8"/>
  <c r="D45" i="8"/>
  <c r="C46" i="8"/>
  <c r="D46" i="8"/>
  <c r="C47" i="8"/>
  <c r="D47" i="8"/>
  <c r="C48" i="8"/>
  <c r="D48" i="8"/>
  <c r="C49" i="8"/>
  <c r="D49" i="8"/>
  <c r="C50" i="8"/>
  <c r="D50" i="8"/>
  <c r="C51" i="8"/>
  <c r="D51" i="8"/>
  <c r="C52" i="8"/>
  <c r="D52" i="8"/>
  <c r="C53" i="8"/>
  <c r="D53" i="8"/>
  <c r="C54" i="8"/>
  <c r="D54" i="8"/>
  <c r="C55" i="8"/>
  <c r="D55" i="8"/>
  <c r="C56" i="8"/>
  <c r="D56" i="8"/>
  <c r="C57" i="8"/>
  <c r="D57" i="8"/>
  <c r="C61" i="8"/>
  <c r="D61" i="8"/>
  <c r="C62" i="8"/>
  <c r="D62" i="8"/>
  <c r="C63" i="8"/>
  <c r="D63" i="8"/>
  <c r="C64" i="8"/>
  <c r="D64" i="8"/>
  <c r="C65" i="8"/>
  <c r="D65" i="8"/>
  <c r="C66" i="8"/>
  <c r="D66" i="8"/>
  <c r="C67" i="8"/>
  <c r="D67" i="8"/>
  <c r="C68" i="8"/>
  <c r="D68" i="8"/>
  <c r="C69" i="8"/>
  <c r="D69" i="8"/>
  <c r="C70" i="8"/>
  <c r="D70" i="8"/>
  <c r="C71" i="8"/>
  <c r="D71" i="8"/>
  <c r="C72" i="8"/>
  <c r="D72" i="8"/>
  <c r="C73" i="8"/>
  <c r="D73" i="8"/>
  <c r="C74" i="8"/>
  <c r="D74" i="8"/>
  <c r="C75" i="8"/>
  <c r="D75" i="8"/>
  <c r="C76" i="8"/>
  <c r="D76" i="8"/>
  <c r="C77" i="8"/>
  <c r="D77" i="8"/>
  <c r="D1" i="8"/>
  <c r="C1" i="8"/>
  <c r="J26" i="8"/>
  <c r="J27" i="8"/>
  <c r="J28" i="8"/>
  <c r="J29" i="8"/>
  <c r="J30" i="8"/>
  <c r="J31" i="8"/>
  <c r="J32" i="8"/>
  <c r="J33" i="8"/>
  <c r="J34" i="8"/>
  <c r="J35" i="8"/>
  <c r="J36" i="8"/>
  <c r="J37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22" i="8"/>
  <c r="J23" i="8"/>
  <c r="J24" i="8"/>
  <c r="J25" i="8"/>
  <c r="J2" i="8"/>
  <c r="A3" i="8"/>
  <c r="B3" i="8"/>
  <c r="E3" i="8"/>
  <c r="G3" i="8" s="1"/>
  <c r="S5" i="8" s="1"/>
  <c r="F3" i="8"/>
  <c r="H3" i="8"/>
  <c r="T5" i="8" s="1"/>
  <c r="A4" i="8"/>
  <c r="B4" i="8"/>
  <c r="E4" i="8"/>
  <c r="G4" i="8" s="1"/>
  <c r="S6" i="8" s="1"/>
  <c r="F4" i="8"/>
  <c r="H4" i="8"/>
  <c r="T6" i="8" s="1"/>
  <c r="A5" i="8"/>
  <c r="B5" i="8"/>
  <c r="E5" i="8"/>
  <c r="G5" i="8" s="1"/>
  <c r="S7" i="8" s="1"/>
  <c r="F5" i="8"/>
  <c r="H5" i="8"/>
  <c r="T7" i="8" s="1"/>
  <c r="A6" i="8"/>
  <c r="B6" i="8"/>
  <c r="E6" i="8"/>
  <c r="F6" i="8"/>
  <c r="H6" i="8"/>
  <c r="T8" i="8" s="1"/>
  <c r="A7" i="8"/>
  <c r="B7" i="8"/>
  <c r="E7" i="8"/>
  <c r="F7" i="8"/>
  <c r="H7" i="8"/>
  <c r="T9" i="8" s="1"/>
  <c r="A8" i="8"/>
  <c r="B8" i="8"/>
  <c r="E8" i="8"/>
  <c r="F8" i="8"/>
  <c r="H8" i="8"/>
  <c r="T10" i="8" s="1"/>
  <c r="A9" i="8"/>
  <c r="B9" i="8"/>
  <c r="E9" i="8"/>
  <c r="F9" i="8"/>
  <c r="H9" i="8"/>
  <c r="T11" i="8" s="1"/>
  <c r="A10" i="8"/>
  <c r="B10" i="8"/>
  <c r="E10" i="8"/>
  <c r="F10" i="8"/>
  <c r="H10" i="8"/>
  <c r="T12" i="8" s="1"/>
  <c r="A11" i="8"/>
  <c r="B11" i="8"/>
  <c r="E11" i="8"/>
  <c r="F11" i="8"/>
  <c r="H11" i="8"/>
  <c r="T13" i="8" s="1"/>
  <c r="A12" i="8"/>
  <c r="B12" i="8"/>
  <c r="E12" i="8"/>
  <c r="F12" i="8"/>
  <c r="H12" i="8"/>
  <c r="T14" i="8" s="1"/>
  <c r="A13" i="8"/>
  <c r="B13" i="8"/>
  <c r="E13" i="8"/>
  <c r="F13" i="8"/>
  <c r="H13" i="8"/>
  <c r="T15" i="8" s="1"/>
  <c r="A14" i="8"/>
  <c r="B14" i="8"/>
  <c r="E14" i="8"/>
  <c r="F14" i="8"/>
  <c r="H14" i="8"/>
  <c r="T16" i="8" s="1"/>
  <c r="A15" i="8"/>
  <c r="B15" i="8"/>
  <c r="E15" i="8"/>
  <c r="F15" i="8"/>
  <c r="H15" i="8"/>
  <c r="T17" i="8" s="1"/>
  <c r="A16" i="8"/>
  <c r="B16" i="8"/>
  <c r="E16" i="8"/>
  <c r="F16" i="8"/>
  <c r="H16" i="8"/>
  <c r="T18" i="8" s="1"/>
  <c r="A17" i="8"/>
  <c r="B17" i="8"/>
  <c r="E17" i="8"/>
  <c r="F17" i="8"/>
  <c r="H17" i="8"/>
  <c r="T19" i="8" s="1"/>
  <c r="A21" i="8"/>
  <c r="B21" i="8"/>
  <c r="E21" i="8"/>
  <c r="F21" i="8"/>
  <c r="H21" i="8"/>
  <c r="A22" i="8"/>
  <c r="B22" i="8"/>
  <c r="E22" i="8"/>
  <c r="G22" i="8" s="1"/>
  <c r="U4" i="8" s="1"/>
  <c r="F22" i="8"/>
  <c r="H22" i="8"/>
  <c r="V4" i="8" s="1"/>
  <c r="A23" i="8"/>
  <c r="B23" i="8"/>
  <c r="E23" i="8"/>
  <c r="G23" i="8" s="1"/>
  <c r="U5" i="8" s="1"/>
  <c r="F23" i="8"/>
  <c r="H23" i="8"/>
  <c r="A24" i="8"/>
  <c r="B24" i="8"/>
  <c r="E24" i="8"/>
  <c r="G24" i="8" s="1"/>
  <c r="U6" i="8" s="1"/>
  <c r="F24" i="8"/>
  <c r="H24" i="8"/>
  <c r="A25" i="8"/>
  <c r="B25" i="8"/>
  <c r="E25" i="8"/>
  <c r="G25" i="8" s="1"/>
  <c r="U7" i="8" s="1"/>
  <c r="F25" i="8"/>
  <c r="H25" i="8"/>
  <c r="A26" i="8"/>
  <c r="B26" i="8"/>
  <c r="E26" i="8"/>
  <c r="F26" i="8"/>
  <c r="H26" i="8"/>
  <c r="V8" i="8" s="1"/>
  <c r="A27" i="8"/>
  <c r="B27" i="8"/>
  <c r="E27" i="8"/>
  <c r="F27" i="8"/>
  <c r="G27" i="8" s="1"/>
  <c r="U9" i="8" s="1"/>
  <c r="H27" i="8"/>
  <c r="A28" i="8"/>
  <c r="B28" i="8"/>
  <c r="E28" i="8"/>
  <c r="G28" i="8" s="1"/>
  <c r="U10" i="8" s="1"/>
  <c r="F28" i="8"/>
  <c r="H28" i="8"/>
  <c r="A29" i="8"/>
  <c r="B29" i="8"/>
  <c r="E29" i="8"/>
  <c r="G29" i="8" s="1"/>
  <c r="U11" i="8" s="1"/>
  <c r="F29" i="8"/>
  <c r="H29" i="8"/>
  <c r="A30" i="8"/>
  <c r="B30" i="8"/>
  <c r="E30" i="8"/>
  <c r="F30" i="8"/>
  <c r="L30" i="8" s="1"/>
  <c r="H30" i="8"/>
  <c r="V12" i="8" s="1"/>
  <c r="A31" i="8"/>
  <c r="B31" i="8"/>
  <c r="E31" i="8"/>
  <c r="F31" i="8"/>
  <c r="H31" i="8"/>
  <c r="A32" i="8"/>
  <c r="B32" i="8"/>
  <c r="E32" i="8"/>
  <c r="F32" i="8"/>
  <c r="H32" i="8"/>
  <c r="A33" i="8"/>
  <c r="B33" i="8"/>
  <c r="E33" i="8"/>
  <c r="G33" i="8" s="1"/>
  <c r="U15" i="8" s="1"/>
  <c r="F33" i="8"/>
  <c r="H33" i="8"/>
  <c r="A34" i="8"/>
  <c r="B34" i="8"/>
  <c r="E34" i="8"/>
  <c r="F34" i="8"/>
  <c r="H34" i="8"/>
  <c r="A35" i="8"/>
  <c r="B35" i="8"/>
  <c r="E35" i="8"/>
  <c r="F35" i="8"/>
  <c r="H35" i="8"/>
  <c r="A36" i="8"/>
  <c r="B36" i="8"/>
  <c r="E36" i="8"/>
  <c r="F36" i="8"/>
  <c r="H36" i="8"/>
  <c r="A37" i="8"/>
  <c r="B37" i="8"/>
  <c r="E37" i="8"/>
  <c r="F37" i="8"/>
  <c r="H37" i="8"/>
  <c r="A41" i="8"/>
  <c r="B41" i="8"/>
  <c r="E41" i="8"/>
  <c r="F41" i="8"/>
  <c r="H41" i="8"/>
  <c r="A42" i="8"/>
  <c r="B42" i="8"/>
  <c r="E42" i="8"/>
  <c r="G42" i="8" s="1"/>
  <c r="W4" i="8" s="1"/>
  <c r="F42" i="8"/>
  <c r="H42" i="8"/>
  <c r="X4" i="8" s="1"/>
  <c r="A43" i="8"/>
  <c r="B43" i="8"/>
  <c r="E43" i="8"/>
  <c r="G43" i="8" s="1"/>
  <c r="W5" i="8" s="1"/>
  <c r="F43" i="8"/>
  <c r="H43" i="8"/>
  <c r="X5" i="8" s="1"/>
  <c r="A44" i="8"/>
  <c r="B44" i="8"/>
  <c r="E44" i="8"/>
  <c r="G44" i="8" s="1"/>
  <c r="W6" i="8" s="1"/>
  <c r="F44" i="8"/>
  <c r="H44" i="8"/>
  <c r="A45" i="8"/>
  <c r="B45" i="8"/>
  <c r="E45" i="8"/>
  <c r="G45" i="8" s="1"/>
  <c r="W7" i="8" s="1"/>
  <c r="F45" i="8"/>
  <c r="H45" i="8"/>
  <c r="A46" i="8"/>
  <c r="B46" i="8"/>
  <c r="E46" i="8"/>
  <c r="F46" i="8"/>
  <c r="H46" i="8"/>
  <c r="X8" i="8" s="1"/>
  <c r="A47" i="8"/>
  <c r="B47" i="8"/>
  <c r="E47" i="8"/>
  <c r="F47" i="8"/>
  <c r="H47" i="8"/>
  <c r="X9" i="8" s="1"/>
  <c r="A48" i="8"/>
  <c r="B48" i="8"/>
  <c r="E48" i="8"/>
  <c r="F48" i="8"/>
  <c r="H48" i="8"/>
  <c r="A49" i="8"/>
  <c r="B49" i="8"/>
  <c r="E49" i="8"/>
  <c r="F49" i="8"/>
  <c r="H49" i="8"/>
  <c r="A50" i="8"/>
  <c r="B50" i="8"/>
  <c r="E50" i="8"/>
  <c r="F50" i="8"/>
  <c r="H50" i="8"/>
  <c r="A51" i="8"/>
  <c r="B51" i="8"/>
  <c r="E51" i="8"/>
  <c r="F51" i="8"/>
  <c r="H51" i="8"/>
  <c r="X13" i="8" s="1"/>
  <c r="A52" i="8"/>
  <c r="B52" i="8"/>
  <c r="E52" i="8"/>
  <c r="F52" i="8"/>
  <c r="H52" i="8"/>
  <c r="A53" i="8"/>
  <c r="B53" i="8"/>
  <c r="E53" i="8"/>
  <c r="F53" i="8"/>
  <c r="H53" i="8"/>
  <c r="A54" i="8"/>
  <c r="B54" i="8"/>
  <c r="E54" i="8"/>
  <c r="F54" i="8"/>
  <c r="H54" i="8"/>
  <c r="X16" i="8" s="1"/>
  <c r="A55" i="8"/>
  <c r="B55" i="8"/>
  <c r="E55" i="8"/>
  <c r="F55" i="8"/>
  <c r="H55" i="8"/>
  <c r="X17" i="8" s="1"/>
  <c r="A56" i="8"/>
  <c r="B56" i="8"/>
  <c r="E56" i="8"/>
  <c r="F56" i="8"/>
  <c r="H56" i="8"/>
  <c r="A57" i="8"/>
  <c r="B57" i="8"/>
  <c r="E57" i="8"/>
  <c r="F57" i="8"/>
  <c r="H57" i="8"/>
  <c r="A61" i="8"/>
  <c r="B61" i="8"/>
  <c r="E61" i="8"/>
  <c r="F61" i="8"/>
  <c r="H61" i="8"/>
  <c r="A62" i="8"/>
  <c r="B62" i="8"/>
  <c r="E62" i="8"/>
  <c r="G62" i="8" s="1"/>
  <c r="Y4" i="8" s="1"/>
  <c r="F62" i="8"/>
  <c r="H62" i="8"/>
  <c r="Z4" i="8" s="1"/>
  <c r="A63" i="8"/>
  <c r="B63" i="8"/>
  <c r="E63" i="8"/>
  <c r="G63" i="8" s="1"/>
  <c r="Y5" i="8" s="1"/>
  <c r="F63" i="8"/>
  <c r="H63" i="8"/>
  <c r="Z5" i="8" s="1"/>
  <c r="A64" i="8"/>
  <c r="B64" i="8"/>
  <c r="E64" i="8"/>
  <c r="G64" i="8" s="1"/>
  <c r="Y6" i="8" s="1"/>
  <c r="F64" i="8"/>
  <c r="H64" i="8"/>
  <c r="Z6" i="8" s="1"/>
  <c r="A65" i="8"/>
  <c r="B65" i="8"/>
  <c r="E65" i="8"/>
  <c r="G65" i="8" s="1"/>
  <c r="Y7" i="8" s="1"/>
  <c r="F65" i="8"/>
  <c r="H65" i="8"/>
  <c r="A66" i="8"/>
  <c r="B66" i="8"/>
  <c r="E66" i="8"/>
  <c r="F66" i="8"/>
  <c r="L67" i="8" s="1"/>
  <c r="H66" i="8"/>
  <c r="Z8" i="8" s="1"/>
  <c r="A67" i="8"/>
  <c r="B67" i="8"/>
  <c r="E67" i="8"/>
  <c r="F67" i="8"/>
  <c r="H67" i="8"/>
  <c r="Z9" i="8" s="1"/>
  <c r="A68" i="8"/>
  <c r="B68" i="8"/>
  <c r="E68" i="8"/>
  <c r="F68" i="8"/>
  <c r="H68" i="8"/>
  <c r="Z10" i="8" s="1"/>
  <c r="A69" i="8"/>
  <c r="B69" i="8"/>
  <c r="E69" i="8"/>
  <c r="F69" i="8"/>
  <c r="H69" i="8"/>
  <c r="A70" i="8"/>
  <c r="B70" i="8"/>
  <c r="E70" i="8"/>
  <c r="K70" i="8" s="1"/>
  <c r="F70" i="8"/>
  <c r="H70" i="8"/>
  <c r="Z12" i="8" s="1"/>
  <c r="A71" i="8"/>
  <c r="B71" i="8"/>
  <c r="E71" i="8"/>
  <c r="F71" i="8"/>
  <c r="H71" i="8"/>
  <c r="Z13" i="8" s="1"/>
  <c r="A72" i="8"/>
  <c r="B72" i="8"/>
  <c r="E72" i="8"/>
  <c r="F72" i="8"/>
  <c r="H72" i="8"/>
  <c r="Z14" i="8" s="1"/>
  <c r="A73" i="8"/>
  <c r="B73" i="8"/>
  <c r="E73" i="8"/>
  <c r="F73" i="8"/>
  <c r="H73" i="8"/>
  <c r="A74" i="8"/>
  <c r="B74" i="8"/>
  <c r="E74" i="8"/>
  <c r="F74" i="8"/>
  <c r="H74" i="8"/>
  <c r="Z16" i="8" s="1"/>
  <c r="A75" i="8"/>
  <c r="B75" i="8"/>
  <c r="E75" i="8"/>
  <c r="F75" i="8"/>
  <c r="H75" i="8"/>
  <c r="Z17" i="8" s="1"/>
  <c r="A76" i="8"/>
  <c r="B76" i="8"/>
  <c r="E76" i="8"/>
  <c r="F76" i="8"/>
  <c r="H76" i="8"/>
  <c r="Z18" i="8" s="1"/>
  <c r="A77" i="8"/>
  <c r="B77" i="8"/>
  <c r="E77" i="8"/>
  <c r="F77" i="8"/>
  <c r="H77" i="8"/>
  <c r="A2" i="8"/>
  <c r="B2" i="8"/>
  <c r="E2" i="8"/>
  <c r="G2" i="8" s="1"/>
  <c r="S4" i="8" s="1"/>
  <c r="F2" i="8"/>
  <c r="H2" i="8"/>
  <c r="T4" i="8" s="1"/>
  <c r="F1" i="8"/>
  <c r="E1" i="8"/>
  <c r="B1" i="8"/>
  <c r="A1" i="8"/>
  <c r="K10" i="6"/>
  <c r="K34" i="6"/>
  <c r="K60" i="6"/>
  <c r="K61" i="6"/>
  <c r="K85" i="6"/>
  <c r="K86" i="6"/>
  <c r="J3" i="6"/>
  <c r="J4" i="6"/>
  <c r="J5" i="6"/>
  <c r="J6" i="6"/>
  <c r="J7" i="6"/>
  <c r="K7" i="6" s="1"/>
  <c r="J8" i="6"/>
  <c r="K8" i="6" s="1"/>
  <c r="J9" i="6"/>
  <c r="K9" i="6" s="1"/>
  <c r="J10" i="6"/>
  <c r="J12" i="6"/>
  <c r="K12" i="6" s="1"/>
  <c r="J13" i="6"/>
  <c r="K13" i="6" s="1"/>
  <c r="J14" i="6"/>
  <c r="K14" i="6" s="1"/>
  <c r="J15" i="6"/>
  <c r="K15" i="6" s="1"/>
  <c r="J17" i="6"/>
  <c r="K17" i="6" s="1"/>
  <c r="J18" i="6"/>
  <c r="K18" i="6" s="1"/>
  <c r="J19" i="6"/>
  <c r="K19" i="6" s="1"/>
  <c r="J20" i="6"/>
  <c r="K20" i="6" s="1"/>
  <c r="J27" i="6"/>
  <c r="J28" i="6"/>
  <c r="J29" i="6"/>
  <c r="J30" i="6"/>
  <c r="J31" i="6"/>
  <c r="J32" i="6"/>
  <c r="J33" i="6"/>
  <c r="J34" i="6"/>
  <c r="J35" i="6"/>
  <c r="J36" i="6"/>
  <c r="J37" i="6"/>
  <c r="K37" i="6" s="1"/>
  <c r="J38" i="6"/>
  <c r="K38" i="6" s="1"/>
  <c r="J39" i="6"/>
  <c r="K39" i="6" s="1"/>
  <c r="J40" i="6"/>
  <c r="K40" i="6" s="1"/>
  <c r="J42" i="6"/>
  <c r="K42" i="6" s="1"/>
  <c r="J43" i="6"/>
  <c r="K43" i="6" s="1"/>
  <c r="J44" i="6"/>
  <c r="K44" i="6" s="1"/>
  <c r="J45" i="6"/>
  <c r="K45" i="6" s="1"/>
  <c r="J52" i="6"/>
  <c r="J53" i="6"/>
  <c r="J54" i="6"/>
  <c r="J55" i="6"/>
  <c r="J56" i="6"/>
  <c r="J57" i="6"/>
  <c r="K57" i="6" s="1"/>
  <c r="J58" i="6"/>
  <c r="K58" i="6" s="1"/>
  <c r="J59" i="6"/>
  <c r="K59" i="6" s="1"/>
  <c r="J60" i="6"/>
  <c r="J61" i="6"/>
  <c r="J62" i="6"/>
  <c r="K62" i="6" s="1"/>
  <c r="J63" i="6"/>
  <c r="K63" i="6" s="1"/>
  <c r="J64" i="6"/>
  <c r="K64" i="6" s="1"/>
  <c r="J65" i="6"/>
  <c r="K65" i="6" s="1"/>
  <c r="J66" i="6"/>
  <c r="K66" i="6" s="1"/>
  <c r="T39" i="6" s="1"/>
  <c r="J67" i="6"/>
  <c r="K67" i="6" s="1"/>
  <c r="J68" i="6"/>
  <c r="K68" i="6" s="1"/>
  <c r="J69" i="6"/>
  <c r="K69" i="6" s="1"/>
  <c r="J70" i="6"/>
  <c r="K70" i="6" s="1"/>
  <c r="J71" i="6"/>
  <c r="K71" i="6" s="1"/>
  <c r="J77" i="6"/>
  <c r="J78" i="6"/>
  <c r="J79" i="6"/>
  <c r="J80" i="6"/>
  <c r="J81" i="6"/>
  <c r="J82" i="6"/>
  <c r="K82" i="6" s="1"/>
  <c r="J83" i="6"/>
  <c r="K83" i="6" s="1"/>
  <c r="J84" i="6"/>
  <c r="K84" i="6" s="1"/>
  <c r="J85" i="6"/>
  <c r="J86" i="6"/>
  <c r="J87" i="6"/>
  <c r="K87" i="6" s="1"/>
  <c r="J88" i="6"/>
  <c r="K88" i="6" s="1"/>
  <c r="J89" i="6"/>
  <c r="K89" i="6" s="1"/>
  <c r="J90" i="6"/>
  <c r="K90" i="6" s="1"/>
  <c r="V38" i="6" s="1"/>
  <c r="J91" i="6"/>
  <c r="K91" i="6" s="1"/>
  <c r="J92" i="6"/>
  <c r="K92" i="6" s="1"/>
  <c r="J93" i="6"/>
  <c r="K93" i="6" s="1"/>
  <c r="J94" i="6"/>
  <c r="K94" i="6" s="1"/>
  <c r="J95" i="6"/>
  <c r="K95" i="6" s="1"/>
  <c r="J96" i="6"/>
  <c r="K96" i="6" s="1"/>
  <c r="J2" i="6"/>
  <c r="L29" i="6"/>
  <c r="S29" i="6" s="1"/>
  <c r="L34" i="6"/>
  <c r="S33" i="6" s="1"/>
  <c r="L42" i="6"/>
  <c r="L66" i="6"/>
  <c r="U39" i="6" s="1"/>
  <c r="L17" i="6"/>
  <c r="I18" i="6"/>
  <c r="H78" i="6"/>
  <c r="L78" i="6" s="1"/>
  <c r="W28" i="6" s="1"/>
  <c r="H79" i="6"/>
  <c r="I79" i="6" s="1"/>
  <c r="K79" i="6" s="1"/>
  <c r="H80" i="6"/>
  <c r="I80" i="6" s="1"/>
  <c r="K80" i="6" s="1"/>
  <c r="H81" i="6"/>
  <c r="I81" i="6" s="1"/>
  <c r="K81" i="6" s="1"/>
  <c r="H82" i="6"/>
  <c r="L82" i="6" s="1"/>
  <c r="H83" i="6"/>
  <c r="I83" i="6" s="1"/>
  <c r="H84" i="6"/>
  <c r="L84" i="6" s="1"/>
  <c r="W33" i="6" s="1"/>
  <c r="H85" i="6"/>
  <c r="I85" i="6" s="1"/>
  <c r="H86" i="6"/>
  <c r="L86" i="6" s="1"/>
  <c r="W35" i="6" s="1"/>
  <c r="H87" i="6"/>
  <c r="I87" i="6" s="1"/>
  <c r="H88" i="6"/>
  <c r="I88" i="6" s="1"/>
  <c r="H89" i="6"/>
  <c r="I89" i="6" s="1"/>
  <c r="H90" i="6"/>
  <c r="L90" i="6" s="1"/>
  <c r="W38" i="6" s="1"/>
  <c r="H91" i="6"/>
  <c r="I91" i="6" s="1"/>
  <c r="H92" i="6"/>
  <c r="L92" i="6" s="1"/>
  <c r="H93" i="6"/>
  <c r="I93" i="6" s="1"/>
  <c r="H94" i="6"/>
  <c r="L94" i="6" s="1"/>
  <c r="W41" i="6" s="1"/>
  <c r="H95" i="6"/>
  <c r="I95" i="6" s="1"/>
  <c r="H96" i="6"/>
  <c r="I96" i="6" s="1"/>
  <c r="H77" i="6"/>
  <c r="L77" i="6" s="1"/>
  <c r="H53" i="6"/>
  <c r="L53" i="6" s="1"/>
  <c r="U28" i="6" s="1"/>
  <c r="H54" i="6"/>
  <c r="I54" i="6" s="1"/>
  <c r="K54" i="6" s="1"/>
  <c r="H55" i="6"/>
  <c r="I55" i="6" s="1"/>
  <c r="K55" i="6" s="1"/>
  <c r="H56" i="6"/>
  <c r="I56" i="6" s="1"/>
  <c r="K56" i="6" s="1"/>
  <c r="H57" i="6"/>
  <c r="L57" i="6" s="1"/>
  <c r="H58" i="6"/>
  <c r="I58" i="6" s="1"/>
  <c r="H59" i="6"/>
  <c r="I59" i="6" s="1"/>
  <c r="H60" i="6"/>
  <c r="I60" i="6" s="1"/>
  <c r="H61" i="6"/>
  <c r="L61" i="6" s="1"/>
  <c r="U35" i="6" s="1"/>
  <c r="H62" i="6"/>
  <c r="I62" i="6" s="1"/>
  <c r="H63" i="6"/>
  <c r="I63" i="6" s="1"/>
  <c r="H64" i="6"/>
  <c r="I64" i="6" s="1"/>
  <c r="H65" i="6"/>
  <c r="L65" i="6" s="1"/>
  <c r="U38" i="6" s="1"/>
  <c r="H66" i="6"/>
  <c r="I66" i="6" s="1"/>
  <c r="H67" i="6"/>
  <c r="I67" i="6" s="1"/>
  <c r="H68" i="6"/>
  <c r="I68" i="6" s="1"/>
  <c r="H69" i="6"/>
  <c r="L69" i="6" s="1"/>
  <c r="U41" i="6" s="1"/>
  <c r="H70" i="6"/>
  <c r="I70" i="6" s="1"/>
  <c r="H71" i="6"/>
  <c r="L71" i="6" s="1"/>
  <c r="U43" i="6" s="1"/>
  <c r="H52" i="6"/>
  <c r="I52" i="6" s="1"/>
  <c r="K52" i="6" s="1"/>
  <c r="H30" i="6"/>
  <c r="I30" i="6" s="1"/>
  <c r="K30" i="6" s="1"/>
  <c r="H31" i="6"/>
  <c r="I31" i="6" s="1"/>
  <c r="K31" i="6" s="1"/>
  <c r="H32" i="6"/>
  <c r="L32" i="6" s="1"/>
  <c r="H33" i="6"/>
  <c r="I33" i="6" s="1"/>
  <c r="K33" i="6" s="1"/>
  <c r="H34" i="6"/>
  <c r="I34" i="6" s="1"/>
  <c r="H35" i="6"/>
  <c r="L35" i="6" s="1"/>
  <c r="S34" i="6" s="1"/>
  <c r="H36" i="6"/>
  <c r="H37" i="6"/>
  <c r="L37" i="6" s="1"/>
  <c r="H38" i="6"/>
  <c r="I38" i="6" s="1"/>
  <c r="H39" i="6"/>
  <c r="I39" i="6" s="1"/>
  <c r="H40" i="6"/>
  <c r="H41" i="6"/>
  <c r="H42" i="6"/>
  <c r="I42" i="6" s="1"/>
  <c r="H43" i="6"/>
  <c r="L43" i="6" s="1"/>
  <c r="S40" i="6" s="1"/>
  <c r="H44" i="6"/>
  <c r="I44" i="6" s="1"/>
  <c r="H45" i="6"/>
  <c r="L45" i="6" s="1"/>
  <c r="S42" i="6" s="1"/>
  <c r="H46" i="6"/>
  <c r="H27" i="6"/>
  <c r="L27" i="6" s="1"/>
  <c r="H28" i="6"/>
  <c r="I28" i="6" s="1"/>
  <c r="K28" i="6" s="1"/>
  <c r="H29" i="6"/>
  <c r="I29" i="6" s="1"/>
  <c r="K29" i="6" s="1"/>
  <c r="H8" i="6"/>
  <c r="I8" i="6" s="1"/>
  <c r="H9" i="6"/>
  <c r="I9" i="6" s="1"/>
  <c r="H10" i="6"/>
  <c r="I10" i="6" s="1"/>
  <c r="H11" i="6"/>
  <c r="H12" i="6"/>
  <c r="L12" i="6" s="1"/>
  <c r="H13" i="6"/>
  <c r="L13" i="6" s="1"/>
  <c r="Q36" i="6" s="1"/>
  <c r="H14" i="6"/>
  <c r="I14" i="6" s="1"/>
  <c r="H15" i="6"/>
  <c r="I15" i="6" s="1"/>
  <c r="H16" i="6"/>
  <c r="I16" i="6" s="1"/>
  <c r="H17" i="6"/>
  <c r="I17" i="6" s="1"/>
  <c r="H18" i="6"/>
  <c r="L18" i="6" s="1"/>
  <c r="Q40" i="6" s="1"/>
  <c r="H19" i="6"/>
  <c r="I19" i="6" s="1"/>
  <c r="H20" i="6"/>
  <c r="L20" i="6" s="1"/>
  <c r="Q42" i="6" s="1"/>
  <c r="H21" i="6"/>
  <c r="H3" i="6"/>
  <c r="I3" i="6" s="1"/>
  <c r="K3" i="6" s="1"/>
  <c r="H4" i="6"/>
  <c r="L4" i="6" s="1"/>
  <c r="Q29" i="6" s="1"/>
  <c r="H5" i="6"/>
  <c r="L5" i="6" s="1"/>
  <c r="Q30" i="6" s="1"/>
  <c r="H6" i="6"/>
  <c r="L6" i="6" s="1"/>
  <c r="Q31" i="6" s="1"/>
  <c r="H7" i="6"/>
  <c r="I7" i="6" s="1"/>
  <c r="H2" i="6"/>
  <c r="I2" i="6" s="1"/>
  <c r="K2" i="6" s="1"/>
  <c r="D96" i="6"/>
  <c r="D2" i="6"/>
  <c r="D3" i="6"/>
  <c r="D4" i="6"/>
  <c r="D5" i="6"/>
  <c r="D6" i="6"/>
  <c r="D7" i="6"/>
  <c r="D8" i="6"/>
  <c r="D9" i="6"/>
  <c r="D10" i="6"/>
  <c r="D11" i="6"/>
  <c r="J11" i="6" s="1"/>
  <c r="D12" i="6"/>
  <c r="D13" i="6"/>
  <c r="D14" i="6"/>
  <c r="D15" i="6"/>
  <c r="D16" i="6"/>
  <c r="J16" i="6" s="1"/>
  <c r="K16" i="6" s="1"/>
  <c r="D17" i="6"/>
  <c r="D18" i="6"/>
  <c r="D19" i="6"/>
  <c r="D20" i="6"/>
  <c r="D21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J41" i="6" s="1"/>
  <c r="D42" i="6"/>
  <c r="D43" i="6"/>
  <c r="D44" i="6"/>
  <c r="D45" i="6"/>
  <c r="D46" i="6"/>
  <c r="J46" i="6" s="1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1" i="6"/>
  <c r="A11" i="6"/>
  <c r="B11" i="6"/>
  <c r="C11" i="6"/>
  <c r="E11" i="6"/>
  <c r="P13" i="6" s="1"/>
  <c r="F11" i="6"/>
  <c r="Q13" i="6" s="1"/>
  <c r="A31" i="6"/>
  <c r="B31" i="6"/>
  <c r="C31" i="6"/>
  <c r="E31" i="6"/>
  <c r="R8" i="6" s="1"/>
  <c r="F31" i="6"/>
  <c r="S8" i="6" s="1"/>
  <c r="E3" i="6"/>
  <c r="P5" i="6" s="1"/>
  <c r="E4" i="6"/>
  <c r="P6" i="6" s="1"/>
  <c r="E5" i="6"/>
  <c r="P7" i="6" s="1"/>
  <c r="E6" i="6"/>
  <c r="P8" i="6" s="1"/>
  <c r="E7" i="6"/>
  <c r="P9" i="6" s="1"/>
  <c r="E8" i="6"/>
  <c r="P10" i="6" s="1"/>
  <c r="E9" i="6"/>
  <c r="P11" i="6" s="1"/>
  <c r="E10" i="6"/>
  <c r="P12" i="6" s="1"/>
  <c r="E12" i="6"/>
  <c r="P14" i="6" s="1"/>
  <c r="E13" i="6"/>
  <c r="P15" i="6" s="1"/>
  <c r="E14" i="6"/>
  <c r="P16" i="6" s="1"/>
  <c r="E15" i="6"/>
  <c r="P17" i="6" s="1"/>
  <c r="E16" i="6"/>
  <c r="P18" i="6" s="1"/>
  <c r="E17" i="6"/>
  <c r="P19" i="6" s="1"/>
  <c r="E18" i="6"/>
  <c r="P20" i="6" s="1"/>
  <c r="E19" i="6"/>
  <c r="P21" i="6" s="1"/>
  <c r="E20" i="6"/>
  <c r="P22" i="6" s="1"/>
  <c r="E21" i="6"/>
  <c r="P23" i="6" s="1"/>
  <c r="E27" i="6"/>
  <c r="R4" i="6" s="1"/>
  <c r="E28" i="6"/>
  <c r="R5" i="6" s="1"/>
  <c r="E29" i="6"/>
  <c r="R6" i="6" s="1"/>
  <c r="E30" i="6"/>
  <c r="R7" i="6" s="1"/>
  <c r="E32" i="6"/>
  <c r="R9" i="6" s="1"/>
  <c r="E33" i="6"/>
  <c r="R10" i="6" s="1"/>
  <c r="E34" i="6"/>
  <c r="R11" i="6" s="1"/>
  <c r="E35" i="6"/>
  <c r="R12" i="6" s="1"/>
  <c r="E36" i="6"/>
  <c r="R13" i="6" s="1"/>
  <c r="E37" i="6"/>
  <c r="R14" i="6" s="1"/>
  <c r="E38" i="6"/>
  <c r="R15" i="6" s="1"/>
  <c r="E39" i="6"/>
  <c r="R16" i="6" s="1"/>
  <c r="E40" i="6"/>
  <c r="R17" i="6" s="1"/>
  <c r="E41" i="6"/>
  <c r="R18" i="6" s="1"/>
  <c r="E42" i="6"/>
  <c r="R19" i="6" s="1"/>
  <c r="E43" i="6"/>
  <c r="R20" i="6" s="1"/>
  <c r="E44" i="6"/>
  <c r="R21" i="6" s="1"/>
  <c r="E45" i="6"/>
  <c r="R22" i="6" s="1"/>
  <c r="E46" i="6"/>
  <c r="R23" i="6" s="1"/>
  <c r="E52" i="6"/>
  <c r="T4" i="6" s="1"/>
  <c r="E53" i="6"/>
  <c r="T5" i="6" s="1"/>
  <c r="E54" i="6"/>
  <c r="T6" i="6" s="1"/>
  <c r="E55" i="6"/>
  <c r="T7" i="6" s="1"/>
  <c r="E56" i="6"/>
  <c r="T8" i="6" s="1"/>
  <c r="E57" i="6"/>
  <c r="T9" i="6" s="1"/>
  <c r="E58" i="6"/>
  <c r="T10" i="6" s="1"/>
  <c r="E59" i="6"/>
  <c r="T11" i="6" s="1"/>
  <c r="E60" i="6"/>
  <c r="T12" i="6" s="1"/>
  <c r="E61" i="6"/>
  <c r="T13" i="6" s="1"/>
  <c r="E62" i="6"/>
  <c r="T14" i="6" s="1"/>
  <c r="E63" i="6"/>
  <c r="T15" i="6" s="1"/>
  <c r="E64" i="6"/>
  <c r="T16" i="6" s="1"/>
  <c r="E65" i="6"/>
  <c r="T17" i="6" s="1"/>
  <c r="E66" i="6"/>
  <c r="T18" i="6" s="1"/>
  <c r="E67" i="6"/>
  <c r="T19" i="6" s="1"/>
  <c r="E68" i="6"/>
  <c r="T20" i="6" s="1"/>
  <c r="E69" i="6"/>
  <c r="T21" i="6" s="1"/>
  <c r="E70" i="6"/>
  <c r="T22" i="6" s="1"/>
  <c r="E71" i="6"/>
  <c r="T23" i="6" s="1"/>
  <c r="E77" i="6"/>
  <c r="V4" i="6" s="1"/>
  <c r="E78" i="6"/>
  <c r="V5" i="6" s="1"/>
  <c r="E79" i="6"/>
  <c r="V6" i="6" s="1"/>
  <c r="E80" i="6"/>
  <c r="V7" i="6" s="1"/>
  <c r="E81" i="6"/>
  <c r="V8" i="6" s="1"/>
  <c r="E82" i="6"/>
  <c r="V9" i="6" s="1"/>
  <c r="E83" i="6"/>
  <c r="V10" i="6" s="1"/>
  <c r="E84" i="6"/>
  <c r="V11" i="6" s="1"/>
  <c r="E85" i="6"/>
  <c r="V12" i="6" s="1"/>
  <c r="E86" i="6"/>
  <c r="V13" i="6" s="1"/>
  <c r="E87" i="6"/>
  <c r="V14" i="6" s="1"/>
  <c r="E88" i="6"/>
  <c r="V15" i="6" s="1"/>
  <c r="E89" i="6"/>
  <c r="V16" i="6" s="1"/>
  <c r="E90" i="6"/>
  <c r="V17" i="6" s="1"/>
  <c r="E91" i="6"/>
  <c r="V18" i="6" s="1"/>
  <c r="E92" i="6"/>
  <c r="V19" i="6" s="1"/>
  <c r="E93" i="6"/>
  <c r="V20" i="6" s="1"/>
  <c r="E94" i="6"/>
  <c r="V21" i="6" s="1"/>
  <c r="E95" i="6"/>
  <c r="V22" i="6" s="1"/>
  <c r="E96" i="6"/>
  <c r="V23" i="6" s="1"/>
  <c r="E2" i="6"/>
  <c r="P4" i="6" s="1"/>
  <c r="A3" i="6"/>
  <c r="B3" i="6"/>
  <c r="C3" i="6"/>
  <c r="F3" i="6"/>
  <c r="Q5" i="6" s="1"/>
  <c r="A4" i="6"/>
  <c r="B4" i="6"/>
  <c r="C4" i="6"/>
  <c r="F4" i="6"/>
  <c r="Q6" i="6" s="1"/>
  <c r="A5" i="6"/>
  <c r="B5" i="6"/>
  <c r="C5" i="6"/>
  <c r="F5" i="6"/>
  <c r="Q7" i="6" s="1"/>
  <c r="A6" i="6"/>
  <c r="B6" i="6"/>
  <c r="C6" i="6"/>
  <c r="F6" i="6"/>
  <c r="Q8" i="6" s="1"/>
  <c r="A7" i="6"/>
  <c r="B7" i="6"/>
  <c r="C7" i="6"/>
  <c r="F7" i="6"/>
  <c r="Q9" i="6" s="1"/>
  <c r="A8" i="6"/>
  <c r="B8" i="6"/>
  <c r="C8" i="6"/>
  <c r="F8" i="6"/>
  <c r="Q10" i="6" s="1"/>
  <c r="A9" i="6"/>
  <c r="B9" i="6"/>
  <c r="C9" i="6"/>
  <c r="F9" i="6"/>
  <c r="Q11" i="6" s="1"/>
  <c r="A10" i="6"/>
  <c r="B10" i="6"/>
  <c r="C10" i="6"/>
  <c r="F10" i="6"/>
  <c r="Q12" i="6" s="1"/>
  <c r="A12" i="6"/>
  <c r="B12" i="6"/>
  <c r="C12" i="6"/>
  <c r="I12" i="6" s="1"/>
  <c r="F12" i="6"/>
  <c r="Q14" i="6" s="1"/>
  <c r="A13" i="6"/>
  <c r="B13" i="6"/>
  <c r="C13" i="6"/>
  <c r="F13" i="6"/>
  <c r="Q15" i="6" s="1"/>
  <c r="A14" i="6"/>
  <c r="B14" i="6"/>
  <c r="C14" i="6"/>
  <c r="F14" i="6"/>
  <c r="Q16" i="6" s="1"/>
  <c r="A15" i="6"/>
  <c r="B15" i="6"/>
  <c r="C15" i="6"/>
  <c r="F15" i="6"/>
  <c r="Q17" i="6" s="1"/>
  <c r="A16" i="6"/>
  <c r="B16" i="6"/>
  <c r="C16" i="6"/>
  <c r="F16" i="6"/>
  <c r="Q18" i="6" s="1"/>
  <c r="A17" i="6"/>
  <c r="B17" i="6"/>
  <c r="C17" i="6"/>
  <c r="F17" i="6"/>
  <c r="Q19" i="6" s="1"/>
  <c r="A18" i="6"/>
  <c r="B18" i="6"/>
  <c r="C18" i="6"/>
  <c r="F18" i="6"/>
  <c r="Q20" i="6" s="1"/>
  <c r="A19" i="6"/>
  <c r="B19" i="6"/>
  <c r="C19" i="6"/>
  <c r="F19" i="6"/>
  <c r="Q21" i="6" s="1"/>
  <c r="A20" i="6"/>
  <c r="B20" i="6"/>
  <c r="C20" i="6"/>
  <c r="F20" i="6"/>
  <c r="Q22" i="6" s="1"/>
  <c r="A21" i="6"/>
  <c r="B21" i="6"/>
  <c r="C21" i="6"/>
  <c r="F21" i="6"/>
  <c r="Q23" i="6" s="1"/>
  <c r="A26" i="6"/>
  <c r="B26" i="6"/>
  <c r="C26" i="6"/>
  <c r="F26" i="6"/>
  <c r="A27" i="6"/>
  <c r="B27" i="6"/>
  <c r="C27" i="6"/>
  <c r="I27" i="6" s="1"/>
  <c r="K27" i="6" s="1"/>
  <c r="F27" i="6"/>
  <c r="S4" i="6" s="1"/>
  <c r="A28" i="6"/>
  <c r="B28" i="6"/>
  <c r="C28" i="6"/>
  <c r="F28" i="6"/>
  <c r="S5" i="6" s="1"/>
  <c r="A29" i="6"/>
  <c r="B29" i="6"/>
  <c r="C29" i="6"/>
  <c r="F29" i="6"/>
  <c r="S6" i="6" s="1"/>
  <c r="A30" i="6"/>
  <c r="B30" i="6"/>
  <c r="C30" i="6"/>
  <c r="F30" i="6"/>
  <c r="S7" i="6" s="1"/>
  <c r="A32" i="6"/>
  <c r="B32" i="6"/>
  <c r="C32" i="6"/>
  <c r="I35" i="6" s="1"/>
  <c r="K35" i="6" s="1"/>
  <c r="F32" i="6"/>
  <c r="S9" i="6" s="1"/>
  <c r="A33" i="6"/>
  <c r="B33" i="6"/>
  <c r="C33" i="6"/>
  <c r="F33" i="6"/>
  <c r="S10" i="6" s="1"/>
  <c r="A34" i="6"/>
  <c r="B34" i="6"/>
  <c r="C34" i="6"/>
  <c r="F34" i="6"/>
  <c r="S11" i="6" s="1"/>
  <c r="A35" i="6"/>
  <c r="B35" i="6"/>
  <c r="C35" i="6"/>
  <c r="F35" i="6"/>
  <c r="S12" i="6" s="1"/>
  <c r="A36" i="6"/>
  <c r="B36" i="6"/>
  <c r="C36" i="6"/>
  <c r="F36" i="6"/>
  <c r="S13" i="6" s="1"/>
  <c r="A37" i="6"/>
  <c r="B37" i="6"/>
  <c r="C37" i="6"/>
  <c r="F37" i="6"/>
  <c r="S14" i="6" s="1"/>
  <c r="A38" i="6"/>
  <c r="B38" i="6"/>
  <c r="C38" i="6"/>
  <c r="F38" i="6"/>
  <c r="S15" i="6" s="1"/>
  <c r="A39" i="6"/>
  <c r="B39" i="6"/>
  <c r="C39" i="6"/>
  <c r="F39" i="6"/>
  <c r="S16" i="6" s="1"/>
  <c r="A40" i="6"/>
  <c r="B40" i="6"/>
  <c r="C40" i="6"/>
  <c r="F40" i="6"/>
  <c r="S17" i="6" s="1"/>
  <c r="A41" i="6"/>
  <c r="B41" i="6"/>
  <c r="C41" i="6"/>
  <c r="F41" i="6"/>
  <c r="S18" i="6" s="1"/>
  <c r="A42" i="6"/>
  <c r="B42" i="6"/>
  <c r="C42" i="6"/>
  <c r="I43" i="6" s="1"/>
  <c r="F42" i="6"/>
  <c r="S19" i="6" s="1"/>
  <c r="A43" i="6"/>
  <c r="B43" i="6"/>
  <c r="C43" i="6"/>
  <c r="F43" i="6"/>
  <c r="S20" i="6" s="1"/>
  <c r="A44" i="6"/>
  <c r="B44" i="6"/>
  <c r="C44" i="6"/>
  <c r="F44" i="6"/>
  <c r="S21" i="6" s="1"/>
  <c r="A45" i="6"/>
  <c r="B45" i="6"/>
  <c r="C45" i="6"/>
  <c r="F45" i="6"/>
  <c r="S22" i="6" s="1"/>
  <c r="A46" i="6"/>
  <c r="B46" i="6"/>
  <c r="C46" i="6"/>
  <c r="F46" i="6"/>
  <c r="S23" i="6" s="1"/>
  <c r="A51" i="6"/>
  <c r="B51" i="6"/>
  <c r="C51" i="6"/>
  <c r="F51" i="6"/>
  <c r="A52" i="6"/>
  <c r="B52" i="6"/>
  <c r="C52" i="6"/>
  <c r="I53" i="6" s="1"/>
  <c r="K53" i="6" s="1"/>
  <c r="F52" i="6"/>
  <c r="U4" i="6" s="1"/>
  <c r="A53" i="6"/>
  <c r="B53" i="6"/>
  <c r="C53" i="6"/>
  <c r="F53" i="6"/>
  <c r="U5" i="6" s="1"/>
  <c r="A54" i="6"/>
  <c r="B54" i="6"/>
  <c r="C54" i="6"/>
  <c r="F54" i="6"/>
  <c r="U6" i="6" s="1"/>
  <c r="A55" i="6"/>
  <c r="B55" i="6"/>
  <c r="C55" i="6"/>
  <c r="F55" i="6"/>
  <c r="U7" i="6" s="1"/>
  <c r="A56" i="6"/>
  <c r="B56" i="6"/>
  <c r="C56" i="6"/>
  <c r="F56" i="6"/>
  <c r="U8" i="6" s="1"/>
  <c r="A57" i="6"/>
  <c r="B57" i="6"/>
  <c r="C57" i="6"/>
  <c r="I57" i="6" s="1"/>
  <c r="F57" i="6"/>
  <c r="U9" i="6" s="1"/>
  <c r="A58" i="6"/>
  <c r="B58" i="6"/>
  <c r="C58" i="6"/>
  <c r="F58" i="6"/>
  <c r="U10" i="6" s="1"/>
  <c r="A59" i="6"/>
  <c r="B59" i="6"/>
  <c r="C59" i="6"/>
  <c r="F59" i="6"/>
  <c r="U11" i="6" s="1"/>
  <c r="A60" i="6"/>
  <c r="B60" i="6"/>
  <c r="C60" i="6"/>
  <c r="F60" i="6"/>
  <c r="U12" i="6" s="1"/>
  <c r="A61" i="6"/>
  <c r="B61" i="6"/>
  <c r="C61" i="6"/>
  <c r="F61" i="6"/>
  <c r="U13" i="6" s="1"/>
  <c r="A62" i="6"/>
  <c r="B62" i="6"/>
  <c r="C62" i="6"/>
  <c r="I65" i="6" s="1"/>
  <c r="F62" i="6"/>
  <c r="U14" i="6" s="1"/>
  <c r="A63" i="6"/>
  <c r="B63" i="6"/>
  <c r="C63" i="6"/>
  <c r="F63" i="6"/>
  <c r="U15" i="6" s="1"/>
  <c r="A64" i="6"/>
  <c r="B64" i="6"/>
  <c r="C64" i="6"/>
  <c r="F64" i="6"/>
  <c r="U16" i="6" s="1"/>
  <c r="A65" i="6"/>
  <c r="B65" i="6"/>
  <c r="C65" i="6"/>
  <c r="F65" i="6"/>
  <c r="U17" i="6" s="1"/>
  <c r="A66" i="6"/>
  <c r="B66" i="6"/>
  <c r="C66" i="6"/>
  <c r="F66" i="6"/>
  <c r="U18" i="6" s="1"/>
  <c r="A67" i="6"/>
  <c r="B67" i="6"/>
  <c r="C67" i="6"/>
  <c r="I69" i="6" s="1"/>
  <c r="F67" i="6"/>
  <c r="U19" i="6" s="1"/>
  <c r="A68" i="6"/>
  <c r="B68" i="6"/>
  <c r="C68" i="6"/>
  <c r="F68" i="6"/>
  <c r="U20" i="6" s="1"/>
  <c r="A69" i="6"/>
  <c r="B69" i="6"/>
  <c r="C69" i="6"/>
  <c r="F69" i="6"/>
  <c r="U21" i="6" s="1"/>
  <c r="A70" i="6"/>
  <c r="B70" i="6"/>
  <c r="C70" i="6"/>
  <c r="F70" i="6"/>
  <c r="U22" i="6" s="1"/>
  <c r="A71" i="6"/>
  <c r="B71" i="6"/>
  <c r="C71" i="6"/>
  <c r="F71" i="6"/>
  <c r="U23" i="6" s="1"/>
  <c r="A76" i="6"/>
  <c r="B76" i="6"/>
  <c r="C76" i="6"/>
  <c r="F76" i="6"/>
  <c r="A77" i="6"/>
  <c r="B77" i="6"/>
  <c r="C77" i="6"/>
  <c r="I77" i="6" s="1"/>
  <c r="K77" i="6" s="1"/>
  <c r="F77" i="6"/>
  <c r="W4" i="6" s="1"/>
  <c r="A78" i="6"/>
  <c r="B78" i="6"/>
  <c r="C78" i="6"/>
  <c r="F78" i="6"/>
  <c r="W5" i="6" s="1"/>
  <c r="A79" i="6"/>
  <c r="B79" i="6"/>
  <c r="C79" i="6"/>
  <c r="F79" i="6"/>
  <c r="W6" i="6" s="1"/>
  <c r="A80" i="6"/>
  <c r="B80" i="6"/>
  <c r="C80" i="6"/>
  <c r="F80" i="6"/>
  <c r="W7" i="6" s="1"/>
  <c r="A81" i="6"/>
  <c r="B81" i="6"/>
  <c r="C81" i="6"/>
  <c r="F81" i="6"/>
  <c r="W8" i="6" s="1"/>
  <c r="A82" i="6"/>
  <c r="B82" i="6"/>
  <c r="C82" i="6"/>
  <c r="I86" i="6" s="1"/>
  <c r="F82" i="6"/>
  <c r="W9" i="6" s="1"/>
  <c r="A83" i="6"/>
  <c r="B83" i="6"/>
  <c r="C83" i="6"/>
  <c r="F83" i="6"/>
  <c r="W10" i="6" s="1"/>
  <c r="A84" i="6"/>
  <c r="B84" i="6"/>
  <c r="C84" i="6"/>
  <c r="F84" i="6"/>
  <c r="W11" i="6" s="1"/>
  <c r="A85" i="6"/>
  <c r="B85" i="6"/>
  <c r="C85" i="6"/>
  <c r="F85" i="6"/>
  <c r="W12" i="6" s="1"/>
  <c r="A86" i="6"/>
  <c r="B86" i="6"/>
  <c r="C86" i="6"/>
  <c r="F86" i="6"/>
  <c r="W13" i="6" s="1"/>
  <c r="A87" i="6"/>
  <c r="B87" i="6"/>
  <c r="C87" i="6"/>
  <c r="I90" i="6" s="1"/>
  <c r="F87" i="6"/>
  <c r="W14" i="6" s="1"/>
  <c r="A88" i="6"/>
  <c r="B88" i="6"/>
  <c r="C88" i="6"/>
  <c r="F88" i="6"/>
  <c r="W15" i="6" s="1"/>
  <c r="A89" i="6"/>
  <c r="B89" i="6"/>
  <c r="C89" i="6"/>
  <c r="F89" i="6"/>
  <c r="W16" i="6" s="1"/>
  <c r="A90" i="6"/>
  <c r="B90" i="6"/>
  <c r="C90" i="6"/>
  <c r="F90" i="6"/>
  <c r="W17" i="6" s="1"/>
  <c r="A91" i="6"/>
  <c r="B91" i="6"/>
  <c r="C91" i="6"/>
  <c r="F91" i="6"/>
  <c r="W18" i="6" s="1"/>
  <c r="A92" i="6"/>
  <c r="B92" i="6"/>
  <c r="C92" i="6"/>
  <c r="I94" i="6" s="1"/>
  <c r="F92" i="6"/>
  <c r="W19" i="6" s="1"/>
  <c r="A93" i="6"/>
  <c r="B93" i="6"/>
  <c r="C93" i="6"/>
  <c r="F93" i="6"/>
  <c r="W20" i="6" s="1"/>
  <c r="A94" i="6"/>
  <c r="B94" i="6"/>
  <c r="C94" i="6"/>
  <c r="F94" i="6"/>
  <c r="W21" i="6" s="1"/>
  <c r="A95" i="6"/>
  <c r="B95" i="6"/>
  <c r="C95" i="6"/>
  <c r="F95" i="6"/>
  <c r="W22" i="6" s="1"/>
  <c r="A96" i="6"/>
  <c r="B96" i="6"/>
  <c r="C96" i="6"/>
  <c r="F96" i="6"/>
  <c r="W23" i="6" s="1"/>
  <c r="F2" i="6"/>
  <c r="Q4" i="6" s="1"/>
  <c r="A2" i="6"/>
  <c r="B2" i="6"/>
  <c r="C2" i="6"/>
  <c r="I5" i="6" s="1"/>
  <c r="K5" i="6" s="1"/>
  <c r="C1" i="6"/>
  <c r="B1" i="6"/>
  <c r="A1" i="6"/>
  <c r="I46" i="6" l="1"/>
  <c r="K46" i="6"/>
  <c r="L46" i="6"/>
  <c r="S43" i="6" s="1"/>
  <c r="K41" i="6"/>
  <c r="I41" i="6"/>
  <c r="I36" i="6"/>
  <c r="K36" i="6" s="1"/>
  <c r="R35" i="6" s="1"/>
  <c r="J21" i="6"/>
  <c r="K21" i="6" s="1"/>
  <c r="P43" i="6" s="1"/>
  <c r="I21" i="6"/>
  <c r="R43" i="6"/>
  <c r="L21" i="6"/>
  <c r="Q43" i="6" s="1"/>
  <c r="V42" i="6"/>
  <c r="I11" i="6"/>
  <c r="T32" i="6"/>
  <c r="R31" i="6"/>
  <c r="R38" i="6"/>
  <c r="V41" i="6"/>
  <c r="R36" i="6"/>
  <c r="R30" i="6"/>
  <c r="P40" i="6"/>
  <c r="P36" i="6"/>
  <c r="V29" i="6"/>
  <c r="R37" i="6"/>
  <c r="V43" i="6"/>
  <c r="P42" i="6"/>
  <c r="K11" i="6"/>
  <c r="P35" i="6" s="1"/>
  <c r="T33" i="6"/>
  <c r="P41" i="6"/>
  <c r="G37" i="8"/>
  <c r="U19" i="8" s="1"/>
  <c r="X12" i="8"/>
  <c r="V16" i="8"/>
  <c r="G17" i="8"/>
  <c r="S19" i="8" s="1"/>
  <c r="G49" i="8"/>
  <c r="W11" i="8" s="1"/>
  <c r="G35" i="8"/>
  <c r="U17" i="8" s="1"/>
  <c r="G32" i="8"/>
  <c r="U14" i="8" s="1"/>
  <c r="L24" i="8"/>
  <c r="V19" i="8"/>
  <c r="V15" i="8"/>
  <c r="V11" i="8"/>
  <c r="V7" i="8"/>
  <c r="X19" i="8"/>
  <c r="X15" i="8"/>
  <c r="X11" i="8"/>
  <c r="X7" i="8"/>
  <c r="Z19" i="8"/>
  <c r="Z15" i="8"/>
  <c r="Z11" i="8"/>
  <c r="Z7" i="8"/>
  <c r="K68" i="8"/>
  <c r="L68" i="8"/>
  <c r="M68" i="8" s="1"/>
  <c r="Y28" i="8" s="1"/>
  <c r="V18" i="8"/>
  <c r="V14" i="8"/>
  <c r="V10" i="8"/>
  <c r="V6" i="8"/>
  <c r="X18" i="8"/>
  <c r="X14" i="8"/>
  <c r="X10" i="8"/>
  <c r="X6" i="8"/>
  <c r="G53" i="8"/>
  <c r="W15" i="8" s="1"/>
  <c r="G36" i="8"/>
  <c r="U18" i="8" s="1"/>
  <c r="G51" i="8"/>
  <c r="W13" i="8" s="1"/>
  <c r="G48" i="8"/>
  <c r="W10" i="8" s="1"/>
  <c r="K7" i="8"/>
  <c r="V17" i="8"/>
  <c r="V13" i="8"/>
  <c r="V9" i="8"/>
  <c r="V5" i="8"/>
  <c r="G74" i="8"/>
  <c r="Y16" i="8" s="1"/>
  <c r="G55" i="8"/>
  <c r="W17" i="8" s="1"/>
  <c r="G52" i="8"/>
  <c r="W14" i="8" s="1"/>
  <c r="K11" i="8"/>
  <c r="L70" i="8"/>
  <c r="L42" i="8"/>
  <c r="G77" i="8"/>
  <c r="Y19" i="8" s="1"/>
  <c r="L72" i="8"/>
  <c r="M72" i="8" s="1"/>
  <c r="Y31" i="8" s="1"/>
  <c r="G69" i="8"/>
  <c r="Y11" i="8" s="1"/>
  <c r="G11" i="8"/>
  <c r="S13" i="8" s="1"/>
  <c r="L22" i="8"/>
  <c r="G75" i="8"/>
  <c r="Y17" i="8" s="1"/>
  <c r="N71" i="8"/>
  <c r="Z30" i="8" s="1"/>
  <c r="M28" i="8"/>
  <c r="U28" i="8" s="1"/>
  <c r="L76" i="8"/>
  <c r="M76" i="8" s="1"/>
  <c r="Y34" i="8" s="1"/>
  <c r="L36" i="8"/>
  <c r="M36" i="8" s="1"/>
  <c r="U34" i="8" s="1"/>
  <c r="L28" i="8"/>
  <c r="G6" i="8"/>
  <c r="S8" i="8" s="1"/>
  <c r="K16" i="8"/>
  <c r="L74" i="8"/>
  <c r="K66" i="8"/>
  <c r="K54" i="8"/>
  <c r="K46" i="8"/>
  <c r="K34" i="8"/>
  <c r="K26" i="8"/>
  <c r="G73" i="8"/>
  <c r="Y15" i="8" s="1"/>
  <c r="G12" i="8"/>
  <c r="S14" i="8" s="1"/>
  <c r="G76" i="8"/>
  <c r="Y18" i="8" s="1"/>
  <c r="N75" i="8"/>
  <c r="Z33" i="8" s="1"/>
  <c r="G26" i="8"/>
  <c r="U8" i="8" s="1"/>
  <c r="G15" i="8"/>
  <c r="S17" i="8" s="1"/>
  <c r="K8" i="8"/>
  <c r="K55" i="8"/>
  <c r="K47" i="8"/>
  <c r="K35" i="8"/>
  <c r="K27" i="8"/>
  <c r="L26" i="8"/>
  <c r="L71" i="8"/>
  <c r="M71" i="8" s="1"/>
  <c r="Y30" i="8" s="1"/>
  <c r="L56" i="8"/>
  <c r="M56" i="8" s="1"/>
  <c r="W34" i="8" s="1"/>
  <c r="G47" i="8"/>
  <c r="W9" i="8" s="1"/>
  <c r="G7" i="8"/>
  <c r="S9" i="8" s="1"/>
  <c r="L2" i="8"/>
  <c r="L14" i="8"/>
  <c r="M14" i="8" s="1"/>
  <c r="K65" i="8"/>
  <c r="K53" i="8"/>
  <c r="K45" i="8"/>
  <c r="K33" i="8"/>
  <c r="G67" i="8"/>
  <c r="Y9" i="8" s="1"/>
  <c r="G13" i="8"/>
  <c r="S15" i="8" s="1"/>
  <c r="G10" i="8"/>
  <c r="S12" i="8" s="1"/>
  <c r="K25" i="8"/>
  <c r="K13" i="8"/>
  <c r="K5" i="8"/>
  <c r="L64" i="8"/>
  <c r="L52" i="8"/>
  <c r="M52" i="8" s="1"/>
  <c r="W31" i="8" s="1"/>
  <c r="L44" i="8"/>
  <c r="L32" i="8"/>
  <c r="M32" i="8" s="1"/>
  <c r="U31" i="8" s="1"/>
  <c r="L66" i="8"/>
  <c r="M66" i="8" s="1"/>
  <c r="G16" i="8"/>
  <c r="S18" i="8" s="1"/>
  <c r="L8" i="8"/>
  <c r="K24" i="8"/>
  <c r="K12" i="8"/>
  <c r="K4" i="8"/>
  <c r="K63" i="8"/>
  <c r="K51" i="8"/>
  <c r="K43" i="8"/>
  <c r="K31" i="8"/>
  <c r="M74" i="8"/>
  <c r="L34" i="8"/>
  <c r="M34" i="8" s="1"/>
  <c r="L12" i="8"/>
  <c r="M12" i="8" s="1"/>
  <c r="S31" i="8" s="1"/>
  <c r="K23" i="8"/>
  <c r="K3" i="8"/>
  <c r="K62" i="8"/>
  <c r="K50" i="8"/>
  <c r="K42" i="8"/>
  <c r="K30" i="8"/>
  <c r="L54" i="8"/>
  <c r="M54" i="8" s="1"/>
  <c r="K15" i="8"/>
  <c r="L75" i="8"/>
  <c r="M75" i="8" s="1"/>
  <c r="Y33" i="8" s="1"/>
  <c r="G71" i="8"/>
  <c r="Y13" i="8" s="1"/>
  <c r="G68" i="8"/>
  <c r="Y10" i="8" s="1"/>
  <c r="N67" i="8"/>
  <c r="Z27" i="8" s="1"/>
  <c r="G57" i="8"/>
  <c r="W19" i="8" s="1"/>
  <c r="L48" i="8"/>
  <c r="G31" i="8"/>
  <c r="U13" i="8" s="1"/>
  <c r="K22" i="8"/>
  <c r="K10" i="8"/>
  <c r="K57" i="8"/>
  <c r="K49" i="8"/>
  <c r="K37" i="8"/>
  <c r="K29" i="8"/>
  <c r="M70" i="8"/>
  <c r="L10" i="8"/>
  <c r="M10" i="8" s="1"/>
  <c r="K17" i="8"/>
  <c r="K9" i="8"/>
  <c r="K56" i="8"/>
  <c r="K48" i="8"/>
  <c r="K36" i="8"/>
  <c r="K28" i="8"/>
  <c r="L50" i="8"/>
  <c r="M50" i="8" s="1"/>
  <c r="M26" i="8"/>
  <c r="L4" i="8"/>
  <c r="G46" i="8"/>
  <c r="W8" i="8" s="1"/>
  <c r="G30" i="8"/>
  <c r="U12" i="8" s="1"/>
  <c r="L62" i="8"/>
  <c r="N76" i="8"/>
  <c r="Z34" i="8" s="1"/>
  <c r="N74" i="8"/>
  <c r="N72" i="8"/>
  <c r="Z31" i="8" s="1"/>
  <c r="N70" i="8"/>
  <c r="N68" i="8"/>
  <c r="Z28" i="8" s="1"/>
  <c r="N66" i="8"/>
  <c r="N64" i="8"/>
  <c r="Z25" i="8" s="1"/>
  <c r="N62" i="8"/>
  <c r="N56" i="8"/>
  <c r="X34" i="8" s="1"/>
  <c r="N54" i="8"/>
  <c r="N52" i="8"/>
  <c r="X31" i="8" s="1"/>
  <c r="N50" i="8"/>
  <c r="N48" i="8"/>
  <c r="X28" i="8" s="1"/>
  <c r="N46" i="8"/>
  <c r="N44" i="8"/>
  <c r="X25" i="8" s="1"/>
  <c r="N42" i="8"/>
  <c r="N36" i="8"/>
  <c r="V34" i="8" s="1"/>
  <c r="N34" i="8"/>
  <c r="N32" i="8"/>
  <c r="V31" i="8" s="1"/>
  <c r="N30" i="8"/>
  <c r="N28" i="8"/>
  <c r="V28" i="8" s="1"/>
  <c r="N26" i="8"/>
  <c r="N24" i="8"/>
  <c r="V25" i="8" s="1"/>
  <c r="N22" i="8"/>
  <c r="N16" i="8"/>
  <c r="T34" i="8" s="1"/>
  <c r="N14" i="8"/>
  <c r="N12" i="8"/>
  <c r="T31" i="8" s="1"/>
  <c r="N10" i="8"/>
  <c r="N8" i="8"/>
  <c r="T28" i="8" s="1"/>
  <c r="N6" i="8"/>
  <c r="N4" i="8"/>
  <c r="T25" i="8" s="1"/>
  <c r="L16" i="8"/>
  <c r="M16" i="8" s="1"/>
  <c r="S34" i="8" s="1"/>
  <c r="G72" i="8"/>
  <c r="Y14" i="8" s="1"/>
  <c r="G56" i="8"/>
  <c r="W18" i="8" s="1"/>
  <c r="N2" i="8"/>
  <c r="K76" i="8"/>
  <c r="K74" i="8"/>
  <c r="K72" i="8"/>
  <c r="K64" i="8"/>
  <c r="K52" i="8"/>
  <c r="K44" i="8"/>
  <c r="K32" i="8"/>
  <c r="K14" i="8"/>
  <c r="K6" i="8"/>
  <c r="M30" i="8"/>
  <c r="M8" i="8"/>
  <c r="S28" i="8" s="1"/>
  <c r="G14" i="8"/>
  <c r="S16" i="8" s="1"/>
  <c r="L46" i="8"/>
  <c r="M46" i="8" s="1"/>
  <c r="L6" i="8"/>
  <c r="M6" i="8" s="1"/>
  <c r="G66" i="8"/>
  <c r="Y8" i="8" s="1"/>
  <c r="G50" i="8"/>
  <c r="W12" i="8" s="1"/>
  <c r="G34" i="8"/>
  <c r="U16" i="8" s="1"/>
  <c r="G9" i="8"/>
  <c r="S11" i="8" s="1"/>
  <c r="N77" i="8"/>
  <c r="Z35" i="8" s="1"/>
  <c r="N73" i="8"/>
  <c r="Z32" i="8" s="1"/>
  <c r="N69" i="8"/>
  <c r="Z29" i="8" s="1"/>
  <c r="N65" i="8"/>
  <c r="Z26" i="8" s="1"/>
  <c r="N63" i="8"/>
  <c r="Z24" i="8" s="1"/>
  <c r="N57" i="8"/>
  <c r="X35" i="8" s="1"/>
  <c r="N55" i="8"/>
  <c r="X33" i="8" s="1"/>
  <c r="N53" i="8"/>
  <c r="X32" i="8" s="1"/>
  <c r="N51" i="8"/>
  <c r="X30" i="8" s="1"/>
  <c r="N49" i="8"/>
  <c r="X29" i="8" s="1"/>
  <c r="N47" i="8"/>
  <c r="X27" i="8" s="1"/>
  <c r="N45" i="8"/>
  <c r="X26" i="8" s="1"/>
  <c r="N43" i="8"/>
  <c r="X24" i="8" s="1"/>
  <c r="N37" i="8"/>
  <c r="V35" i="8" s="1"/>
  <c r="N35" i="8"/>
  <c r="V33" i="8" s="1"/>
  <c r="N33" i="8"/>
  <c r="V32" i="8" s="1"/>
  <c r="N31" i="8"/>
  <c r="V30" i="8" s="1"/>
  <c r="N29" i="8"/>
  <c r="V29" i="8" s="1"/>
  <c r="N27" i="8"/>
  <c r="V27" i="8" s="1"/>
  <c r="N25" i="8"/>
  <c r="V26" i="8" s="1"/>
  <c r="N23" i="8"/>
  <c r="V24" i="8" s="1"/>
  <c r="N17" i="8"/>
  <c r="T35" i="8" s="1"/>
  <c r="N15" i="8"/>
  <c r="T33" i="8" s="1"/>
  <c r="N13" i="8"/>
  <c r="T32" i="8" s="1"/>
  <c r="N11" i="8"/>
  <c r="T30" i="8" s="1"/>
  <c r="N9" i="8"/>
  <c r="T29" i="8" s="1"/>
  <c r="N7" i="8"/>
  <c r="T27" i="8" s="1"/>
  <c r="N5" i="8"/>
  <c r="T26" i="8" s="1"/>
  <c r="N3" i="8"/>
  <c r="T24" i="8" s="1"/>
  <c r="M48" i="8"/>
  <c r="W28" i="8" s="1"/>
  <c r="G8" i="8"/>
  <c r="S10" i="8" s="1"/>
  <c r="M67" i="8"/>
  <c r="Y27" i="8" s="1"/>
  <c r="M29" i="8"/>
  <c r="U29" i="8" s="1"/>
  <c r="M25" i="8"/>
  <c r="U26" i="8" s="1"/>
  <c r="K2" i="8"/>
  <c r="G70" i="8"/>
  <c r="Y12" i="8" s="1"/>
  <c r="G54" i="8"/>
  <c r="W16" i="8" s="1"/>
  <c r="L77" i="8"/>
  <c r="M77" i="8" s="1"/>
  <c r="Y35" i="8" s="1"/>
  <c r="L73" i="8"/>
  <c r="M73" i="8" s="1"/>
  <c r="Y32" i="8" s="1"/>
  <c r="L69" i="8"/>
  <c r="M69" i="8" s="1"/>
  <c r="Y29" i="8" s="1"/>
  <c r="L65" i="8"/>
  <c r="L63" i="8"/>
  <c r="L57" i="8"/>
  <c r="M57" i="8" s="1"/>
  <c r="W35" i="8" s="1"/>
  <c r="L55" i="8"/>
  <c r="M55" i="8" s="1"/>
  <c r="W33" i="8" s="1"/>
  <c r="L53" i="8"/>
  <c r="M53" i="8" s="1"/>
  <c r="W32" i="8" s="1"/>
  <c r="L51" i="8"/>
  <c r="M51" i="8" s="1"/>
  <c r="W30" i="8" s="1"/>
  <c r="L49" i="8"/>
  <c r="M49" i="8" s="1"/>
  <c r="W29" i="8" s="1"/>
  <c r="L47" i="8"/>
  <c r="M47" i="8" s="1"/>
  <c r="W27" i="8" s="1"/>
  <c r="L45" i="8"/>
  <c r="L43" i="8"/>
  <c r="L37" i="8"/>
  <c r="M37" i="8" s="1"/>
  <c r="U35" i="8" s="1"/>
  <c r="L35" i="8"/>
  <c r="M35" i="8" s="1"/>
  <c r="U33" i="8" s="1"/>
  <c r="L33" i="8"/>
  <c r="M33" i="8" s="1"/>
  <c r="U32" i="8" s="1"/>
  <c r="L31" i="8"/>
  <c r="M31" i="8" s="1"/>
  <c r="U30" i="8" s="1"/>
  <c r="L29" i="8"/>
  <c r="L27" i="8"/>
  <c r="M27" i="8" s="1"/>
  <c r="U27" i="8" s="1"/>
  <c r="L25" i="8"/>
  <c r="L23" i="8"/>
  <c r="L17" i="8"/>
  <c r="M17" i="8" s="1"/>
  <c r="S35" i="8" s="1"/>
  <c r="L15" i="8"/>
  <c r="M15" i="8" s="1"/>
  <c r="S33" i="8" s="1"/>
  <c r="L13" i="8"/>
  <c r="M13" i="8" s="1"/>
  <c r="S32" i="8" s="1"/>
  <c r="L11" i="8"/>
  <c r="M11" i="8" s="1"/>
  <c r="S30" i="8" s="1"/>
  <c r="L9" i="8"/>
  <c r="M9" i="8" s="1"/>
  <c r="S29" i="8" s="1"/>
  <c r="L7" i="8"/>
  <c r="M7" i="8" s="1"/>
  <c r="S27" i="8" s="1"/>
  <c r="L5" i="8"/>
  <c r="L3" i="8"/>
  <c r="K77" i="8"/>
  <c r="K75" i="8"/>
  <c r="K73" i="8"/>
  <c r="K71" i="8"/>
  <c r="K69" i="8"/>
  <c r="K67" i="8"/>
  <c r="T37" i="6"/>
  <c r="T31" i="6"/>
  <c r="V36" i="6"/>
  <c r="V30" i="6"/>
  <c r="T40" i="6"/>
  <c r="T34" i="6"/>
  <c r="R28" i="6"/>
  <c r="V33" i="6"/>
  <c r="R41" i="6"/>
  <c r="T41" i="6"/>
  <c r="V40" i="6"/>
  <c r="V34" i="6"/>
  <c r="T38" i="6"/>
  <c r="T43" i="6"/>
  <c r="T36" i="6"/>
  <c r="T30" i="6"/>
  <c r="V37" i="6"/>
  <c r="V31" i="6"/>
  <c r="P39" i="6"/>
  <c r="P32" i="6"/>
  <c r="P33" i="6"/>
  <c r="P38" i="6"/>
  <c r="V39" i="6"/>
  <c r="V32" i="6"/>
  <c r="R40" i="6"/>
  <c r="R34" i="6"/>
  <c r="P28" i="6"/>
  <c r="R33" i="6"/>
  <c r="P30" i="6"/>
  <c r="V35" i="6"/>
  <c r="P34" i="6"/>
  <c r="L2" i="6"/>
  <c r="I20" i="6"/>
  <c r="I13" i="6"/>
  <c r="L10" i="6"/>
  <c r="Q34" i="6" s="1"/>
  <c r="I4" i="6"/>
  <c r="K4" i="6" s="1"/>
  <c r="P29" i="6" s="1"/>
  <c r="I82" i="6"/>
  <c r="L63" i="6"/>
  <c r="U36" i="6" s="1"/>
  <c r="L55" i="6"/>
  <c r="U30" i="6" s="1"/>
  <c r="I40" i="6"/>
  <c r="I32" i="6"/>
  <c r="K32" i="6" s="1"/>
  <c r="R29" i="6"/>
  <c r="L19" i="6"/>
  <c r="Q41" i="6" s="1"/>
  <c r="I6" i="6"/>
  <c r="L3" i="6"/>
  <c r="Q28" i="6" s="1"/>
  <c r="L89" i="6"/>
  <c r="W37" i="6" s="1"/>
  <c r="L81" i="6"/>
  <c r="W31" i="6" s="1"/>
  <c r="L68" i="6"/>
  <c r="U40" i="6" s="1"/>
  <c r="L60" i="6"/>
  <c r="U34" i="6" s="1"/>
  <c r="L52" i="6"/>
  <c r="I45" i="6"/>
  <c r="L39" i="6"/>
  <c r="S37" i="6" s="1"/>
  <c r="I37" i="6"/>
  <c r="L31" i="6"/>
  <c r="S31" i="6" s="1"/>
  <c r="R42" i="6"/>
  <c r="L14" i="6"/>
  <c r="Q37" i="6" s="1"/>
  <c r="I92" i="6"/>
  <c r="I84" i="6"/>
  <c r="I71" i="6"/>
  <c r="L44" i="6"/>
  <c r="S41" i="6" s="1"/>
  <c r="L36" i="6"/>
  <c r="S35" i="6" s="1"/>
  <c r="L28" i="6"/>
  <c r="S28" i="6" s="1"/>
  <c r="I61" i="6"/>
  <c r="L16" i="6"/>
  <c r="Q39" i="6" s="1"/>
  <c r="L7" i="6"/>
  <c r="L91" i="6"/>
  <c r="W39" i="6" s="1"/>
  <c r="L83" i="6"/>
  <c r="W32" i="6" s="1"/>
  <c r="L70" i="6"/>
  <c r="U42" i="6" s="1"/>
  <c r="L62" i="6"/>
  <c r="L54" i="6"/>
  <c r="U29" i="6" s="1"/>
  <c r="L41" i="6"/>
  <c r="S39" i="6" s="1"/>
  <c r="L33" i="6"/>
  <c r="S32" i="6" s="1"/>
  <c r="P37" i="6"/>
  <c r="I78" i="6"/>
  <c r="L67" i="6"/>
  <c r="R39" i="6"/>
  <c r="L38" i="6"/>
  <c r="S36" i="6" s="1"/>
  <c r="L30" i="6"/>
  <c r="S30" i="6" s="1"/>
  <c r="L9" i="6"/>
  <c r="Q33" i="6" s="1"/>
  <c r="L96" i="6"/>
  <c r="W43" i="6" s="1"/>
  <c r="L88" i="6"/>
  <c r="W36" i="6" s="1"/>
  <c r="T42" i="6"/>
  <c r="L59" i="6"/>
  <c r="U33" i="6" s="1"/>
  <c r="T29" i="6"/>
  <c r="R32" i="6"/>
  <c r="L11" i="6"/>
  <c r="Q35" i="6" s="1"/>
  <c r="L93" i="6"/>
  <c r="W40" i="6" s="1"/>
  <c r="L85" i="6"/>
  <c r="W34" i="6" s="1"/>
  <c r="L64" i="6"/>
  <c r="U37" i="6" s="1"/>
  <c r="L56" i="6"/>
  <c r="U31" i="6" s="1"/>
  <c r="L80" i="6"/>
  <c r="W30" i="6" s="1"/>
  <c r="L40" i="6"/>
  <c r="S38" i="6" s="1"/>
  <c r="L15" i="6"/>
  <c r="Q38" i="6" s="1"/>
  <c r="L8" i="6"/>
  <c r="Q32" i="6" s="1"/>
  <c r="L95" i="6"/>
  <c r="W42" i="6" s="1"/>
  <c r="L87" i="6"/>
  <c r="L79" i="6"/>
  <c r="W29" i="6" s="1"/>
  <c r="T35" i="6"/>
  <c r="L58" i="6"/>
  <c r="U32" i="6" s="1"/>
  <c r="T28" i="6"/>
  <c r="K6" i="6" l="1"/>
  <c r="P31" i="6" s="1"/>
  <c r="K78" i="6"/>
  <c r="V28" i="6" s="1"/>
  <c r="M22" i="8"/>
  <c r="M62" i="8"/>
  <c r="M2" i="8"/>
  <c r="M42" i="8"/>
  <c r="M5" i="8"/>
  <c r="S26" i="8" s="1"/>
  <c r="M24" i="8"/>
  <c r="U25" i="8" s="1"/>
  <c r="M45" i="8"/>
  <c r="W26" i="8" s="1"/>
  <c r="M44" i="8"/>
  <c r="W25" i="8" s="1"/>
  <c r="M43" i="8"/>
  <c r="W24" i="8" s="1"/>
  <c r="M65" i="8"/>
  <c r="Y26" i="8" s="1"/>
  <c r="M64" i="8"/>
  <c r="Y25" i="8" s="1"/>
  <c r="M3" i="8"/>
  <c r="S24" i="8" s="1"/>
  <c r="M63" i="8"/>
  <c r="Y24" i="8" s="1"/>
  <c r="M23" i="8"/>
  <c r="U24" i="8" s="1"/>
  <c r="M4" i="8"/>
  <c r="S25" i="8" s="1"/>
</calcChain>
</file>

<file path=xl/sharedStrings.xml><?xml version="1.0" encoding="utf-8"?>
<sst xmlns="http://schemas.openxmlformats.org/spreadsheetml/2006/main" count="692" uniqueCount="181">
  <si>
    <t>SU-111-StripPacking-10</t>
  </si>
  <si>
    <t>SU</t>
  </si>
  <si>
    <t>StripPacking</t>
  </si>
  <si>
    <t>SU-110-StripPacking-10</t>
  </si>
  <si>
    <t>SU-011-StripPacking-10</t>
  </si>
  <si>
    <t>SU-010-StripPacking-10</t>
  </si>
  <si>
    <t>RU-111-StripPacking-10</t>
  </si>
  <si>
    <t>RU</t>
  </si>
  <si>
    <t>RU-110-StripPacking-10</t>
  </si>
  <si>
    <t>RU-011-StripPacking-10</t>
  </si>
  <si>
    <t>RU-010-StripPacking-10</t>
  </si>
  <si>
    <t>SBL-111-StripPacking-10</t>
  </si>
  <si>
    <t>SBL</t>
  </si>
  <si>
    <t>SBL-110-StripPacking-10</t>
  </si>
  <si>
    <t>SBL-011-StripPacking-10</t>
  </si>
  <si>
    <t>SBL-010-StripPacking-10</t>
  </si>
  <si>
    <t>SU-111-StripPacking-15</t>
  </si>
  <si>
    <t>SU-110-StripPacking-15</t>
  </si>
  <si>
    <t>SU-011-StripPacking-15</t>
  </si>
  <si>
    <t>SU-010-StripPacking-15</t>
  </si>
  <si>
    <t>SU-111-StripPacking-20</t>
  </si>
  <si>
    <t>SU-110-StripPacking-20</t>
  </si>
  <si>
    <t>RU-111-StripPacking-15</t>
  </si>
  <si>
    <t>RU-110-StripPacking-15</t>
  </si>
  <si>
    <t>RU-011-StripPacking-15</t>
  </si>
  <si>
    <t>RU-010-StripPacking-15</t>
  </si>
  <si>
    <t>RU-111-StripPacking-20</t>
  </si>
  <si>
    <t>RU-110-StripPacking-20</t>
  </si>
  <si>
    <t>SBL-111-StripPacking-15</t>
  </si>
  <si>
    <t>SBL-110-StripPacking-15</t>
  </si>
  <si>
    <t>SBL-011-StripPacking-15</t>
  </si>
  <si>
    <t>SBL-010-StripPacking-15</t>
  </si>
  <si>
    <t>SBL-111-StripPacking-20</t>
  </si>
  <si>
    <t>SBM-111-StripPacking-10</t>
  </si>
  <si>
    <t>SBM</t>
  </si>
  <si>
    <t>SBM-110-StripPacking-10</t>
  </si>
  <si>
    <t>SBM-010-StripPacking-10</t>
  </si>
  <si>
    <t>SBM-111-StripPacking-15</t>
  </si>
  <si>
    <t>SBM-110-StripPacking-15</t>
  </si>
  <si>
    <t>SBM-011-StripPacking-15</t>
  </si>
  <si>
    <t>SBM-010-StripPacking-15</t>
  </si>
  <si>
    <t>SBM-011-StripPacking-10</t>
  </si>
  <si>
    <t>SBM-111-StripPacking-20</t>
  </si>
  <si>
    <t>Name</t>
  </si>
  <si>
    <t>Date</t>
  </si>
  <si>
    <t>Model</t>
  </si>
  <si>
    <t>Objective</t>
  </si>
  <si>
    <t>Subobjective</t>
  </si>
  <si>
    <t>N</t>
  </si>
  <si>
    <t>Cuts</t>
  </si>
  <si>
    <t>Presolve</t>
  </si>
  <si>
    <t>Heuristics</t>
  </si>
  <si>
    <t>Runtime</t>
  </si>
  <si>
    <t>Value</t>
  </si>
  <si>
    <t>Bound</t>
  </si>
  <si>
    <t>MIP Gap</t>
  </si>
  <si>
    <t>Sol Count</t>
  </si>
  <si>
    <t>Node Count</t>
  </si>
  <si>
    <t>Time/Gap</t>
  </si>
  <si>
    <t>SB-L</t>
  </si>
  <si>
    <t>SB-M</t>
  </si>
  <si>
    <t>SBL-110-StripPacking-20</t>
  </si>
  <si>
    <t>SBM-110-StripPacking-20</t>
  </si>
  <si>
    <t>SU-011-StripPacking-20</t>
  </si>
  <si>
    <t>RU-011-StripPacking-20</t>
  </si>
  <si>
    <t>SBL-011-StripPacking-20</t>
  </si>
  <si>
    <t>SBM-011-StripPacking-20</t>
  </si>
  <si>
    <t>SU-010-StripPacking-20</t>
  </si>
  <si>
    <t>RU-010-StripPacking-20</t>
  </si>
  <si>
    <t>SBL-010-StripPacking-20</t>
  </si>
  <si>
    <t>SBM-010-StripPacking-20</t>
  </si>
  <si>
    <t>SU-111-StripPacking-25</t>
  </si>
  <si>
    <t>RU-111-StripPacking-25</t>
  </si>
  <si>
    <t>SBL-111-StripPacking-25</t>
  </si>
  <si>
    <t>SBM-111-StripPacking-25</t>
  </si>
  <si>
    <t>SU-110-StripPacking-25</t>
  </si>
  <si>
    <t>RU-110-StripPacking-25</t>
  </si>
  <si>
    <t>SBL-110-StripPacking-25</t>
  </si>
  <si>
    <t>SBM-110-StripPacking-25</t>
  </si>
  <si>
    <t>SU-011-StripPacking-25</t>
  </si>
  <si>
    <t>RU-011-StripPacking-25</t>
  </si>
  <si>
    <t>SBL-011-StripPacking-25</t>
  </si>
  <si>
    <t>SBM-011-StripPacking-25</t>
  </si>
  <si>
    <t>SU-010-StripPacking-25</t>
  </si>
  <si>
    <t>RU-010-StripPacking-25</t>
  </si>
  <si>
    <t>SBL-010-StripPacking-25</t>
  </si>
  <si>
    <t>SBM-010-StripPacking-25</t>
  </si>
  <si>
    <t>C</t>
  </si>
  <si>
    <t>H</t>
  </si>
  <si>
    <t>SBuM-010-StripPacking-10</t>
  </si>
  <si>
    <t>SBuM</t>
  </si>
  <si>
    <t>SUu-010-StripPacking-10</t>
  </si>
  <si>
    <t>SUu</t>
  </si>
  <si>
    <t>SUu-010-StripPacking-15</t>
  </si>
  <si>
    <t>SUu-010-StripPacking-20</t>
  </si>
  <si>
    <t>SUu-010-StripPacking-25</t>
  </si>
  <si>
    <t>SBuL-010-StripPacking-10</t>
  </si>
  <si>
    <t>SBuL</t>
  </si>
  <si>
    <t>SBuL-010-StripPacking-15</t>
  </si>
  <si>
    <t>SBuM-010-StripPacking-15</t>
  </si>
  <si>
    <t>SBuL-010-StripPacking-20</t>
  </si>
  <si>
    <t>SBuM-010-StripPacking-20</t>
  </si>
  <si>
    <t>SBuL-010-StripPacking-25</t>
  </si>
  <si>
    <t>SBuM-010-StripPacking-25</t>
  </si>
  <si>
    <t>Static</t>
  </si>
  <si>
    <t>Sequence</t>
  </si>
  <si>
    <t>Branch</t>
  </si>
  <si>
    <t>Nodes</t>
  </si>
  <si>
    <t>RUu-010-StripPacking-10</t>
  </si>
  <si>
    <t>RUu</t>
  </si>
  <si>
    <t>RUu-010-StripPacking-15</t>
  </si>
  <si>
    <t>RUu-010-StripPacking-20</t>
  </si>
  <si>
    <t>RUu-010-StripPacking-25</t>
  </si>
  <si>
    <t>SUb-010-StripPacking-10</t>
  </si>
  <si>
    <t>SUb</t>
  </si>
  <si>
    <t>RUb-010-StripPacking-10</t>
  </si>
  <si>
    <t>RUb</t>
  </si>
  <si>
    <t>SUb-010-StripPacking-15</t>
  </si>
  <si>
    <t>RUb-010-StripPacking-15</t>
  </si>
  <si>
    <t>SUb-010-StripPacking-20</t>
  </si>
  <si>
    <t>RUb-010-StripPacking-20</t>
  </si>
  <si>
    <t>SUb-010-StripPacking-25</t>
  </si>
  <si>
    <t>RUb-010-StripPacking-25</t>
  </si>
  <si>
    <t>SBbL-010-StripPacking-10</t>
  </si>
  <si>
    <t>SBbL</t>
  </si>
  <si>
    <t>SBbM-010-StripPacking-10</t>
  </si>
  <si>
    <t>SBbM</t>
  </si>
  <si>
    <t>Standard</t>
  </si>
  <si>
    <t>SUsp-010-StripPacking-10</t>
  </si>
  <si>
    <t>SUsp</t>
  </si>
  <si>
    <t>RUsp-010-StripPacking-10</t>
  </si>
  <si>
    <t>RUsp</t>
  </si>
  <si>
    <t>SBspL-010-StripPacking-10</t>
  </si>
  <si>
    <t>SBspL</t>
  </si>
  <si>
    <t>SBspM-010-StripPacking-10</t>
  </si>
  <si>
    <t>SBspM</t>
  </si>
  <si>
    <t>SUsp-010-StripPacking-15</t>
  </si>
  <si>
    <t>RUsp-010-StripPacking-15</t>
  </si>
  <si>
    <t>SBspL-010-StripPacking-15</t>
  </si>
  <si>
    <t>SBspM-010-StripPacking-15</t>
  </si>
  <si>
    <t>SUsp-010-StripPacking-20</t>
  </si>
  <si>
    <t>RUsp-010-StripPacking-20</t>
  </si>
  <si>
    <t>SBspL-010-StripPacking-20</t>
  </si>
  <si>
    <t>SBspM-010-StripPacking-20</t>
  </si>
  <si>
    <t>SUsp-010-StripPacking-25</t>
  </si>
  <si>
    <t>RUsp-010-StripPacking-25</t>
  </si>
  <si>
    <t>SBspL-010-StripPacking-25</t>
  </si>
  <si>
    <t>SBspM-010-StripPacking-25</t>
  </si>
  <si>
    <t>SBbM-010-StripPacking-25</t>
  </si>
  <si>
    <t>SBbM-010-StripPacking-20</t>
  </si>
  <si>
    <t>SBbM-010-StripPacking-15</t>
  </si>
  <si>
    <t>SBbL-010-StripPacking-25</t>
  </si>
  <si>
    <t>SBbL-010-StripPacking-20</t>
  </si>
  <si>
    <t>SBbL-010-StripPacking-15</t>
  </si>
  <si>
    <t>SBspbL-010-StripPacking-10</t>
  </si>
  <si>
    <t>SBspbL</t>
  </si>
  <si>
    <t>SBspbM-010-StripPacking-10</t>
  </si>
  <si>
    <t>SBspbM</t>
  </si>
  <si>
    <t>SBspbL-010-StripPacking-15</t>
  </si>
  <si>
    <t>SBspbM-010-StripPacking-15</t>
  </si>
  <si>
    <t>SBspbL-010-StripPacking-20</t>
  </si>
  <si>
    <t>SBspbM-010-StripPacking-20</t>
  </si>
  <si>
    <t>SBspbL-010-StripPacking-25</t>
  </si>
  <si>
    <t>SBspbM-010-StripPacking-25</t>
  </si>
  <si>
    <t>SUspb-010-StripPacking-10</t>
  </si>
  <si>
    <t>SUspb</t>
  </si>
  <si>
    <t>RUspb-010-StripPacking-10</t>
  </si>
  <si>
    <t>RUspb</t>
  </si>
  <si>
    <t>Seq &amp; Br</t>
  </si>
  <si>
    <t>T Imp.</t>
  </si>
  <si>
    <t>T/G Imp.</t>
  </si>
  <si>
    <t>N Imp.</t>
  </si>
  <si>
    <t>G Imp.</t>
  </si>
  <si>
    <t>S. Cell Ref.</t>
  </si>
  <si>
    <t>Stan. Ref.</t>
  </si>
  <si>
    <t>SUspb-010-StripPacking-15</t>
  </si>
  <si>
    <t>SUspb-010-StripPacking-20</t>
  </si>
  <si>
    <t>SUspb-010-StripPacking-25</t>
  </si>
  <si>
    <t>RUspb-010-StripPacking-15</t>
  </si>
  <si>
    <t>RUspb-010-StripPacking-20</t>
  </si>
  <si>
    <t>RUspb-010-StripPacking-25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</si>
</sst>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"/>
    <numFmt numFmtId="165" formatCode="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ont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AD92-48DE-447C-9DB8-3F73236086A9}">
  <dimension ref="A1:R90"/>
  <sheetViews>
    <sheetView workbookViewId="0">
      <selection activeCell="E74" sqref="E74"/>
    </sheetView>
  </sheetViews>
  <sheetFormatPr defaultRowHeight="14.4" x14ac:dyDescent="0.3"/>
  <sheetData>
    <row r="1" spans="1:18" x14ac:dyDescent="0.3">
      <c r="A1" t="s">
        <v>43</v>
      </c>
      <c r="B1" t="s">
        <v>44</v>
      </c>
      <c r="D1" t="s">
        <v>45</v>
      </c>
      <c r="E1" t="s">
        <v>46</v>
      </c>
      <c r="F1" t="s">
        <v>47</v>
      </c>
      <c r="G1" t="s">
        <v>48</v>
      </c>
      <c r="I1" t="s">
        <v>49</v>
      </c>
      <c r="J1" t="s">
        <v>50</v>
      </c>
      <c r="K1" t="s">
        <v>51</v>
      </c>
      <c r="L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</row>
    <row r="2" spans="1:18" x14ac:dyDescent="0.3">
      <c r="A2" t="s">
        <v>0</v>
      </c>
      <c r="B2" s="1">
        <v>45415</v>
      </c>
      <c r="D2" t="s">
        <v>1</v>
      </c>
      <c r="E2" t="s">
        <v>2</v>
      </c>
      <c r="G2">
        <v>10</v>
      </c>
      <c r="I2">
        <v>1</v>
      </c>
      <c r="J2">
        <v>1</v>
      </c>
      <c r="K2">
        <v>1</v>
      </c>
      <c r="L2">
        <v>7.79150390625</v>
      </c>
      <c r="N2">
        <v>38.9999999959999</v>
      </c>
      <c r="O2">
        <v>38.9999999959999</v>
      </c>
      <c r="P2">
        <v>0</v>
      </c>
      <c r="Q2">
        <v>8</v>
      </c>
      <c r="R2">
        <v>11691</v>
      </c>
    </row>
    <row r="3" spans="1:18" x14ac:dyDescent="0.3">
      <c r="A3" t="s">
        <v>3</v>
      </c>
      <c r="B3" s="1">
        <v>45415</v>
      </c>
      <c r="D3" t="s">
        <v>1</v>
      </c>
      <c r="E3" t="s">
        <v>2</v>
      </c>
      <c r="G3">
        <v>10</v>
      </c>
      <c r="I3">
        <v>1</v>
      </c>
      <c r="J3">
        <v>1</v>
      </c>
      <c r="K3">
        <v>0</v>
      </c>
      <c r="L3">
        <v>0.37491512298583901</v>
      </c>
      <c r="N3">
        <v>39</v>
      </c>
      <c r="O3">
        <v>39</v>
      </c>
      <c r="P3">
        <v>0</v>
      </c>
      <c r="Q3">
        <v>5</v>
      </c>
      <c r="R3">
        <v>6749</v>
      </c>
    </row>
    <row r="4" spans="1:18" x14ac:dyDescent="0.3">
      <c r="A4" t="s">
        <v>4</v>
      </c>
      <c r="B4" s="1">
        <v>45415</v>
      </c>
      <c r="D4" t="s">
        <v>1</v>
      </c>
      <c r="E4" t="s">
        <v>2</v>
      </c>
      <c r="G4">
        <v>10</v>
      </c>
      <c r="I4">
        <v>0</v>
      </c>
      <c r="J4">
        <v>1</v>
      </c>
      <c r="K4">
        <v>1</v>
      </c>
      <c r="L4">
        <v>1.91082715988159</v>
      </c>
      <c r="N4">
        <v>39</v>
      </c>
      <c r="O4">
        <v>39</v>
      </c>
      <c r="P4">
        <v>0</v>
      </c>
      <c r="Q4">
        <v>7</v>
      </c>
      <c r="R4">
        <v>8620</v>
      </c>
    </row>
    <row r="5" spans="1:18" x14ac:dyDescent="0.3">
      <c r="A5" t="s">
        <v>5</v>
      </c>
      <c r="B5" s="1">
        <v>45415</v>
      </c>
      <c r="D5" t="s">
        <v>1</v>
      </c>
      <c r="E5" t="s">
        <v>2</v>
      </c>
      <c r="G5">
        <v>10</v>
      </c>
      <c r="I5">
        <v>0</v>
      </c>
      <c r="J5">
        <v>1</v>
      </c>
      <c r="K5">
        <v>0</v>
      </c>
      <c r="L5">
        <v>0.218025207519531</v>
      </c>
      <c r="N5">
        <v>39</v>
      </c>
      <c r="O5">
        <v>39</v>
      </c>
      <c r="P5">
        <v>0</v>
      </c>
      <c r="Q5">
        <v>8</v>
      </c>
      <c r="R5">
        <v>7001</v>
      </c>
    </row>
    <row r="6" spans="1:18" x14ac:dyDescent="0.3">
      <c r="A6" t="s">
        <v>16</v>
      </c>
      <c r="B6" s="1">
        <v>45415</v>
      </c>
      <c r="D6" t="s">
        <v>1</v>
      </c>
      <c r="E6" t="s">
        <v>2</v>
      </c>
      <c r="G6">
        <v>15</v>
      </c>
      <c r="I6">
        <v>1</v>
      </c>
      <c r="J6">
        <v>1</v>
      </c>
      <c r="K6">
        <v>1</v>
      </c>
      <c r="L6">
        <v>10800.7014248371</v>
      </c>
      <c r="N6">
        <v>49</v>
      </c>
      <c r="O6">
        <v>44</v>
      </c>
      <c r="P6">
        <v>0.10204081632653</v>
      </c>
      <c r="Q6">
        <v>10</v>
      </c>
      <c r="R6">
        <v>954336</v>
      </c>
    </row>
    <row r="7" spans="1:18" x14ac:dyDescent="0.3">
      <c r="A7" t="s">
        <v>17</v>
      </c>
      <c r="B7" s="1">
        <v>45416</v>
      </c>
      <c r="D7" t="s">
        <v>1</v>
      </c>
      <c r="E7" t="s">
        <v>2</v>
      </c>
      <c r="G7">
        <v>15</v>
      </c>
      <c r="I7">
        <v>1</v>
      </c>
      <c r="J7">
        <v>1</v>
      </c>
      <c r="K7">
        <v>0</v>
      </c>
      <c r="L7">
        <v>10800.3581724166</v>
      </c>
      <c r="N7">
        <v>49</v>
      </c>
      <c r="O7">
        <v>43.999999999999901</v>
      </c>
      <c r="P7">
        <v>0.102040816326531</v>
      </c>
      <c r="Q7">
        <v>10</v>
      </c>
      <c r="R7">
        <v>1298582</v>
      </c>
    </row>
    <row r="8" spans="1:18" x14ac:dyDescent="0.3">
      <c r="A8" t="s">
        <v>18</v>
      </c>
      <c r="B8" s="1">
        <v>45416</v>
      </c>
      <c r="D8" t="s">
        <v>1</v>
      </c>
      <c r="E8" t="s">
        <v>2</v>
      </c>
      <c r="G8">
        <v>15</v>
      </c>
      <c r="I8">
        <v>0</v>
      </c>
      <c r="J8">
        <v>1</v>
      </c>
      <c r="K8">
        <v>1</v>
      </c>
      <c r="L8">
        <v>10800.187497138901</v>
      </c>
      <c r="N8">
        <v>49</v>
      </c>
      <c r="O8">
        <v>46</v>
      </c>
      <c r="P8">
        <v>6.1224489795918297E-2</v>
      </c>
      <c r="Q8">
        <v>10</v>
      </c>
      <c r="R8">
        <v>3152487</v>
      </c>
    </row>
    <row r="9" spans="1:18" x14ac:dyDescent="0.3">
      <c r="A9" t="s">
        <v>19</v>
      </c>
      <c r="B9" s="1">
        <v>45417</v>
      </c>
      <c r="D9" t="s">
        <v>1</v>
      </c>
      <c r="E9" t="s">
        <v>2</v>
      </c>
      <c r="G9">
        <v>15</v>
      </c>
      <c r="I9">
        <v>0</v>
      </c>
      <c r="J9">
        <v>1</v>
      </c>
      <c r="K9">
        <v>0</v>
      </c>
      <c r="L9">
        <v>10800.057038545599</v>
      </c>
      <c r="N9">
        <v>49</v>
      </c>
      <c r="O9">
        <v>46</v>
      </c>
      <c r="P9">
        <v>6.1224489795918297E-2</v>
      </c>
      <c r="Q9">
        <v>10</v>
      </c>
      <c r="R9">
        <v>11971669</v>
      </c>
    </row>
    <row r="10" spans="1:18" x14ac:dyDescent="0.3">
      <c r="A10" t="s">
        <v>20</v>
      </c>
      <c r="B10" s="1">
        <v>45417</v>
      </c>
      <c r="D10" t="s">
        <v>1</v>
      </c>
      <c r="E10" t="s">
        <v>2</v>
      </c>
      <c r="G10">
        <v>20</v>
      </c>
      <c r="I10">
        <v>1</v>
      </c>
      <c r="J10">
        <v>1</v>
      </c>
      <c r="K10">
        <v>1</v>
      </c>
      <c r="L10">
        <v>10800.6926424503</v>
      </c>
      <c r="N10">
        <v>77.999999992099902</v>
      </c>
      <c r="O10">
        <v>41.999999999999801</v>
      </c>
      <c r="P10">
        <v>0.46153846148392602</v>
      </c>
      <c r="Q10">
        <v>10</v>
      </c>
      <c r="R10">
        <v>221320</v>
      </c>
    </row>
    <row r="11" spans="1:18" x14ac:dyDescent="0.3">
      <c r="A11" t="s">
        <v>21</v>
      </c>
      <c r="B11" s="1">
        <v>45418</v>
      </c>
      <c r="D11" t="s">
        <v>1</v>
      </c>
      <c r="E11" t="s">
        <v>2</v>
      </c>
      <c r="G11">
        <v>20</v>
      </c>
      <c r="I11">
        <v>1</v>
      </c>
      <c r="J11">
        <v>1</v>
      </c>
      <c r="K11">
        <v>0</v>
      </c>
      <c r="L11">
        <v>10801.3141169548</v>
      </c>
      <c r="N11">
        <v>79</v>
      </c>
      <c r="O11">
        <v>48</v>
      </c>
      <c r="P11">
        <v>0.392405063291139</v>
      </c>
      <c r="Q11">
        <v>10</v>
      </c>
      <c r="R11">
        <v>1523742</v>
      </c>
    </row>
    <row r="12" spans="1:18" x14ac:dyDescent="0.3">
      <c r="A12" t="s">
        <v>63</v>
      </c>
      <c r="B12" s="1">
        <v>45418</v>
      </c>
      <c r="D12" t="s">
        <v>1</v>
      </c>
      <c r="E12" t="s">
        <v>2</v>
      </c>
      <c r="G12">
        <v>20</v>
      </c>
      <c r="I12">
        <v>0</v>
      </c>
      <c r="J12">
        <v>1</v>
      </c>
      <c r="K12">
        <v>1</v>
      </c>
      <c r="L12">
        <v>10800.385318279201</v>
      </c>
      <c r="N12">
        <v>77.999999992099902</v>
      </c>
      <c r="O12">
        <v>47.999999999999801</v>
      </c>
      <c r="P12">
        <v>0.38461538455305799</v>
      </c>
      <c r="Q12">
        <v>10</v>
      </c>
      <c r="R12">
        <v>855991</v>
      </c>
    </row>
    <row r="13" spans="1:18" x14ac:dyDescent="0.3">
      <c r="A13" t="s">
        <v>67</v>
      </c>
      <c r="B13" s="1">
        <v>45419</v>
      </c>
      <c r="D13" t="s">
        <v>1</v>
      </c>
      <c r="E13" t="s">
        <v>2</v>
      </c>
      <c r="G13">
        <v>20</v>
      </c>
      <c r="I13">
        <v>0</v>
      </c>
      <c r="J13">
        <v>1</v>
      </c>
      <c r="K13">
        <v>0</v>
      </c>
      <c r="L13">
        <v>10800.219560384699</v>
      </c>
      <c r="N13">
        <v>77</v>
      </c>
      <c r="O13">
        <v>50</v>
      </c>
      <c r="P13">
        <v>0.35064935064934999</v>
      </c>
      <c r="Q13">
        <v>10</v>
      </c>
      <c r="R13">
        <v>8278879</v>
      </c>
    </row>
    <row r="14" spans="1:18" x14ac:dyDescent="0.3">
      <c r="A14" t="s">
        <v>71</v>
      </c>
      <c r="B14" s="1">
        <v>45419</v>
      </c>
      <c r="D14" t="s">
        <v>1</v>
      </c>
      <c r="E14" t="s">
        <v>2</v>
      </c>
      <c r="G14">
        <v>25</v>
      </c>
      <c r="I14">
        <v>1</v>
      </c>
      <c r="J14">
        <v>1</v>
      </c>
      <c r="K14">
        <v>1</v>
      </c>
      <c r="L14">
        <v>10804.405297994599</v>
      </c>
      <c r="N14">
        <v>76.999999992199903</v>
      </c>
      <c r="O14">
        <v>35</v>
      </c>
      <c r="P14">
        <v>0.54545454540850002</v>
      </c>
      <c r="Q14">
        <v>10</v>
      </c>
      <c r="R14">
        <v>286781</v>
      </c>
    </row>
    <row r="15" spans="1:18" x14ac:dyDescent="0.3">
      <c r="A15" t="s">
        <v>75</v>
      </c>
      <c r="B15" s="1">
        <v>45420</v>
      </c>
      <c r="D15" t="s">
        <v>1</v>
      </c>
      <c r="E15" t="s">
        <v>2</v>
      </c>
      <c r="G15">
        <v>25</v>
      </c>
      <c r="I15">
        <v>1</v>
      </c>
      <c r="J15">
        <v>1</v>
      </c>
      <c r="K15">
        <v>0</v>
      </c>
      <c r="L15">
        <v>10801.9758803844</v>
      </c>
      <c r="N15">
        <v>77</v>
      </c>
      <c r="O15">
        <v>37</v>
      </c>
      <c r="P15">
        <v>0.51948051948051899</v>
      </c>
      <c r="Q15">
        <v>10</v>
      </c>
      <c r="R15">
        <v>1220607</v>
      </c>
    </row>
    <row r="16" spans="1:18" x14ac:dyDescent="0.3">
      <c r="A16" t="s">
        <v>79</v>
      </c>
      <c r="B16" s="1">
        <v>45420</v>
      </c>
      <c r="D16" t="s">
        <v>1</v>
      </c>
      <c r="E16" t="s">
        <v>2</v>
      </c>
      <c r="G16">
        <v>25</v>
      </c>
      <c r="I16">
        <v>0</v>
      </c>
      <c r="J16">
        <v>1</v>
      </c>
      <c r="K16">
        <v>1</v>
      </c>
      <c r="L16">
        <v>10800.4154615402</v>
      </c>
      <c r="N16">
        <v>75.999999992299905</v>
      </c>
      <c r="O16">
        <v>35</v>
      </c>
      <c r="P16">
        <v>0.53947368416386698</v>
      </c>
      <c r="Q16">
        <v>10</v>
      </c>
      <c r="R16">
        <v>911220</v>
      </c>
    </row>
    <row r="17" spans="1:18" x14ac:dyDescent="0.3">
      <c r="A17" t="s">
        <v>83</v>
      </c>
      <c r="B17" s="1">
        <v>45421</v>
      </c>
      <c r="D17" t="s">
        <v>1</v>
      </c>
      <c r="E17" t="s">
        <v>2</v>
      </c>
      <c r="G17">
        <v>25</v>
      </c>
      <c r="I17">
        <v>0</v>
      </c>
      <c r="J17">
        <v>1</v>
      </c>
      <c r="K17">
        <v>0</v>
      </c>
      <c r="L17">
        <v>10801.128647089001</v>
      </c>
      <c r="N17">
        <v>77</v>
      </c>
      <c r="O17">
        <v>44</v>
      </c>
      <c r="P17">
        <v>0.42857142857142799</v>
      </c>
      <c r="Q17">
        <v>10</v>
      </c>
      <c r="R17">
        <v>8507637</v>
      </c>
    </row>
    <row r="21" spans="1:18" x14ac:dyDescent="0.3">
      <c r="A21" t="s">
        <v>43</v>
      </c>
      <c r="B21" t="s">
        <v>44</v>
      </c>
      <c r="D21" t="s">
        <v>45</v>
      </c>
      <c r="E21" t="s">
        <v>46</v>
      </c>
      <c r="F21" t="s">
        <v>47</v>
      </c>
      <c r="G21" t="s">
        <v>48</v>
      </c>
      <c r="I21" t="s">
        <v>49</v>
      </c>
      <c r="J21" t="s">
        <v>50</v>
      </c>
      <c r="K21" t="s">
        <v>51</v>
      </c>
      <c r="L21" t="s">
        <v>52</v>
      </c>
      <c r="N21" t="s">
        <v>53</v>
      </c>
      <c r="O21" t="s">
        <v>54</v>
      </c>
      <c r="P21" t="s">
        <v>55</v>
      </c>
      <c r="Q21" t="s">
        <v>56</v>
      </c>
      <c r="R21" t="s">
        <v>57</v>
      </c>
    </row>
    <row r="22" spans="1:18" x14ac:dyDescent="0.3">
      <c r="A22" t="s">
        <v>6</v>
      </c>
      <c r="B22" s="1">
        <v>45415</v>
      </c>
      <c r="D22" t="s">
        <v>7</v>
      </c>
      <c r="E22" t="s">
        <v>2</v>
      </c>
      <c r="G22">
        <v>10</v>
      </c>
      <c r="I22">
        <v>1</v>
      </c>
      <c r="J22">
        <v>1</v>
      </c>
      <c r="K22">
        <v>1</v>
      </c>
      <c r="L22">
        <v>5.2966926097869802</v>
      </c>
      <c r="N22">
        <v>39</v>
      </c>
      <c r="O22">
        <v>39</v>
      </c>
      <c r="P22">
        <v>0</v>
      </c>
      <c r="Q22">
        <v>8</v>
      </c>
      <c r="R22">
        <v>6487</v>
      </c>
    </row>
    <row r="23" spans="1:18" x14ac:dyDescent="0.3">
      <c r="A23" t="s">
        <v>8</v>
      </c>
      <c r="B23" s="1">
        <v>45415</v>
      </c>
      <c r="D23" t="s">
        <v>7</v>
      </c>
      <c r="E23" t="s">
        <v>2</v>
      </c>
      <c r="G23">
        <v>10</v>
      </c>
      <c r="I23">
        <v>1</v>
      </c>
      <c r="J23">
        <v>1</v>
      </c>
      <c r="K23">
        <v>0</v>
      </c>
      <c r="L23">
        <v>0.53066968917846602</v>
      </c>
      <c r="N23">
        <v>39</v>
      </c>
      <c r="O23">
        <v>39</v>
      </c>
      <c r="P23">
        <v>0</v>
      </c>
      <c r="Q23">
        <v>6</v>
      </c>
      <c r="R23">
        <v>9220</v>
      </c>
    </row>
    <row r="24" spans="1:18" x14ac:dyDescent="0.3">
      <c r="A24" t="s">
        <v>9</v>
      </c>
      <c r="B24" s="1">
        <v>45415</v>
      </c>
      <c r="D24" t="s">
        <v>7</v>
      </c>
      <c r="E24" t="s">
        <v>2</v>
      </c>
      <c r="G24">
        <v>10</v>
      </c>
      <c r="I24">
        <v>0</v>
      </c>
      <c r="J24">
        <v>1</v>
      </c>
      <c r="K24">
        <v>1</v>
      </c>
      <c r="L24">
        <v>4.1994714736938397</v>
      </c>
      <c r="N24">
        <v>38.9999999959999</v>
      </c>
      <c r="O24">
        <v>38.9999999959999</v>
      </c>
      <c r="P24">
        <v>0</v>
      </c>
      <c r="Q24">
        <v>10</v>
      </c>
      <c r="R24">
        <v>10454</v>
      </c>
    </row>
    <row r="25" spans="1:18" x14ac:dyDescent="0.3">
      <c r="A25" t="s">
        <v>10</v>
      </c>
      <c r="B25" s="1">
        <v>45415</v>
      </c>
      <c r="D25" t="s">
        <v>7</v>
      </c>
      <c r="E25" t="s">
        <v>2</v>
      </c>
      <c r="G25">
        <v>10</v>
      </c>
      <c r="I25">
        <v>0</v>
      </c>
      <c r="J25">
        <v>1</v>
      </c>
      <c r="K25">
        <v>0</v>
      </c>
      <c r="L25">
        <v>0.24957537651062001</v>
      </c>
      <c r="N25">
        <v>39</v>
      </c>
      <c r="O25">
        <v>39</v>
      </c>
      <c r="P25">
        <v>0</v>
      </c>
      <c r="Q25">
        <v>5</v>
      </c>
      <c r="R25">
        <v>6808</v>
      </c>
    </row>
    <row r="26" spans="1:18" x14ac:dyDescent="0.3">
      <c r="A26" t="s">
        <v>22</v>
      </c>
      <c r="B26" s="1">
        <v>45415</v>
      </c>
      <c r="D26" t="s">
        <v>7</v>
      </c>
      <c r="E26" t="s">
        <v>2</v>
      </c>
      <c r="G26">
        <v>15</v>
      </c>
      <c r="I26">
        <v>1</v>
      </c>
      <c r="J26">
        <v>1</v>
      </c>
      <c r="K26">
        <v>1</v>
      </c>
      <c r="L26">
        <v>10800.444430112801</v>
      </c>
      <c r="N26">
        <v>48.999999994999897</v>
      </c>
      <c r="O26">
        <v>47</v>
      </c>
      <c r="P26">
        <v>4.0816326432736201E-2</v>
      </c>
      <c r="Q26">
        <v>10</v>
      </c>
      <c r="R26">
        <v>1056059</v>
      </c>
    </row>
    <row r="27" spans="1:18" x14ac:dyDescent="0.3">
      <c r="A27" t="s">
        <v>23</v>
      </c>
      <c r="B27" s="1">
        <v>45416</v>
      </c>
      <c r="D27" t="s">
        <v>7</v>
      </c>
      <c r="E27" t="s">
        <v>2</v>
      </c>
      <c r="G27">
        <v>15</v>
      </c>
      <c r="I27">
        <v>1</v>
      </c>
      <c r="J27">
        <v>1</v>
      </c>
      <c r="K27">
        <v>0</v>
      </c>
      <c r="L27">
        <v>10800.3029723167</v>
      </c>
      <c r="N27">
        <v>50</v>
      </c>
      <c r="O27">
        <v>44</v>
      </c>
      <c r="P27">
        <v>0.12</v>
      </c>
      <c r="Q27">
        <v>10</v>
      </c>
      <c r="R27">
        <v>1183746</v>
      </c>
    </row>
    <row r="28" spans="1:18" x14ac:dyDescent="0.3">
      <c r="A28" t="s">
        <v>24</v>
      </c>
      <c r="B28" s="1">
        <v>45416</v>
      </c>
      <c r="D28" t="s">
        <v>7</v>
      </c>
      <c r="E28" t="s">
        <v>2</v>
      </c>
      <c r="G28">
        <v>15</v>
      </c>
      <c r="I28">
        <v>0</v>
      </c>
      <c r="J28">
        <v>1</v>
      </c>
      <c r="K28">
        <v>1</v>
      </c>
      <c r="L28">
        <v>10621.2486002445</v>
      </c>
      <c r="N28">
        <v>49</v>
      </c>
      <c r="O28">
        <v>49</v>
      </c>
      <c r="P28">
        <v>0</v>
      </c>
      <c r="Q28">
        <v>10</v>
      </c>
      <c r="R28">
        <v>2409126</v>
      </c>
    </row>
    <row r="29" spans="1:18" x14ac:dyDescent="0.3">
      <c r="A29" t="s">
        <v>25</v>
      </c>
      <c r="B29" s="1">
        <v>45417</v>
      </c>
      <c r="D29" t="s">
        <v>7</v>
      </c>
      <c r="E29" t="s">
        <v>2</v>
      </c>
      <c r="G29">
        <v>15</v>
      </c>
      <c r="I29">
        <v>0</v>
      </c>
      <c r="J29">
        <v>1</v>
      </c>
      <c r="K29">
        <v>0</v>
      </c>
      <c r="L29">
        <v>7293.79120111465</v>
      </c>
      <c r="N29">
        <v>49</v>
      </c>
      <c r="O29">
        <v>49</v>
      </c>
      <c r="P29">
        <v>0</v>
      </c>
      <c r="Q29">
        <v>10</v>
      </c>
      <c r="R29">
        <v>6558891</v>
      </c>
    </row>
    <row r="30" spans="1:18" x14ac:dyDescent="0.3">
      <c r="A30" t="s">
        <v>26</v>
      </c>
      <c r="B30" s="1">
        <v>45417</v>
      </c>
      <c r="D30" t="s">
        <v>7</v>
      </c>
      <c r="E30" t="s">
        <v>2</v>
      </c>
      <c r="G30">
        <v>20</v>
      </c>
      <c r="I30">
        <v>1</v>
      </c>
      <c r="J30">
        <v>1</v>
      </c>
      <c r="K30">
        <v>1</v>
      </c>
      <c r="L30">
        <v>10801.5145349502</v>
      </c>
      <c r="N30">
        <v>78</v>
      </c>
      <c r="O30">
        <v>48</v>
      </c>
      <c r="P30">
        <v>0.38461538461538403</v>
      </c>
      <c r="Q30">
        <v>10</v>
      </c>
      <c r="R30">
        <v>271096</v>
      </c>
    </row>
    <row r="31" spans="1:18" x14ac:dyDescent="0.3">
      <c r="A31" t="s">
        <v>27</v>
      </c>
      <c r="B31" s="1">
        <v>45418</v>
      </c>
      <c r="D31" t="s">
        <v>7</v>
      </c>
      <c r="E31" t="s">
        <v>2</v>
      </c>
      <c r="G31">
        <v>20</v>
      </c>
      <c r="I31">
        <v>1</v>
      </c>
      <c r="J31">
        <v>1</v>
      </c>
      <c r="K31">
        <v>0</v>
      </c>
      <c r="L31">
        <v>10801.351845741199</v>
      </c>
      <c r="N31">
        <v>79</v>
      </c>
      <c r="O31">
        <v>45.999999999999901</v>
      </c>
      <c r="P31">
        <v>0.417721518987342</v>
      </c>
      <c r="Q31">
        <v>10</v>
      </c>
      <c r="R31">
        <v>618961</v>
      </c>
    </row>
    <row r="32" spans="1:18" x14ac:dyDescent="0.3">
      <c r="A32" t="s">
        <v>64</v>
      </c>
      <c r="B32" s="1">
        <v>45418</v>
      </c>
      <c r="D32" t="s">
        <v>7</v>
      </c>
      <c r="E32" t="s">
        <v>2</v>
      </c>
      <c r="G32">
        <v>20</v>
      </c>
      <c r="I32">
        <v>0</v>
      </c>
      <c r="J32">
        <v>1</v>
      </c>
      <c r="K32">
        <v>1</v>
      </c>
      <c r="L32">
        <v>10802.4514098167</v>
      </c>
      <c r="N32">
        <v>77.999999992099902</v>
      </c>
      <c r="O32">
        <v>48</v>
      </c>
      <c r="P32">
        <v>0.38461538455305699</v>
      </c>
      <c r="Q32">
        <v>10</v>
      </c>
      <c r="R32">
        <v>495155</v>
      </c>
    </row>
    <row r="33" spans="1:18" x14ac:dyDescent="0.3">
      <c r="A33" t="s">
        <v>68</v>
      </c>
      <c r="B33" s="1">
        <v>45419</v>
      </c>
      <c r="D33" t="s">
        <v>7</v>
      </c>
      <c r="E33" t="s">
        <v>2</v>
      </c>
      <c r="G33">
        <v>20</v>
      </c>
      <c r="I33">
        <v>0</v>
      </c>
      <c r="J33">
        <v>1</v>
      </c>
      <c r="K33">
        <v>0</v>
      </c>
      <c r="L33">
        <v>10800.2565128803</v>
      </c>
      <c r="N33">
        <v>77</v>
      </c>
      <c r="O33">
        <v>50</v>
      </c>
      <c r="P33">
        <v>0.35064935064934999</v>
      </c>
      <c r="Q33">
        <v>10</v>
      </c>
      <c r="R33">
        <v>5012462</v>
      </c>
    </row>
    <row r="34" spans="1:18" x14ac:dyDescent="0.3">
      <c r="A34" t="s">
        <v>72</v>
      </c>
      <c r="B34" s="1">
        <v>45419</v>
      </c>
      <c r="D34" t="s">
        <v>7</v>
      </c>
      <c r="E34" t="s">
        <v>2</v>
      </c>
      <c r="G34">
        <v>25</v>
      </c>
      <c r="I34">
        <v>1</v>
      </c>
      <c r="J34">
        <v>1</v>
      </c>
      <c r="K34">
        <v>1</v>
      </c>
      <c r="L34">
        <v>10801.620481491</v>
      </c>
      <c r="N34">
        <v>77.999999992099902</v>
      </c>
      <c r="O34">
        <v>35</v>
      </c>
      <c r="P34">
        <v>0.55128205123660401</v>
      </c>
      <c r="Q34">
        <v>10</v>
      </c>
      <c r="R34">
        <v>272802</v>
      </c>
    </row>
    <row r="35" spans="1:18" x14ac:dyDescent="0.3">
      <c r="A35" t="s">
        <v>76</v>
      </c>
      <c r="B35" s="1">
        <v>45420</v>
      </c>
      <c r="D35" t="s">
        <v>7</v>
      </c>
      <c r="E35" t="s">
        <v>2</v>
      </c>
      <c r="G35">
        <v>25</v>
      </c>
      <c r="I35">
        <v>1</v>
      </c>
      <c r="J35">
        <v>1</v>
      </c>
      <c r="K35">
        <v>0</v>
      </c>
      <c r="L35">
        <v>10802.2299342155</v>
      </c>
      <c r="N35">
        <v>79</v>
      </c>
      <c r="O35">
        <v>35</v>
      </c>
      <c r="P35">
        <v>0.556962025316455</v>
      </c>
      <c r="Q35">
        <v>10</v>
      </c>
      <c r="R35">
        <v>773567</v>
      </c>
    </row>
    <row r="36" spans="1:18" x14ac:dyDescent="0.3">
      <c r="A36" t="s">
        <v>80</v>
      </c>
      <c r="B36" s="1">
        <v>45420</v>
      </c>
      <c r="D36" t="s">
        <v>7</v>
      </c>
      <c r="E36" t="s">
        <v>2</v>
      </c>
      <c r="G36">
        <v>25</v>
      </c>
      <c r="I36">
        <v>0</v>
      </c>
      <c r="J36">
        <v>1</v>
      </c>
      <c r="K36">
        <v>1</v>
      </c>
      <c r="L36">
        <v>10801.298090934701</v>
      </c>
      <c r="N36">
        <v>76.999999984299905</v>
      </c>
      <c r="O36">
        <v>38</v>
      </c>
      <c r="P36">
        <v>0.50649350639288204</v>
      </c>
      <c r="Q36">
        <v>10</v>
      </c>
      <c r="R36">
        <v>454227</v>
      </c>
    </row>
    <row r="37" spans="1:18" x14ac:dyDescent="0.3">
      <c r="A37" t="s">
        <v>84</v>
      </c>
      <c r="B37" s="1">
        <v>45421</v>
      </c>
      <c r="D37" t="s">
        <v>7</v>
      </c>
      <c r="E37" t="s">
        <v>2</v>
      </c>
      <c r="G37">
        <v>25</v>
      </c>
      <c r="I37">
        <v>0</v>
      </c>
      <c r="J37">
        <v>1</v>
      </c>
      <c r="K37">
        <v>0</v>
      </c>
      <c r="L37">
        <v>10801.592355012801</v>
      </c>
      <c r="N37">
        <v>78</v>
      </c>
      <c r="O37">
        <v>44</v>
      </c>
      <c r="P37">
        <v>0.43589743589743501</v>
      </c>
      <c r="Q37">
        <v>10</v>
      </c>
      <c r="R37">
        <v>4338508</v>
      </c>
    </row>
    <row r="41" spans="1:18" x14ac:dyDescent="0.3">
      <c r="A41" t="s">
        <v>43</v>
      </c>
      <c r="B41" t="s">
        <v>44</v>
      </c>
      <c r="D41" t="s">
        <v>45</v>
      </c>
      <c r="E41" t="s">
        <v>46</v>
      </c>
      <c r="F41" t="s">
        <v>47</v>
      </c>
      <c r="G41" t="s">
        <v>48</v>
      </c>
      <c r="I41" t="s">
        <v>49</v>
      </c>
      <c r="J41" t="s">
        <v>50</v>
      </c>
      <c r="K41" t="s">
        <v>51</v>
      </c>
      <c r="L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</row>
    <row r="42" spans="1:18" x14ac:dyDescent="0.3">
      <c r="A42" t="s">
        <v>11</v>
      </c>
      <c r="B42" s="1">
        <v>45415</v>
      </c>
      <c r="D42" t="s">
        <v>12</v>
      </c>
      <c r="E42" t="s">
        <v>2</v>
      </c>
      <c r="G42">
        <v>10</v>
      </c>
      <c r="I42">
        <v>1</v>
      </c>
      <c r="J42">
        <v>1</v>
      </c>
      <c r="K42">
        <v>1</v>
      </c>
      <c r="L42">
        <v>4.9288032054901096</v>
      </c>
      <c r="N42">
        <v>38.9999999959999</v>
      </c>
      <c r="O42">
        <v>38.9999999959999</v>
      </c>
      <c r="P42">
        <v>0</v>
      </c>
      <c r="Q42">
        <v>6</v>
      </c>
      <c r="R42">
        <v>13655</v>
      </c>
    </row>
    <row r="43" spans="1:18" x14ac:dyDescent="0.3">
      <c r="A43" t="s">
        <v>13</v>
      </c>
      <c r="B43" s="1">
        <v>45415</v>
      </c>
      <c r="D43" t="s">
        <v>12</v>
      </c>
      <c r="E43" t="s">
        <v>2</v>
      </c>
      <c r="G43">
        <v>10</v>
      </c>
      <c r="I43">
        <v>1</v>
      </c>
      <c r="J43">
        <v>1</v>
      </c>
      <c r="K43">
        <v>0</v>
      </c>
      <c r="L43">
        <v>0.68504595756530695</v>
      </c>
      <c r="N43">
        <v>38.9999999959999</v>
      </c>
      <c r="O43">
        <v>38.9999999959999</v>
      </c>
      <c r="P43">
        <v>0</v>
      </c>
      <c r="Q43">
        <v>6</v>
      </c>
      <c r="R43">
        <v>18720</v>
      </c>
    </row>
    <row r="44" spans="1:18" x14ac:dyDescent="0.3">
      <c r="A44" t="s">
        <v>14</v>
      </c>
      <c r="B44" s="1">
        <v>45415</v>
      </c>
      <c r="D44" t="s">
        <v>12</v>
      </c>
      <c r="E44" t="s">
        <v>2</v>
      </c>
      <c r="G44">
        <v>10</v>
      </c>
      <c r="I44">
        <v>0</v>
      </c>
      <c r="J44">
        <v>1</v>
      </c>
      <c r="K44">
        <v>1</v>
      </c>
      <c r="L44">
        <v>1.7552504539489699</v>
      </c>
      <c r="N44">
        <v>38.9999999959999</v>
      </c>
      <c r="O44">
        <v>38.9999999959999</v>
      </c>
      <c r="P44">
        <v>0</v>
      </c>
      <c r="Q44">
        <v>7</v>
      </c>
      <c r="R44">
        <v>13086</v>
      </c>
    </row>
    <row r="45" spans="1:18" x14ac:dyDescent="0.3">
      <c r="A45" t="s">
        <v>15</v>
      </c>
      <c r="B45" s="1">
        <v>45415</v>
      </c>
      <c r="D45" t="s">
        <v>12</v>
      </c>
      <c r="E45" t="s">
        <v>2</v>
      </c>
      <c r="G45">
        <v>10</v>
      </c>
      <c r="I45">
        <v>0</v>
      </c>
      <c r="J45">
        <v>1</v>
      </c>
      <c r="K45">
        <v>0</v>
      </c>
      <c r="L45">
        <v>0.26556849479675199</v>
      </c>
      <c r="N45">
        <v>39</v>
      </c>
      <c r="O45">
        <v>39</v>
      </c>
      <c r="P45">
        <v>0</v>
      </c>
      <c r="Q45">
        <v>5</v>
      </c>
      <c r="R45">
        <v>10470</v>
      </c>
    </row>
    <row r="46" spans="1:18" x14ac:dyDescent="0.3">
      <c r="A46" t="s">
        <v>28</v>
      </c>
      <c r="B46" s="1">
        <v>45415</v>
      </c>
      <c r="D46" t="s">
        <v>12</v>
      </c>
      <c r="E46" t="s">
        <v>2</v>
      </c>
      <c r="G46">
        <v>15</v>
      </c>
      <c r="I46">
        <v>1</v>
      </c>
      <c r="J46">
        <v>1</v>
      </c>
      <c r="K46">
        <v>1</v>
      </c>
      <c r="L46">
        <v>10800.416153907699</v>
      </c>
      <c r="N46">
        <v>49.999999994899902</v>
      </c>
      <c r="O46">
        <v>44</v>
      </c>
      <c r="P46">
        <v>0.11999999991023901</v>
      </c>
      <c r="Q46">
        <v>10</v>
      </c>
      <c r="R46">
        <v>784715</v>
      </c>
    </row>
    <row r="47" spans="1:18" x14ac:dyDescent="0.3">
      <c r="A47" t="s">
        <v>29</v>
      </c>
      <c r="B47" s="1">
        <v>45416</v>
      </c>
      <c r="D47" t="s">
        <v>12</v>
      </c>
      <c r="E47" t="s">
        <v>2</v>
      </c>
      <c r="G47">
        <v>15</v>
      </c>
      <c r="I47">
        <v>1</v>
      </c>
      <c r="J47">
        <v>1</v>
      </c>
      <c r="K47">
        <v>0</v>
      </c>
      <c r="L47">
        <v>10800.9066677093</v>
      </c>
      <c r="N47">
        <v>49.999999994899902</v>
      </c>
      <c r="O47">
        <v>42</v>
      </c>
      <c r="P47">
        <v>0.15999999991431901</v>
      </c>
      <c r="Q47">
        <v>10</v>
      </c>
      <c r="R47">
        <v>1320475</v>
      </c>
    </row>
    <row r="48" spans="1:18" x14ac:dyDescent="0.3">
      <c r="A48" t="s">
        <v>30</v>
      </c>
      <c r="B48" s="1">
        <v>45416</v>
      </c>
      <c r="D48" t="s">
        <v>12</v>
      </c>
      <c r="E48" t="s">
        <v>2</v>
      </c>
      <c r="G48">
        <v>15</v>
      </c>
      <c r="I48">
        <v>0</v>
      </c>
      <c r="J48">
        <v>1</v>
      </c>
      <c r="K48">
        <v>1</v>
      </c>
      <c r="L48">
        <v>10800.205550909001</v>
      </c>
      <c r="N48">
        <v>49.999999008749498</v>
      </c>
      <c r="O48">
        <v>46</v>
      </c>
      <c r="P48">
        <v>7.9999981760991004E-2</v>
      </c>
      <c r="Q48">
        <v>10</v>
      </c>
      <c r="R48">
        <v>2885440</v>
      </c>
    </row>
    <row r="49" spans="1:18" x14ac:dyDescent="0.3">
      <c r="A49" t="s">
        <v>31</v>
      </c>
      <c r="B49" s="1">
        <v>45417</v>
      </c>
      <c r="D49" t="s">
        <v>12</v>
      </c>
      <c r="E49" t="s">
        <v>2</v>
      </c>
      <c r="G49">
        <v>15</v>
      </c>
      <c r="I49">
        <v>0</v>
      </c>
      <c r="J49">
        <v>1</v>
      </c>
      <c r="K49">
        <v>0</v>
      </c>
      <c r="L49">
        <v>10800.045284747999</v>
      </c>
      <c r="N49">
        <v>49.999999994899902</v>
      </c>
      <c r="O49">
        <v>46</v>
      </c>
      <c r="P49">
        <v>7.9999999906159899E-2</v>
      </c>
      <c r="Q49">
        <v>10</v>
      </c>
      <c r="R49">
        <v>22409960</v>
      </c>
    </row>
    <row r="50" spans="1:18" x14ac:dyDescent="0.3">
      <c r="A50" t="s">
        <v>32</v>
      </c>
      <c r="B50" s="1">
        <v>45417</v>
      </c>
      <c r="D50" t="s">
        <v>12</v>
      </c>
      <c r="E50" t="s">
        <v>2</v>
      </c>
      <c r="G50">
        <v>20</v>
      </c>
      <c r="I50">
        <v>1</v>
      </c>
      <c r="J50">
        <v>1</v>
      </c>
      <c r="K50">
        <v>1</v>
      </c>
      <c r="L50">
        <v>10800.7511644363</v>
      </c>
      <c r="N50">
        <v>79.999999991899898</v>
      </c>
      <c r="O50">
        <v>46</v>
      </c>
      <c r="P50">
        <v>0.424999999941781</v>
      </c>
      <c r="Q50">
        <v>10</v>
      </c>
      <c r="R50">
        <v>365984</v>
      </c>
    </row>
    <row r="51" spans="1:18" x14ac:dyDescent="0.3">
      <c r="A51" t="s">
        <v>61</v>
      </c>
      <c r="B51" s="1">
        <v>45418</v>
      </c>
      <c r="D51" t="s">
        <v>12</v>
      </c>
      <c r="E51" t="s">
        <v>2</v>
      </c>
      <c r="G51">
        <v>20</v>
      </c>
      <c r="I51">
        <v>1</v>
      </c>
      <c r="J51">
        <v>1</v>
      </c>
      <c r="K51">
        <v>0</v>
      </c>
      <c r="L51">
        <v>10801.6247532367</v>
      </c>
      <c r="N51">
        <v>82</v>
      </c>
      <c r="O51">
        <v>46</v>
      </c>
      <c r="P51">
        <v>0.439024390243902</v>
      </c>
      <c r="Q51">
        <v>10</v>
      </c>
      <c r="R51">
        <v>1150244</v>
      </c>
    </row>
    <row r="52" spans="1:18" x14ac:dyDescent="0.3">
      <c r="A52" t="s">
        <v>65</v>
      </c>
      <c r="B52" s="1">
        <v>45418</v>
      </c>
      <c r="D52" t="s">
        <v>12</v>
      </c>
      <c r="E52" t="s">
        <v>2</v>
      </c>
      <c r="G52">
        <v>20</v>
      </c>
      <c r="I52">
        <v>0</v>
      </c>
      <c r="J52">
        <v>1</v>
      </c>
      <c r="K52">
        <v>1</v>
      </c>
      <c r="L52">
        <v>10803.3305995464</v>
      </c>
      <c r="N52">
        <v>80.999999991799896</v>
      </c>
      <c r="O52">
        <v>48</v>
      </c>
      <c r="P52">
        <v>0.40740740734741598</v>
      </c>
      <c r="Q52">
        <v>10</v>
      </c>
      <c r="R52">
        <v>765904</v>
      </c>
    </row>
    <row r="53" spans="1:18" x14ac:dyDescent="0.3">
      <c r="A53" t="s">
        <v>69</v>
      </c>
      <c r="B53" s="1">
        <v>45419</v>
      </c>
      <c r="D53" t="s">
        <v>12</v>
      </c>
      <c r="E53" t="s">
        <v>2</v>
      </c>
      <c r="G53">
        <v>20</v>
      </c>
      <c r="I53">
        <v>0</v>
      </c>
      <c r="J53">
        <v>1</v>
      </c>
      <c r="K53">
        <v>0</v>
      </c>
      <c r="L53">
        <v>10800.11992383</v>
      </c>
      <c r="N53">
        <v>79</v>
      </c>
      <c r="O53">
        <v>48</v>
      </c>
      <c r="P53">
        <v>0.392405063291139</v>
      </c>
      <c r="Q53">
        <v>10</v>
      </c>
      <c r="R53">
        <v>4486727</v>
      </c>
    </row>
    <row r="54" spans="1:18" x14ac:dyDescent="0.3">
      <c r="A54" t="s">
        <v>73</v>
      </c>
      <c r="B54" s="1">
        <v>45419</v>
      </c>
      <c r="D54" t="s">
        <v>12</v>
      </c>
      <c r="E54" t="s">
        <v>2</v>
      </c>
      <c r="G54">
        <v>25</v>
      </c>
      <c r="I54">
        <v>1</v>
      </c>
      <c r="J54">
        <v>1</v>
      </c>
      <c r="K54">
        <v>1</v>
      </c>
      <c r="L54">
        <v>10801.220197916</v>
      </c>
      <c r="N54">
        <v>75.999999992299905</v>
      </c>
      <c r="O54">
        <v>35</v>
      </c>
      <c r="P54">
        <v>0.53947368416386698</v>
      </c>
      <c r="Q54">
        <v>10</v>
      </c>
      <c r="R54">
        <v>221609</v>
      </c>
    </row>
    <row r="55" spans="1:18" x14ac:dyDescent="0.3">
      <c r="A55" t="s">
        <v>77</v>
      </c>
      <c r="B55" s="1">
        <v>45420</v>
      </c>
      <c r="D55" t="s">
        <v>12</v>
      </c>
      <c r="E55" t="s">
        <v>2</v>
      </c>
      <c r="G55">
        <v>25</v>
      </c>
      <c r="I55">
        <v>1</v>
      </c>
      <c r="J55">
        <v>1</v>
      </c>
      <c r="K55">
        <v>0</v>
      </c>
      <c r="L55">
        <v>10801.150327682401</v>
      </c>
      <c r="N55">
        <v>79</v>
      </c>
      <c r="O55">
        <v>38</v>
      </c>
      <c r="P55">
        <v>0.518987341772151</v>
      </c>
      <c r="Q55">
        <v>10</v>
      </c>
      <c r="R55">
        <v>1056101</v>
      </c>
    </row>
    <row r="56" spans="1:18" x14ac:dyDescent="0.3">
      <c r="A56" t="s">
        <v>81</v>
      </c>
      <c r="B56" s="1">
        <v>45420</v>
      </c>
      <c r="D56" t="s">
        <v>12</v>
      </c>
      <c r="E56" t="s">
        <v>2</v>
      </c>
      <c r="G56">
        <v>25</v>
      </c>
      <c r="I56">
        <v>0</v>
      </c>
      <c r="J56">
        <v>1</v>
      </c>
      <c r="K56">
        <v>1</v>
      </c>
      <c r="L56">
        <v>10800.303760528501</v>
      </c>
      <c r="N56">
        <v>76.999999992199903</v>
      </c>
      <c r="O56">
        <v>35</v>
      </c>
      <c r="P56">
        <v>0.54545454540850002</v>
      </c>
      <c r="Q56">
        <v>10</v>
      </c>
      <c r="R56">
        <v>632235</v>
      </c>
    </row>
    <row r="57" spans="1:18" x14ac:dyDescent="0.3">
      <c r="A57" t="s">
        <v>85</v>
      </c>
      <c r="B57" s="1">
        <v>45421</v>
      </c>
      <c r="D57" t="s">
        <v>12</v>
      </c>
      <c r="E57" t="s">
        <v>2</v>
      </c>
      <c r="G57">
        <v>25</v>
      </c>
      <c r="I57">
        <v>0</v>
      </c>
      <c r="J57">
        <v>1</v>
      </c>
      <c r="K57">
        <v>0</v>
      </c>
      <c r="L57">
        <v>10800.245986461599</v>
      </c>
      <c r="N57">
        <v>80</v>
      </c>
      <c r="O57">
        <v>40</v>
      </c>
      <c r="P57">
        <v>0.5</v>
      </c>
      <c r="Q57">
        <v>10</v>
      </c>
      <c r="R57">
        <v>3584478</v>
      </c>
    </row>
    <row r="58" spans="1:18" x14ac:dyDescent="0.3">
      <c r="B58" s="1"/>
    </row>
    <row r="61" spans="1:18" x14ac:dyDescent="0.3">
      <c r="A61" t="s">
        <v>43</v>
      </c>
      <c r="B61" t="s">
        <v>44</v>
      </c>
      <c r="D61" t="s">
        <v>45</v>
      </c>
      <c r="E61" t="s">
        <v>46</v>
      </c>
      <c r="F61" t="s">
        <v>47</v>
      </c>
      <c r="G61" t="s">
        <v>48</v>
      </c>
      <c r="I61" t="s">
        <v>49</v>
      </c>
      <c r="J61" t="s">
        <v>50</v>
      </c>
      <c r="K61" t="s">
        <v>51</v>
      </c>
      <c r="L61" t="s">
        <v>52</v>
      </c>
      <c r="N61" t="s">
        <v>53</v>
      </c>
      <c r="O61" t="s">
        <v>54</v>
      </c>
      <c r="P61" t="s">
        <v>55</v>
      </c>
      <c r="Q61" t="s">
        <v>56</v>
      </c>
      <c r="R61" t="s">
        <v>57</v>
      </c>
    </row>
    <row r="62" spans="1:18" x14ac:dyDescent="0.3">
      <c r="A62" t="s">
        <v>33</v>
      </c>
      <c r="B62" s="1">
        <v>45415</v>
      </c>
      <c r="D62" t="s">
        <v>34</v>
      </c>
      <c r="E62" t="s">
        <v>2</v>
      </c>
      <c r="G62">
        <v>10</v>
      </c>
      <c r="I62">
        <v>1</v>
      </c>
      <c r="J62">
        <v>1</v>
      </c>
      <c r="K62">
        <v>1</v>
      </c>
      <c r="L62">
        <v>3.95303130149841</v>
      </c>
      <c r="N62">
        <v>39</v>
      </c>
      <c r="O62">
        <v>39</v>
      </c>
      <c r="P62">
        <v>0</v>
      </c>
      <c r="Q62">
        <v>8</v>
      </c>
      <c r="R62">
        <v>6700</v>
      </c>
    </row>
    <row r="63" spans="1:18" x14ac:dyDescent="0.3">
      <c r="A63" t="s">
        <v>35</v>
      </c>
      <c r="B63" s="1">
        <v>45415</v>
      </c>
      <c r="D63" t="s">
        <v>34</v>
      </c>
      <c r="E63" t="s">
        <v>2</v>
      </c>
      <c r="G63">
        <v>10</v>
      </c>
      <c r="I63">
        <v>1</v>
      </c>
      <c r="J63">
        <v>1</v>
      </c>
      <c r="K63">
        <v>0</v>
      </c>
      <c r="L63">
        <v>0.92931461334228505</v>
      </c>
      <c r="N63">
        <v>39</v>
      </c>
      <c r="O63">
        <v>39</v>
      </c>
      <c r="P63">
        <v>0</v>
      </c>
      <c r="Q63">
        <v>8</v>
      </c>
      <c r="R63">
        <v>14052</v>
      </c>
    </row>
    <row r="64" spans="1:18" x14ac:dyDescent="0.3">
      <c r="A64" t="s">
        <v>41</v>
      </c>
      <c r="B64" s="1">
        <v>45415</v>
      </c>
      <c r="D64" t="s">
        <v>34</v>
      </c>
      <c r="E64" t="s">
        <v>2</v>
      </c>
      <c r="G64">
        <v>10</v>
      </c>
      <c r="I64">
        <v>0</v>
      </c>
      <c r="J64">
        <v>1</v>
      </c>
      <c r="K64">
        <v>1</v>
      </c>
      <c r="L64">
        <v>2.2663912773132302</v>
      </c>
      <c r="N64">
        <v>39</v>
      </c>
      <c r="O64">
        <v>39</v>
      </c>
      <c r="P64">
        <v>0</v>
      </c>
      <c r="Q64">
        <v>7</v>
      </c>
      <c r="R64">
        <v>8394</v>
      </c>
    </row>
    <row r="65" spans="1:18" x14ac:dyDescent="0.3">
      <c r="A65" t="s">
        <v>36</v>
      </c>
      <c r="B65" s="1">
        <v>45415</v>
      </c>
      <c r="D65" t="s">
        <v>34</v>
      </c>
      <c r="E65" t="s">
        <v>2</v>
      </c>
      <c r="G65">
        <v>10</v>
      </c>
      <c r="I65">
        <v>0</v>
      </c>
      <c r="J65">
        <v>1</v>
      </c>
      <c r="K65">
        <v>0</v>
      </c>
      <c r="L65">
        <v>0.32615756988525302</v>
      </c>
      <c r="N65">
        <v>39</v>
      </c>
      <c r="O65">
        <v>39</v>
      </c>
      <c r="P65">
        <v>0</v>
      </c>
      <c r="Q65">
        <v>6</v>
      </c>
      <c r="R65">
        <v>9773</v>
      </c>
    </row>
    <row r="66" spans="1:18" x14ac:dyDescent="0.3">
      <c r="A66" t="s">
        <v>37</v>
      </c>
      <c r="B66" s="1">
        <v>45416</v>
      </c>
      <c r="D66" t="s">
        <v>34</v>
      </c>
      <c r="E66" t="s">
        <v>2</v>
      </c>
      <c r="G66">
        <v>15</v>
      </c>
      <c r="I66">
        <v>1</v>
      </c>
      <c r="J66">
        <v>1</v>
      </c>
      <c r="K66">
        <v>1</v>
      </c>
      <c r="L66">
        <v>10801.128458499899</v>
      </c>
      <c r="N66">
        <v>49.999999994899902</v>
      </c>
      <c r="O66">
        <v>41</v>
      </c>
      <c r="P66">
        <v>0.17999999991635901</v>
      </c>
      <c r="Q66">
        <v>10</v>
      </c>
      <c r="R66">
        <v>1454520</v>
      </c>
    </row>
    <row r="67" spans="1:18" x14ac:dyDescent="0.3">
      <c r="A67" t="s">
        <v>38</v>
      </c>
      <c r="B67" s="1">
        <v>45416</v>
      </c>
      <c r="D67" t="s">
        <v>34</v>
      </c>
      <c r="E67" t="s">
        <v>2</v>
      </c>
      <c r="G67">
        <v>15</v>
      </c>
      <c r="I67">
        <v>1</v>
      </c>
      <c r="J67">
        <v>1</v>
      </c>
      <c r="K67">
        <v>0</v>
      </c>
      <c r="L67">
        <v>10800.6461753845</v>
      </c>
      <c r="N67">
        <v>49.999999994899902</v>
      </c>
      <c r="O67">
        <v>42</v>
      </c>
      <c r="P67">
        <v>0.15999999991431901</v>
      </c>
      <c r="Q67">
        <v>10</v>
      </c>
      <c r="R67">
        <v>2946247</v>
      </c>
    </row>
    <row r="68" spans="1:18" x14ac:dyDescent="0.3">
      <c r="A68" t="s">
        <v>39</v>
      </c>
      <c r="B68" s="1">
        <v>45417</v>
      </c>
      <c r="D68" t="s">
        <v>34</v>
      </c>
      <c r="E68" t="s">
        <v>2</v>
      </c>
      <c r="G68">
        <v>15</v>
      </c>
      <c r="I68">
        <v>0</v>
      </c>
      <c r="J68">
        <v>1</v>
      </c>
      <c r="K68">
        <v>1</v>
      </c>
      <c r="L68">
        <v>10800.1493225097</v>
      </c>
      <c r="N68">
        <v>49.999999994899902</v>
      </c>
      <c r="O68">
        <v>44</v>
      </c>
      <c r="P68">
        <v>0.11999999991023901</v>
      </c>
      <c r="Q68">
        <v>10</v>
      </c>
      <c r="R68">
        <v>2582035</v>
      </c>
    </row>
    <row r="69" spans="1:18" x14ac:dyDescent="0.3">
      <c r="A69" t="s">
        <v>40</v>
      </c>
      <c r="B69" s="1">
        <v>45417</v>
      </c>
      <c r="D69" t="s">
        <v>34</v>
      </c>
      <c r="E69" t="s">
        <v>2</v>
      </c>
      <c r="G69">
        <v>15</v>
      </c>
      <c r="I69">
        <v>0</v>
      </c>
      <c r="J69">
        <v>1</v>
      </c>
      <c r="K69">
        <v>0</v>
      </c>
      <c r="L69">
        <v>10800.152280569</v>
      </c>
      <c r="N69">
        <v>50</v>
      </c>
      <c r="O69">
        <v>43</v>
      </c>
      <c r="P69">
        <v>0.14000000000000001</v>
      </c>
      <c r="Q69">
        <v>8</v>
      </c>
      <c r="R69">
        <v>6617947</v>
      </c>
    </row>
    <row r="70" spans="1:18" x14ac:dyDescent="0.3">
      <c r="A70" t="s">
        <v>42</v>
      </c>
      <c r="B70" s="1">
        <v>45418</v>
      </c>
      <c r="D70" t="s">
        <v>34</v>
      </c>
      <c r="E70" t="s">
        <v>2</v>
      </c>
      <c r="G70">
        <v>20</v>
      </c>
      <c r="I70">
        <v>1</v>
      </c>
      <c r="J70">
        <v>1</v>
      </c>
      <c r="K70">
        <v>1</v>
      </c>
      <c r="L70">
        <v>10802.7453105449</v>
      </c>
      <c r="N70">
        <v>78.999999991993604</v>
      </c>
      <c r="O70">
        <v>36.6100938974635</v>
      </c>
      <c r="P70">
        <v>0.53658108985855801</v>
      </c>
      <c r="Q70">
        <v>10</v>
      </c>
      <c r="R70">
        <v>482432</v>
      </c>
    </row>
    <row r="71" spans="1:18" x14ac:dyDescent="0.3">
      <c r="A71" t="s">
        <v>62</v>
      </c>
      <c r="B71" s="1">
        <v>45418</v>
      </c>
      <c r="D71" t="s">
        <v>34</v>
      </c>
      <c r="E71" t="s">
        <v>2</v>
      </c>
      <c r="G71">
        <v>20</v>
      </c>
      <c r="I71">
        <v>1</v>
      </c>
      <c r="J71">
        <v>1</v>
      </c>
      <c r="K71">
        <v>0</v>
      </c>
      <c r="L71">
        <v>10800.3110878467</v>
      </c>
      <c r="N71">
        <v>81</v>
      </c>
      <c r="O71">
        <v>36.883283132530103</v>
      </c>
      <c r="P71">
        <v>0.54465082552431898</v>
      </c>
      <c r="Q71">
        <v>10</v>
      </c>
      <c r="R71">
        <v>1303787</v>
      </c>
    </row>
    <row r="72" spans="1:18" x14ac:dyDescent="0.3">
      <c r="A72" t="s">
        <v>66</v>
      </c>
      <c r="B72" s="1">
        <v>45419</v>
      </c>
      <c r="D72" t="s">
        <v>34</v>
      </c>
      <c r="E72" t="s">
        <v>2</v>
      </c>
      <c r="G72">
        <v>20</v>
      </c>
      <c r="I72">
        <v>0</v>
      </c>
      <c r="J72">
        <v>1</v>
      </c>
      <c r="K72">
        <v>1</v>
      </c>
      <c r="L72">
        <v>10800.3157908916</v>
      </c>
      <c r="N72">
        <v>81.999999991699895</v>
      </c>
      <c r="O72">
        <v>37</v>
      </c>
      <c r="P72">
        <v>0.54878048775920496</v>
      </c>
      <c r="Q72">
        <v>10</v>
      </c>
      <c r="R72">
        <v>643659</v>
      </c>
    </row>
    <row r="73" spans="1:18" x14ac:dyDescent="0.3">
      <c r="A73" t="s">
        <v>70</v>
      </c>
      <c r="B73" s="1">
        <v>45419</v>
      </c>
      <c r="D73" t="s">
        <v>34</v>
      </c>
      <c r="E73" t="s">
        <v>2</v>
      </c>
      <c r="G73">
        <v>20</v>
      </c>
      <c r="I73">
        <v>0</v>
      </c>
      <c r="J73">
        <v>1</v>
      </c>
      <c r="K73">
        <v>0</v>
      </c>
      <c r="L73">
        <v>10800.1653499603</v>
      </c>
      <c r="N73">
        <v>81</v>
      </c>
      <c r="O73">
        <v>40</v>
      </c>
      <c r="P73">
        <v>0.50617283950617198</v>
      </c>
      <c r="Q73">
        <v>10</v>
      </c>
      <c r="R73">
        <v>2947597</v>
      </c>
    </row>
    <row r="74" spans="1:18" x14ac:dyDescent="0.3">
      <c r="A74" t="s">
        <v>74</v>
      </c>
      <c r="B74" s="1">
        <v>45420</v>
      </c>
      <c r="D74" t="s">
        <v>34</v>
      </c>
      <c r="E74" t="s">
        <v>2</v>
      </c>
      <c r="G74">
        <v>25</v>
      </c>
      <c r="I74">
        <v>1</v>
      </c>
      <c r="J74">
        <v>1</v>
      </c>
      <c r="K74">
        <v>1</v>
      </c>
      <c r="L74">
        <v>10800.618244171101</v>
      </c>
      <c r="N74">
        <v>77.999999992099902</v>
      </c>
      <c r="O74">
        <v>35</v>
      </c>
      <c r="P74">
        <v>0.55128205123660401</v>
      </c>
      <c r="Q74">
        <v>10</v>
      </c>
      <c r="R74">
        <v>427937</v>
      </c>
    </row>
    <row r="75" spans="1:18" x14ac:dyDescent="0.3">
      <c r="A75" t="s">
        <v>78</v>
      </c>
      <c r="B75" s="1">
        <v>45420</v>
      </c>
      <c r="D75" t="s">
        <v>34</v>
      </c>
      <c r="E75" t="s">
        <v>2</v>
      </c>
      <c r="G75">
        <v>25</v>
      </c>
      <c r="I75">
        <v>1</v>
      </c>
      <c r="J75">
        <v>1</v>
      </c>
      <c r="K75">
        <v>0</v>
      </c>
      <c r="L75">
        <v>10801.709481239301</v>
      </c>
      <c r="N75">
        <v>80</v>
      </c>
      <c r="O75">
        <v>35</v>
      </c>
      <c r="P75">
        <v>0.5625</v>
      </c>
      <c r="Q75">
        <v>10</v>
      </c>
      <c r="R75">
        <v>1317237</v>
      </c>
    </row>
    <row r="76" spans="1:18" x14ac:dyDescent="0.3">
      <c r="A76" t="s">
        <v>82</v>
      </c>
      <c r="B76" s="1">
        <v>45421</v>
      </c>
      <c r="D76" t="s">
        <v>34</v>
      </c>
      <c r="E76" t="s">
        <v>2</v>
      </c>
      <c r="G76">
        <v>25</v>
      </c>
      <c r="I76">
        <v>0</v>
      </c>
      <c r="J76">
        <v>1</v>
      </c>
      <c r="K76">
        <v>1</v>
      </c>
      <c r="L76">
        <v>10800.371338605801</v>
      </c>
      <c r="N76">
        <v>77.999999992099902</v>
      </c>
      <c r="O76">
        <v>35</v>
      </c>
      <c r="P76">
        <v>0.55128205123660401</v>
      </c>
      <c r="Q76">
        <v>10</v>
      </c>
      <c r="R76">
        <v>630190</v>
      </c>
    </row>
    <row r="77" spans="1:18" x14ac:dyDescent="0.3">
      <c r="A77" t="s">
        <v>86</v>
      </c>
      <c r="B77" s="1">
        <v>45421</v>
      </c>
      <c r="D77" t="s">
        <v>34</v>
      </c>
      <c r="E77" t="s">
        <v>2</v>
      </c>
      <c r="G77">
        <v>25</v>
      </c>
      <c r="I77">
        <v>0</v>
      </c>
      <c r="J77">
        <v>1</v>
      </c>
      <c r="K77">
        <v>0</v>
      </c>
      <c r="L77">
        <v>10800.2008063793</v>
      </c>
      <c r="N77">
        <v>79</v>
      </c>
      <c r="O77">
        <v>35</v>
      </c>
      <c r="P77">
        <v>0.556962025316455</v>
      </c>
      <c r="Q77">
        <v>10</v>
      </c>
      <c r="R77">
        <v>2438303</v>
      </c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ADBD-9478-401A-9A4B-1E96AFE5EFFE}">
  <dimension ref="A1:Z77"/>
  <sheetViews>
    <sheetView topLeftCell="J1" workbookViewId="0">
      <selection activeCell="P2" sqref="P2:Z19"/>
    </sheetView>
  </sheetViews>
  <sheetFormatPr defaultRowHeight="14.4" x14ac:dyDescent="0.3"/>
  <cols>
    <col min="17" max="18" width="4.44140625" customWidth="1"/>
  </cols>
  <sheetData>
    <row r="1" spans="1:26" x14ac:dyDescent="0.3">
      <c r="A1" t="str">
        <f>CutAndHeur1!D1</f>
        <v>Model</v>
      </c>
      <c r="B1" t="str">
        <f>CutAndHeur1!G1</f>
        <v>N</v>
      </c>
      <c r="C1" t="str">
        <f>CutAndHeur1!I1</f>
        <v>Cuts</v>
      </c>
      <c r="D1" t="str">
        <f>CutAndHeur1!K1</f>
        <v>Heuristics</v>
      </c>
      <c r="E1" t="str">
        <f>CutAndHeur1!L1</f>
        <v>Runtime</v>
      </c>
      <c r="F1" t="str">
        <f>CutAndHeur1!P1</f>
        <v>MIP Gap</v>
      </c>
      <c r="G1" t="s">
        <v>58</v>
      </c>
      <c r="H1" t="s">
        <v>107</v>
      </c>
      <c r="J1" t="s">
        <v>174</v>
      </c>
      <c r="K1" t="s">
        <v>169</v>
      </c>
      <c r="L1" t="s">
        <v>172</v>
      </c>
      <c r="M1" t="s">
        <v>170</v>
      </c>
      <c r="N1" t="s">
        <v>171</v>
      </c>
    </row>
    <row r="2" spans="1:26" x14ac:dyDescent="0.3">
      <c r="A2" t="str">
        <f>CutAndHeur1!D2</f>
        <v>SU</v>
      </c>
      <c r="B2">
        <f>CutAndHeur1!G2</f>
        <v>10</v>
      </c>
      <c r="C2">
        <f>CutAndHeur1!I2</f>
        <v>1</v>
      </c>
      <c r="D2">
        <f>CutAndHeur1!K2</f>
        <v>1</v>
      </c>
      <c r="E2">
        <f>CutAndHeur1!L2</f>
        <v>7.79150390625</v>
      </c>
      <c r="F2">
        <f>CutAndHeur1!P2</f>
        <v>0</v>
      </c>
      <c r="G2" t="str">
        <f>IF(E2&gt;10800,ROUND(F2*100,1)&amp;"%",ROUND(E2,2)&amp;"s")</f>
        <v>7.79s</v>
      </c>
      <c r="H2">
        <f>CutAndHeur1!R2</f>
        <v>11691</v>
      </c>
      <c r="J2">
        <f>ROW()-MOD(ROW()-2,4)</f>
        <v>2</v>
      </c>
      <c r="K2">
        <f t="shared" ref="K2:K17" si="0">(INDEX(E:E,J2)-E2)/INDEX(E:E,J2)</f>
        <v>0</v>
      </c>
      <c r="L2" t="str">
        <f t="shared" ref="L2:L17" si="1">IF(INDEX(F:F,J2)=0, "na", (INDEX(F:F,J2)-F2)/INDEX(F:F,J2))</f>
        <v>na</v>
      </c>
      <c r="M2">
        <f t="shared" ref="M2:M17" si="2">IF(AND(INDEX(F:F,J2)=0,F2=0),K2,IF(AND(INDEX(F:F,J2)&gt;0,F2&gt;0),L2,IF(F2&gt;0,"$\circ$","*")))</f>
        <v>0</v>
      </c>
      <c r="N2">
        <f t="shared" ref="N2:N17" si="3">(INDEX(H:H,J2)-H2)/INDEX(H:H,J2)</f>
        <v>0</v>
      </c>
      <c r="P2" s="11"/>
      <c r="Q2" s="11"/>
      <c r="R2" s="11"/>
      <c r="S2" s="34" t="s">
        <v>1</v>
      </c>
      <c r="T2" s="35"/>
      <c r="U2" s="34" t="s">
        <v>7</v>
      </c>
      <c r="V2" s="35"/>
      <c r="W2" s="34" t="s">
        <v>59</v>
      </c>
      <c r="X2" s="35"/>
      <c r="Y2" s="34" t="s">
        <v>60</v>
      </c>
      <c r="Z2" s="35"/>
    </row>
    <row r="3" spans="1:26" x14ac:dyDescent="0.3">
      <c r="A3" t="str">
        <f>CutAndHeur1!D3</f>
        <v>SU</v>
      </c>
      <c r="B3">
        <f>CutAndHeur1!G3</f>
        <v>10</v>
      </c>
      <c r="C3">
        <f>CutAndHeur1!I3</f>
        <v>1</v>
      </c>
      <c r="D3">
        <f>CutAndHeur1!K3</f>
        <v>0</v>
      </c>
      <c r="E3">
        <f>CutAndHeur1!L3</f>
        <v>0.37491512298583901</v>
      </c>
      <c r="F3">
        <f>CutAndHeur1!P3</f>
        <v>0</v>
      </c>
      <c r="G3" t="str">
        <f t="shared" ref="G3:G66" si="4">IF(E3&gt;10800,ROUND(F3*100,1)&amp;"%",ROUND(E3,2)&amp;"s")</f>
        <v>0.37s</v>
      </c>
      <c r="H3">
        <f>CutAndHeur1!R3</f>
        <v>6749</v>
      </c>
      <c r="J3">
        <f t="shared" ref="J3:J66" si="5">ROW()-MOD(ROW()-2,4)</f>
        <v>2</v>
      </c>
      <c r="K3">
        <f t="shared" si="0"/>
        <v>0.95188154591245233</v>
      </c>
      <c r="L3" t="str">
        <f t="shared" si="1"/>
        <v>na</v>
      </c>
      <c r="M3">
        <f t="shared" si="2"/>
        <v>0.95188154591245233</v>
      </c>
      <c r="N3">
        <f t="shared" si="3"/>
        <v>0.42271833033957745</v>
      </c>
      <c r="P3" s="10" t="s">
        <v>48</v>
      </c>
      <c r="Q3" s="5" t="s">
        <v>87</v>
      </c>
      <c r="R3" s="5" t="s">
        <v>88</v>
      </c>
      <c r="S3" s="13" t="s">
        <v>58</v>
      </c>
      <c r="T3" s="14" t="s">
        <v>107</v>
      </c>
      <c r="U3" s="13" t="s">
        <v>58</v>
      </c>
      <c r="V3" s="14" t="s">
        <v>107</v>
      </c>
      <c r="W3" s="13" t="s">
        <v>58</v>
      </c>
      <c r="X3" s="14" t="s">
        <v>107</v>
      </c>
      <c r="Y3" s="13" t="s">
        <v>58</v>
      </c>
      <c r="Z3" s="14" t="s">
        <v>107</v>
      </c>
    </row>
    <row r="4" spans="1:26" x14ac:dyDescent="0.3">
      <c r="A4" t="str">
        <f>CutAndHeur1!D4</f>
        <v>SU</v>
      </c>
      <c r="B4">
        <f>CutAndHeur1!G4</f>
        <v>10</v>
      </c>
      <c r="C4">
        <f>CutAndHeur1!I4</f>
        <v>0</v>
      </c>
      <c r="D4">
        <f>CutAndHeur1!K4</f>
        <v>1</v>
      </c>
      <c r="E4">
        <f>CutAndHeur1!L4</f>
        <v>1.91082715988159</v>
      </c>
      <c r="F4">
        <f>CutAndHeur1!P4</f>
        <v>0</v>
      </c>
      <c r="G4" t="str">
        <f t="shared" si="4"/>
        <v>1.91s</v>
      </c>
      <c r="H4">
        <f>CutAndHeur1!R4</f>
        <v>8620</v>
      </c>
      <c r="J4">
        <f t="shared" si="5"/>
        <v>2</v>
      </c>
      <c r="K4">
        <f t="shared" si="0"/>
        <v>0.75475502767202507</v>
      </c>
      <c r="L4" t="str">
        <f t="shared" si="1"/>
        <v>na</v>
      </c>
      <c r="M4">
        <f t="shared" si="2"/>
        <v>0.75475502767202507</v>
      </c>
      <c r="N4">
        <f t="shared" si="3"/>
        <v>0.26268069455136428</v>
      </c>
      <c r="P4" s="31">
        <v>10</v>
      </c>
      <c r="Q4" s="6">
        <f>C2</f>
        <v>1</v>
      </c>
      <c r="R4" s="6">
        <v>1</v>
      </c>
      <c r="S4" s="15" t="str">
        <f>G2</f>
        <v>7.79s</v>
      </c>
      <c r="T4" s="28">
        <f>H2</f>
        <v>11691</v>
      </c>
      <c r="U4" s="15" t="str">
        <f>G22</f>
        <v>5.3s</v>
      </c>
      <c r="V4" s="28">
        <f>H22</f>
        <v>6487</v>
      </c>
      <c r="W4" s="15" t="str">
        <f>G42</f>
        <v>4.93s</v>
      </c>
      <c r="X4" s="28">
        <f>H42</f>
        <v>13655</v>
      </c>
      <c r="Y4" s="15" t="str">
        <f>G62</f>
        <v>3.95s</v>
      </c>
      <c r="Z4" s="28">
        <f>H62</f>
        <v>6700</v>
      </c>
    </row>
    <row r="5" spans="1:26" x14ac:dyDescent="0.3">
      <c r="A5" t="str">
        <f>CutAndHeur1!D5</f>
        <v>SU</v>
      </c>
      <c r="B5">
        <f>CutAndHeur1!G5</f>
        <v>10</v>
      </c>
      <c r="C5">
        <f>CutAndHeur1!I5</f>
        <v>0</v>
      </c>
      <c r="D5">
        <f>CutAndHeur1!K5</f>
        <v>0</v>
      </c>
      <c r="E5">
        <f>CutAndHeur1!L5</f>
        <v>0.218025207519531</v>
      </c>
      <c r="F5">
        <f>CutAndHeur1!P5</f>
        <v>0</v>
      </c>
      <c r="G5" t="str">
        <f t="shared" si="4"/>
        <v>0.22s</v>
      </c>
      <c r="H5">
        <f>CutAndHeur1!R5</f>
        <v>7001</v>
      </c>
      <c r="J5">
        <f t="shared" si="5"/>
        <v>2</v>
      </c>
      <c r="K5">
        <f t="shared" si="0"/>
        <v>0.97201757065864514</v>
      </c>
      <c r="L5" t="str">
        <f t="shared" si="1"/>
        <v>na</v>
      </c>
      <c r="M5">
        <f t="shared" si="2"/>
        <v>0.97201757065864514</v>
      </c>
      <c r="N5">
        <f t="shared" si="3"/>
        <v>0.40116328799931572</v>
      </c>
      <c r="P5" s="32"/>
      <c r="Q5" s="7">
        <v>1</v>
      </c>
      <c r="R5" s="7">
        <v>0</v>
      </c>
      <c r="S5" s="16" t="str">
        <f t="shared" ref="S5:T5" si="6">G3</f>
        <v>0.37s</v>
      </c>
      <c r="T5" s="29">
        <f t="shared" si="6"/>
        <v>6749</v>
      </c>
      <c r="U5" s="16" t="str">
        <f t="shared" ref="U5:V5" si="7">G23</f>
        <v>0.53s</v>
      </c>
      <c r="V5" s="29">
        <f t="shared" si="7"/>
        <v>9220</v>
      </c>
      <c r="W5" s="16" t="str">
        <f t="shared" ref="W5:X5" si="8">G43</f>
        <v>0.69s</v>
      </c>
      <c r="X5" s="29">
        <f t="shared" si="8"/>
        <v>18720</v>
      </c>
      <c r="Y5" s="16" t="str">
        <f t="shared" ref="Y5:Z5" si="9">G63</f>
        <v>0.93s</v>
      </c>
      <c r="Z5" s="29">
        <f t="shared" si="9"/>
        <v>14052</v>
      </c>
    </row>
    <row r="6" spans="1:26" x14ac:dyDescent="0.3">
      <c r="A6" t="str">
        <f>CutAndHeur1!D6</f>
        <v>SU</v>
      </c>
      <c r="B6">
        <f>CutAndHeur1!G6</f>
        <v>15</v>
      </c>
      <c r="C6">
        <f>CutAndHeur1!I6</f>
        <v>1</v>
      </c>
      <c r="D6">
        <f>CutAndHeur1!K6</f>
        <v>1</v>
      </c>
      <c r="E6">
        <f>CutAndHeur1!L6</f>
        <v>10800.7014248371</v>
      </c>
      <c r="F6">
        <f>CutAndHeur1!P6</f>
        <v>0.10204081632653</v>
      </c>
      <c r="G6" t="str">
        <f t="shared" si="4"/>
        <v>10.2%</v>
      </c>
      <c r="H6">
        <f>CutAndHeur1!R6</f>
        <v>954336</v>
      </c>
      <c r="J6">
        <f t="shared" si="5"/>
        <v>6</v>
      </c>
      <c r="K6">
        <f t="shared" si="0"/>
        <v>0</v>
      </c>
      <c r="L6">
        <f t="shared" si="1"/>
        <v>0</v>
      </c>
      <c r="M6">
        <f t="shared" si="2"/>
        <v>0</v>
      </c>
      <c r="N6">
        <f t="shared" si="3"/>
        <v>0</v>
      </c>
      <c r="P6" s="32"/>
      <c r="Q6" s="7">
        <v>0</v>
      </c>
      <c r="R6" s="7">
        <v>1</v>
      </c>
      <c r="S6" s="16" t="str">
        <f t="shared" ref="S6:T6" si="10">G4</f>
        <v>1.91s</v>
      </c>
      <c r="T6" s="29">
        <f t="shared" si="10"/>
        <v>8620</v>
      </c>
      <c r="U6" s="16" t="str">
        <f t="shared" ref="U6:V6" si="11">G24</f>
        <v>4.2s</v>
      </c>
      <c r="V6" s="29">
        <f t="shared" si="11"/>
        <v>10454</v>
      </c>
      <c r="W6" s="16" t="str">
        <f t="shared" ref="W6:X6" si="12">G44</f>
        <v>1.76s</v>
      </c>
      <c r="X6" s="29">
        <f t="shared" si="12"/>
        <v>13086</v>
      </c>
      <c r="Y6" s="16" t="str">
        <f t="shared" ref="Y6:Z6" si="13">G64</f>
        <v>2.27s</v>
      </c>
      <c r="Z6" s="29">
        <f t="shared" si="13"/>
        <v>8394</v>
      </c>
    </row>
    <row r="7" spans="1:26" x14ac:dyDescent="0.3">
      <c r="A7" t="str">
        <f>CutAndHeur1!D7</f>
        <v>SU</v>
      </c>
      <c r="B7">
        <f>CutAndHeur1!G7</f>
        <v>15</v>
      </c>
      <c r="C7">
        <f>CutAndHeur1!I7</f>
        <v>1</v>
      </c>
      <c r="D7">
        <f>CutAndHeur1!K7</f>
        <v>0</v>
      </c>
      <c r="E7">
        <f>CutAndHeur1!L7</f>
        <v>10800.3581724166</v>
      </c>
      <c r="F7">
        <f>CutAndHeur1!P7</f>
        <v>0.102040816326531</v>
      </c>
      <c r="G7" t="str">
        <f t="shared" si="4"/>
        <v>10.2%</v>
      </c>
      <c r="H7">
        <f>CutAndHeur1!R7</f>
        <v>1298582</v>
      </c>
      <c r="J7">
        <f t="shared" si="5"/>
        <v>6</v>
      </c>
      <c r="K7">
        <f t="shared" si="0"/>
        <v>3.178056748339108E-5</v>
      </c>
      <c r="L7">
        <f t="shared" si="1"/>
        <v>-9.7921670771939394E-15</v>
      </c>
      <c r="M7">
        <f t="shared" si="2"/>
        <v>-9.7921670771939394E-15</v>
      </c>
      <c r="N7">
        <f t="shared" si="3"/>
        <v>-0.3607178184622607</v>
      </c>
      <c r="P7" s="33"/>
      <c r="Q7" s="8">
        <v>0</v>
      </c>
      <c r="R7" s="8">
        <v>0</v>
      </c>
      <c r="S7" s="18" t="str">
        <f t="shared" ref="S7:T7" si="14">G5</f>
        <v>0.22s</v>
      </c>
      <c r="T7" s="30">
        <f t="shared" si="14"/>
        <v>7001</v>
      </c>
      <c r="U7" s="18" t="str">
        <f t="shared" ref="U7:V7" si="15">G25</f>
        <v>0.25s</v>
      </c>
      <c r="V7" s="30">
        <f t="shared" si="15"/>
        <v>6808</v>
      </c>
      <c r="W7" s="18" t="str">
        <f t="shared" ref="W7:X7" si="16">G45</f>
        <v>0.27s</v>
      </c>
      <c r="X7" s="30">
        <f t="shared" si="16"/>
        <v>10470</v>
      </c>
      <c r="Y7" s="18" t="str">
        <f t="shared" ref="Y7:Z7" si="17">G65</f>
        <v>0.33s</v>
      </c>
      <c r="Z7" s="30">
        <f t="shared" si="17"/>
        <v>9773</v>
      </c>
    </row>
    <row r="8" spans="1:26" x14ac:dyDescent="0.3">
      <c r="A8" t="str">
        <f>CutAndHeur1!D8</f>
        <v>SU</v>
      </c>
      <c r="B8">
        <f>CutAndHeur1!G8</f>
        <v>15</v>
      </c>
      <c r="C8">
        <f>CutAndHeur1!I8</f>
        <v>0</v>
      </c>
      <c r="D8">
        <f>CutAndHeur1!K8</f>
        <v>1</v>
      </c>
      <c r="E8">
        <f>CutAndHeur1!L8</f>
        <v>10800.187497138901</v>
      </c>
      <c r="F8">
        <f>CutAndHeur1!P8</f>
        <v>6.1224489795918297E-2</v>
      </c>
      <c r="G8" t="str">
        <f t="shared" si="4"/>
        <v>6.1%</v>
      </c>
      <c r="H8">
        <f>CutAndHeur1!R8</f>
        <v>3152487</v>
      </c>
      <c r="J8">
        <f t="shared" si="5"/>
        <v>6</v>
      </c>
      <c r="K8">
        <f t="shared" si="0"/>
        <v>4.7582807632958137E-5</v>
      </c>
      <c r="L8">
        <f t="shared" si="1"/>
        <v>0.39999999999999714</v>
      </c>
      <c r="M8">
        <f t="shared" si="2"/>
        <v>0.39999999999999714</v>
      </c>
      <c r="N8">
        <f t="shared" si="3"/>
        <v>-2.3033302736143244</v>
      </c>
      <c r="P8" s="31">
        <v>15</v>
      </c>
      <c r="Q8" s="6">
        <v>1</v>
      </c>
      <c r="R8" s="6">
        <v>1</v>
      </c>
      <c r="S8" s="15" t="str">
        <f t="shared" ref="S8:T8" si="18">G6</f>
        <v>10.2%</v>
      </c>
      <c r="T8" s="28">
        <f t="shared" si="18"/>
        <v>954336</v>
      </c>
      <c r="U8" s="15" t="str">
        <f t="shared" ref="U8:V8" si="19">G26</f>
        <v>4.1%</v>
      </c>
      <c r="V8" s="28">
        <f t="shared" si="19"/>
        <v>1056059</v>
      </c>
      <c r="W8" s="15" t="str">
        <f t="shared" ref="W8:X8" si="20">G46</f>
        <v>12%</v>
      </c>
      <c r="X8" s="28">
        <f t="shared" si="20"/>
        <v>784715</v>
      </c>
      <c r="Y8" s="15" t="str">
        <f t="shared" ref="Y8:Z8" si="21">G66</f>
        <v>18%</v>
      </c>
      <c r="Z8" s="28">
        <f t="shared" si="21"/>
        <v>1454520</v>
      </c>
    </row>
    <row r="9" spans="1:26" x14ac:dyDescent="0.3">
      <c r="A9" t="str">
        <f>CutAndHeur1!D9</f>
        <v>SU</v>
      </c>
      <c r="B9">
        <f>CutAndHeur1!G9</f>
        <v>15</v>
      </c>
      <c r="C9">
        <f>CutAndHeur1!I9</f>
        <v>0</v>
      </c>
      <c r="D9">
        <f>CutAndHeur1!K9</f>
        <v>0</v>
      </c>
      <c r="E9">
        <f>CutAndHeur1!L9</f>
        <v>10800.057038545599</v>
      </c>
      <c r="F9">
        <f>CutAndHeur1!P9</f>
        <v>6.1224489795918297E-2</v>
      </c>
      <c r="G9" t="str">
        <f t="shared" si="4"/>
        <v>6.1%</v>
      </c>
      <c r="H9">
        <f>CutAndHeur1!R9</f>
        <v>11971669</v>
      </c>
      <c r="J9">
        <f t="shared" si="5"/>
        <v>6</v>
      </c>
      <c r="K9">
        <f t="shared" si="0"/>
        <v>5.9661522539494432E-5</v>
      </c>
      <c r="L9">
        <f t="shared" si="1"/>
        <v>0.39999999999999714</v>
      </c>
      <c r="M9">
        <f t="shared" si="2"/>
        <v>0.39999999999999714</v>
      </c>
      <c r="N9">
        <f t="shared" si="3"/>
        <v>-11.544501098145727</v>
      </c>
      <c r="P9" s="32"/>
      <c r="Q9" s="7">
        <v>1</v>
      </c>
      <c r="R9" s="7">
        <v>0</v>
      </c>
      <c r="S9" s="16" t="str">
        <f t="shared" ref="S9:T9" si="22">G7</f>
        <v>10.2%</v>
      </c>
      <c r="T9" s="29">
        <f t="shared" si="22"/>
        <v>1298582</v>
      </c>
      <c r="U9" s="16" t="str">
        <f t="shared" ref="U9:V9" si="23">G27</f>
        <v>12%</v>
      </c>
      <c r="V9" s="29">
        <f t="shared" si="23"/>
        <v>1183746</v>
      </c>
      <c r="W9" s="16" t="str">
        <f t="shared" ref="W9:X9" si="24">G47</f>
        <v>16%</v>
      </c>
      <c r="X9" s="29">
        <f t="shared" si="24"/>
        <v>1320475</v>
      </c>
      <c r="Y9" s="16" t="str">
        <f t="shared" ref="Y9:Z9" si="25">G67</f>
        <v>16%</v>
      </c>
      <c r="Z9" s="29">
        <f t="shared" si="25"/>
        <v>2946247</v>
      </c>
    </row>
    <row r="10" spans="1:26" x14ac:dyDescent="0.3">
      <c r="A10" t="str">
        <f>CutAndHeur1!D10</f>
        <v>SU</v>
      </c>
      <c r="B10">
        <f>CutAndHeur1!G10</f>
        <v>20</v>
      </c>
      <c r="C10">
        <f>CutAndHeur1!I10</f>
        <v>1</v>
      </c>
      <c r="D10">
        <f>CutAndHeur1!K10</f>
        <v>1</v>
      </c>
      <c r="E10">
        <f>CutAndHeur1!L10</f>
        <v>10800.6926424503</v>
      </c>
      <c r="F10">
        <f>CutAndHeur1!P10</f>
        <v>0.46153846148392602</v>
      </c>
      <c r="G10" t="str">
        <f t="shared" si="4"/>
        <v>46.2%</v>
      </c>
      <c r="H10">
        <f>CutAndHeur1!R10</f>
        <v>221320</v>
      </c>
      <c r="J10">
        <f t="shared" si="5"/>
        <v>10</v>
      </c>
      <c r="K10">
        <f t="shared" si="0"/>
        <v>0</v>
      </c>
      <c r="L10">
        <f t="shared" si="1"/>
        <v>0</v>
      </c>
      <c r="M10">
        <f t="shared" si="2"/>
        <v>0</v>
      </c>
      <c r="N10">
        <f t="shared" si="3"/>
        <v>0</v>
      </c>
      <c r="P10" s="32"/>
      <c r="Q10" s="7">
        <v>0</v>
      </c>
      <c r="R10" s="7">
        <v>1</v>
      </c>
      <c r="S10" s="16" t="str">
        <f t="shared" ref="S10:T10" si="26">G8</f>
        <v>6.1%</v>
      </c>
      <c r="T10" s="29">
        <f t="shared" si="26"/>
        <v>3152487</v>
      </c>
      <c r="U10" s="16" t="str">
        <f t="shared" ref="U10:V10" si="27">G28</f>
        <v>10621.25s</v>
      </c>
      <c r="V10" s="29">
        <f t="shared" si="27"/>
        <v>2409126</v>
      </c>
      <c r="W10" s="16" t="str">
        <f t="shared" ref="W10:X10" si="28">G48</f>
        <v>8%</v>
      </c>
      <c r="X10" s="29">
        <f t="shared" si="28"/>
        <v>2885440</v>
      </c>
      <c r="Y10" s="16" t="str">
        <f t="shared" ref="Y10:Z10" si="29">G68</f>
        <v>12%</v>
      </c>
      <c r="Z10" s="29">
        <f t="shared" si="29"/>
        <v>2582035</v>
      </c>
    </row>
    <row r="11" spans="1:26" x14ac:dyDescent="0.3">
      <c r="A11" t="str">
        <f>CutAndHeur1!D11</f>
        <v>SU</v>
      </c>
      <c r="B11">
        <f>CutAndHeur1!G11</f>
        <v>20</v>
      </c>
      <c r="C11">
        <f>CutAndHeur1!I11</f>
        <v>1</v>
      </c>
      <c r="D11">
        <f>CutAndHeur1!K11</f>
        <v>0</v>
      </c>
      <c r="E11">
        <f>CutAndHeur1!L11</f>
        <v>10801.3141169548</v>
      </c>
      <c r="F11">
        <f>CutAndHeur1!P11</f>
        <v>0.392405063291139</v>
      </c>
      <c r="G11" t="str">
        <f t="shared" si="4"/>
        <v>39.2%</v>
      </c>
      <c r="H11">
        <f>CutAndHeur1!R11</f>
        <v>1523742</v>
      </c>
      <c r="J11">
        <f t="shared" si="5"/>
        <v>10</v>
      </c>
      <c r="K11">
        <f t="shared" si="0"/>
        <v>-5.7540245341056032E-5</v>
      </c>
      <c r="L11">
        <f t="shared" si="1"/>
        <v>0.14978902943540431</v>
      </c>
      <c r="M11">
        <f t="shared" si="2"/>
        <v>0.14978902943540431</v>
      </c>
      <c r="N11">
        <f t="shared" si="3"/>
        <v>-5.8847912524850896</v>
      </c>
      <c r="P11" s="33"/>
      <c r="Q11" s="8">
        <v>0</v>
      </c>
      <c r="R11" s="8">
        <v>0</v>
      </c>
      <c r="S11" s="18" t="str">
        <f t="shared" ref="S11:T11" si="30">G9</f>
        <v>6.1%</v>
      </c>
      <c r="T11" s="30">
        <f t="shared" si="30"/>
        <v>11971669</v>
      </c>
      <c r="U11" s="18" t="str">
        <f t="shared" ref="U11:V11" si="31">G29</f>
        <v>7293.79s</v>
      </c>
      <c r="V11" s="30">
        <f t="shared" si="31"/>
        <v>6558891</v>
      </c>
      <c r="W11" s="18" t="str">
        <f t="shared" ref="W11:X11" si="32">G49</f>
        <v>8%</v>
      </c>
      <c r="X11" s="30">
        <f t="shared" si="32"/>
        <v>22409960</v>
      </c>
      <c r="Y11" s="18" t="str">
        <f t="shared" ref="Y11:Z11" si="33">G69</f>
        <v>14%</v>
      </c>
      <c r="Z11" s="30">
        <f t="shared" si="33"/>
        <v>6617947</v>
      </c>
    </row>
    <row r="12" spans="1:26" x14ac:dyDescent="0.3">
      <c r="A12" t="str">
        <f>CutAndHeur1!D12</f>
        <v>SU</v>
      </c>
      <c r="B12">
        <f>CutAndHeur1!G12</f>
        <v>20</v>
      </c>
      <c r="C12">
        <f>CutAndHeur1!I12</f>
        <v>0</v>
      </c>
      <c r="D12">
        <f>CutAndHeur1!K12</f>
        <v>1</v>
      </c>
      <c r="E12">
        <f>CutAndHeur1!L12</f>
        <v>10800.385318279201</v>
      </c>
      <c r="F12">
        <f>CutAndHeur1!P12</f>
        <v>0.38461538455305799</v>
      </c>
      <c r="G12" t="str">
        <f t="shared" si="4"/>
        <v>38.5%</v>
      </c>
      <c r="H12">
        <f>CutAndHeur1!R12</f>
        <v>855991</v>
      </c>
      <c r="J12">
        <f t="shared" si="5"/>
        <v>10</v>
      </c>
      <c r="K12">
        <f t="shared" si="0"/>
        <v>2.8454116904608524E-5</v>
      </c>
      <c r="L12">
        <f t="shared" si="1"/>
        <v>0.16666666670324076</v>
      </c>
      <c r="M12">
        <f t="shared" si="2"/>
        <v>0.16666666670324076</v>
      </c>
      <c r="N12">
        <f t="shared" si="3"/>
        <v>-2.8676622085667813</v>
      </c>
      <c r="P12" s="31">
        <v>20</v>
      </c>
      <c r="Q12" s="6">
        <v>1</v>
      </c>
      <c r="R12" s="6">
        <v>1</v>
      </c>
      <c r="S12" s="15" t="str">
        <f t="shared" ref="S12:T12" si="34">G10</f>
        <v>46.2%</v>
      </c>
      <c r="T12" s="28">
        <f t="shared" si="34"/>
        <v>221320</v>
      </c>
      <c r="U12" s="15" t="str">
        <f t="shared" ref="U12:V12" si="35">G30</f>
        <v>38.5%</v>
      </c>
      <c r="V12" s="28">
        <f t="shared" si="35"/>
        <v>271096</v>
      </c>
      <c r="W12" s="15" t="str">
        <f t="shared" ref="W12:X12" si="36">G50</f>
        <v>42.5%</v>
      </c>
      <c r="X12" s="28">
        <f t="shared" si="36"/>
        <v>365984</v>
      </c>
      <c r="Y12" s="15" t="str">
        <f t="shared" ref="Y12:Z12" si="37">G70</f>
        <v>53.7%</v>
      </c>
      <c r="Z12" s="28">
        <f t="shared" si="37"/>
        <v>482432</v>
      </c>
    </row>
    <row r="13" spans="1:26" x14ac:dyDescent="0.3">
      <c r="A13" t="str">
        <f>CutAndHeur1!D13</f>
        <v>SU</v>
      </c>
      <c r="B13">
        <f>CutAndHeur1!G13</f>
        <v>20</v>
      </c>
      <c r="C13">
        <f>CutAndHeur1!I13</f>
        <v>0</v>
      </c>
      <c r="D13">
        <f>CutAndHeur1!K13</f>
        <v>0</v>
      </c>
      <c r="E13">
        <f>CutAndHeur1!L13</f>
        <v>10800.219560384699</v>
      </c>
      <c r="F13">
        <f>CutAndHeur1!P13</f>
        <v>0.35064935064934999</v>
      </c>
      <c r="G13" t="str">
        <f t="shared" si="4"/>
        <v>35.1%</v>
      </c>
      <c r="H13">
        <f>CutAndHeur1!R13</f>
        <v>8278879</v>
      </c>
      <c r="J13">
        <f t="shared" si="5"/>
        <v>10</v>
      </c>
      <c r="K13">
        <f t="shared" si="0"/>
        <v>4.3801085843429712E-5</v>
      </c>
      <c r="L13">
        <f t="shared" si="1"/>
        <v>0.24025974016997056</v>
      </c>
      <c r="M13">
        <f t="shared" si="2"/>
        <v>0.24025974016997056</v>
      </c>
      <c r="N13">
        <f t="shared" si="3"/>
        <v>-36.406827218507139</v>
      </c>
      <c r="P13" s="32"/>
      <c r="Q13" s="7">
        <v>1</v>
      </c>
      <c r="R13" s="7">
        <v>0</v>
      </c>
      <c r="S13" s="16" t="str">
        <f t="shared" ref="S13:T13" si="38">G11</f>
        <v>39.2%</v>
      </c>
      <c r="T13" s="29">
        <f t="shared" si="38"/>
        <v>1523742</v>
      </c>
      <c r="U13" s="16" t="str">
        <f t="shared" ref="U13:V13" si="39">G31</f>
        <v>41.8%</v>
      </c>
      <c r="V13" s="29">
        <f t="shared" si="39"/>
        <v>618961</v>
      </c>
      <c r="W13" s="16" t="str">
        <f t="shared" ref="W13:X13" si="40">G51</f>
        <v>43.9%</v>
      </c>
      <c r="X13" s="29">
        <f t="shared" si="40"/>
        <v>1150244</v>
      </c>
      <c r="Y13" s="16" t="str">
        <f t="shared" ref="Y13:Z13" si="41">G71</f>
        <v>54.5%</v>
      </c>
      <c r="Z13" s="29">
        <f t="shared" si="41"/>
        <v>1303787</v>
      </c>
    </row>
    <row r="14" spans="1:26" x14ac:dyDescent="0.3">
      <c r="A14" t="str">
        <f>CutAndHeur1!D14</f>
        <v>SU</v>
      </c>
      <c r="B14">
        <f>CutAndHeur1!G14</f>
        <v>25</v>
      </c>
      <c r="C14">
        <f>CutAndHeur1!I14</f>
        <v>1</v>
      </c>
      <c r="D14">
        <f>CutAndHeur1!K14</f>
        <v>1</v>
      </c>
      <c r="E14">
        <f>CutAndHeur1!L14</f>
        <v>10804.405297994599</v>
      </c>
      <c r="F14">
        <f>CutAndHeur1!P14</f>
        <v>0.54545454540850002</v>
      </c>
      <c r="G14" t="str">
        <f t="shared" si="4"/>
        <v>54.5%</v>
      </c>
      <c r="H14">
        <f>CutAndHeur1!R14</f>
        <v>286781</v>
      </c>
      <c r="J14">
        <f t="shared" si="5"/>
        <v>14</v>
      </c>
      <c r="K14">
        <f t="shared" si="0"/>
        <v>0</v>
      </c>
      <c r="L14">
        <f t="shared" si="1"/>
        <v>0</v>
      </c>
      <c r="M14">
        <f t="shared" si="2"/>
        <v>0</v>
      </c>
      <c r="N14">
        <f t="shared" si="3"/>
        <v>0</v>
      </c>
      <c r="P14" s="32"/>
      <c r="Q14" s="7">
        <v>0</v>
      </c>
      <c r="R14" s="7">
        <v>1</v>
      </c>
      <c r="S14" s="16" t="str">
        <f t="shared" ref="S14:T14" si="42">G12</f>
        <v>38.5%</v>
      </c>
      <c r="T14" s="29">
        <f t="shared" si="42"/>
        <v>855991</v>
      </c>
      <c r="U14" s="16" t="str">
        <f t="shared" ref="U14:V14" si="43">G32</f>
        <v>38.5%</v>
      </c>
      <c r="V14" s="29">
        <f t="shared" si="43"/>
        <v>495155</v>
      </c>
      <c r="W14" s="16" t="str">
        <f t="shared" ref="W14:X14" si="44">G52</f>
        <v>40.7%</v>
      </c>
      <c r="X14" s="29">
        <f t="shared" si="44"/>
        <v>765904</v>
      </c>
      <c r="Y14" s="16" t="str">
        <f t="shared" ref="Y14:Z14" si="45">G72</f>
        <v>54.9%</v>
      </c>
      <c r="Z14" s="29">
        <f t="shared" si="45"/>
        <v>643659</v>
      </c>
    </row>
    <row r="15" spans="1:26" x14ac:dyDescent="0.3">
      <c r="A15" t="str">
        <f>CutAndHeur1!D15</f>
        <v>SU</v>
      </c>
      <c r="B15">
        <f>CutAndHeur1!G15</f>
        <v>25</v>
      </c>
      <c r="C15">
        <f>CutAndHeur1!I15</f>
        <v>1</v>
      </c>
      <c r="D15">
        <f>CutAndHeur1!K15</f>
        <v>0</v>
      </c>
      <c r="E15">
        <f>CutAndHeur1!L15</f>
        <v>10801.9758803844</v>
      </c>
      <c r="F15">
        <f>CutAndHeur1!P15</f>
        <v>0.51948051948051899</v>
      </c>
      <c r="G15" t="str">
        <f t="shared" si="4"/>
        <v>51.9%</v>
      </c>
      <c r="H15">
        <f>CutAndHeur1!R15</f>
        <v>1220607</v>
      </c>
      <c r="J15">
        <f t="shared" si="5"/>
        <v>14</v>
      </c>
      <c r="K15">
        <f t="shared" si="0"/>
        <v>2.2485435738423318E-4</v>
      </c>
      <c r="L15">
        <f t="shared" si="1"/>
        <v>4.7619047538651739E-2</v>
      </c>
      <c r="M15">
        <f t="shared" si="2"/>
        <v>4.7619047538651739E-2</v>
      </c>
      <c r="N15">
        <f t="shared" si="3"/>
        <v>-3.256233850917599</v>
      </c>
      <c r="P15" s="33"/>
      <c r="Q15" s="8">
        <v>0</v>
      </c>
      <c r="R15" s="8">
        <v>0</v>
      </c>
      <c r="S15" s="18" t="str">
        <f t="shared" ref="S15:T15" si="46">G13</f>
        <v>35.1%</v>
      </c>
      <c r="T15" s="30">
        <f t="shared" si="46"/>
        <v>8278879</v>
      </c>
      <c r="U15" s="18" t="str">
        <f t="shared" ref="U15:V15" si="47">G33</f>
        <v>35.1%</v>
      </c>
      <c r="V15" s="30">
        <f t="shared" si="47"/>
        <v>5012462</v>
      </c>
      <c r="W15" s="18" t="str">
        <f t="shared" ref="W15:X15" si="48">G53</f>
        <v>39.2%</v>
      </c>
      <c r="X15" s="30">
        <f t="shared" si="48"/>
        <v>4486727</v>
      </c>
      <c r="Y15" s="18" t="str">
        <f t="shared" ref="Y15:Z15" si="49">G73</f>
        <v>50.6%</v>
      </c>
      <c r="Z15" s="30">
        <f t="shared" si="49"/>
        <v>2947597</v>
      </c>
    </row>
    <row r="16" spans="1:26" x14ac:dyDescent="0.3">
      <c r="A16" t="str">
        <f>CutAndHeur1!D16</f>
        <v>SU</v>
      </c>
      <c r="B16">
        <f>CutAndHeur1!G16</f>
        <v>25</v>
      </c>
      <c r="C16">
        <f>CutAndHeur1!I16</f>
        <v>0</v>
      </c>
      <c r="D16">
        <f>CutAndHeur1!K16</f>
        <v>1</v>
      </c>
      <c r="E16">
        <f>CutAndHeur1!L16</f>
        <v>10800.4154615402</v>
      </c>
      <c r="F16">
        <f>CutAndHeur1!P16</f>
        <v>0.53947368416386698</v>
      </c>
      <c r="G16" t="str">
        <f t="shared" si="4"/>
        <v>53.9%</v>
      </c>
      <c r="H16">
        <f>CutAndHeur1!R16</f>
        <v>911220</v>
      </c>
      <c r="J16">
        <f t="shared" si="5"/>
        <v>14</v>
      </c>
      <c r="K16">
        <f t="shared" si="0"/>
        <v>3.6927867331479201E-4</v>
      </c>
      <c r="L16">
        <f t="shared" si="1"/>
        <v>1.0964912282752861E-2</v>
      </c>
      <c r="M16">
        <f t="shared" si="2"/>
        <v>1.0964912282752861E-2</v>
      </c>
      <c r="N16">
        <f t="shared" si="3"/>
        <v>-2.1774071504039667</v>
      </c>
      <c r="P16" s="31">
        <v>25</v>
      </c>
      <c r="Q16" s="6">
        <v>1</v>
      </c>
      <c r="R16" s="6">
        <v>1</v>
      </c>
      <c r="S16" s="15" t="str">
        <f t="shared" ref="S16:T16" si="50">G14</f>
        <v>54.5%</v>
      </c>
      <c r="T16" s="28">
        <f t="shared" si="50"/>
        <v>286781</v>
      </c>
      <c r="U16" s="15" t="str">
        <f t="shared" ref="U16:V16" si="51">G34</f>
        <v>55.1%</v>
      </c>
      <c r="V16" s="28">
        <f t="shared" si="51"/>
        <v>272802</v>
      </c>
      <c r="W16" s="15" t="str">
        <f t="shared" ref="W16:X16" si="52">G54</f>
        <v>53.9%</v>
      </c>
      <c r="X16" s="28">
        <f t="shared" si="52"/>
        <v>221609</v>
      </c>
      <c r="Y16" s="15" t="str">
        <f t="shared" ref="Y16:Z16" si="53">G74</f>
        <v>55.1%</v>
      </c>
      <c r="Z16" s="28">
        <f t="shared" si="53"/>
        <v>427937</v>
      </c>
    </row>
    <row r="17" spans="1:26" x14ac:dyDescent="0.3">
      <c r="A17" t="str">
        <f>CutAndHeur1!D17</f>
        <v>SU</v>
      </c>
      <c r="B17">
        <f>CutAndHeur1!G17</f>
        <v>25</v>
      </c>
      <c r="C17">
        <f>CutAndHeur1!I17</f>
        <v>0</v>
      </c>
      <c r="D17">
        <f>CutAndHeur1!K17</f>
        <v>0</v>
      </c>
      <c r="E17">
        <f>CutAndHeur1!L17</f>
        <v>10801.128647089001</v>
      </c>
      <c r="F17">
        <f>CutAndHeur1!P17</f>
        <v>0.42857142857142799</v>
      </c>
      <c r="G17" t="str">
        <f t="shared" si="4"/>
        <v>42.9%</v>
      </c>
      <c r="H17">
        <f>CutAndHeur1!R17</f>
        <v>8507637</v>
      </c>
      <c r="J17">
        <f t="shared" si="5"/>
        <v>14</v>
      </c>
      <c r="K17">
        <f t="shared" si="0"/>
        <v>3.0326989919624681E-4</v>
      </c>
      <c r="L17">
        <f t="shared" si="1"/>
        <v>0.214285714219388</v>
      </c>
      <c r="M17">
        <f t="shared" si="2"/>
        <v>0.214285714219388</v>
      </c>
      <c r="N17">
        <f t="shared" si="3"/>
        <v>-28.665971595049882</v>
      </c>
      <c r="P17" s="32"/>
      <c r="Q17" s="7">
        <v>1</v>
      </c>
      <c r="R17" s="7">
        <v>0</v>
      </c>
      <c r="S17" s="16" t="str">
        <f t="shared" ref="S17:T17" si="54">G15</f>
        <v>51.9%</v>
      </c>
      <c r="T17" s="29">
        <f t="shared" si="54"/>
        <v>1220607</v>
      </c>
      <c r="U17" s="16" t="str">
        <f t="shared" ref="U17:V17" si="55">G35</f>
        <v>55.7%</v>
      </c>
      <c r="V17" s="29">
        <f t="shared" si="55"/>
        <v>773567</v>
      </c>
      <c r="W17" s="16" t="str">
        <f t="shared" ref="W17:X17" si="56">G55</f>
        <v>51.9%</v>
      </c>
      <c r="X17" s="29">
        <f t="shared" si="56"/>
        <v>1056101</v>
      </c>
      <c r="Y17" s="16" t="str">
        <f t="shared" ref="Y17:Z17" si="57">G75</f>
        <v>56.3%</v>
      </c>
      <c r="Z17" s="29">
        <f t="shared" si="57"/>
        <v>1317237</v>
      </c>
    </row>
    <row r="18" spans="1:26" x14ac:dyDescent="0.3">
      <c r="P18" s="32"/>
      <c r="Q18" s="7">
        <v>0</v>
      </c>
      <c r="R18" s="7">
        <v>1</v>
      </c>
      <c r="S18" s="16" t="str">
        <f t="shared" ref="S18:T18" si="58">G16</f>
        <v>53.9%</v>
      </c>
      <c r="T18" s="29">
        <f t="shared" si="58"/>
        <v>911220</v>
      </c>
      <c r="U18" s="16" t="str">
        <f t="shared" ref="U18:V18" si="59">G36</f>
        <v>50.6%</v>
      </c>
      <c r="V18" s="29">
        <f t="shared" si="59"/>
        <v>454227</v>
      </c>
      <c r="W18" s="16" t="str">
        <f t="shared" ref="W18:X18" si="60">G56</f>
        <v>54.5%</v>
      </c>
      <c r="X18" s="29">
        <f t="shared" si="60"/>
        <v>632235</v>
      </c>
      <c r="Y18" s="16" t="str">
        <f t="shared" ref="Y18:Z18" si="61">G76</f>
        <v>55.1%</v>
      </c>
      <c r="Z18" s="29">
        <f t="shared" si="61"/>
        <v>630190</v>
      </c>
    </row>
    <row r="19" spans="1:26" x14ac:dyDescent="0.3">
      <c r="P19" s="33"/>
      <c r="Q19" s="8">
        <v>0</v>
      </c>
      <c r="R19" s="8">
        <v>0</v>
      </c>
      <c r="S19" s="18" t="str">
        <f t="shared" ref="S19:T19" si="62">G17</f>
        <v>42.9%</v>
      </c>
      <c r="T19" s="30">
        <f t="shared" si="62"/>
        <v>8507637</v>
      </c>
      <c r="U19" s="18" t="str">
        <f t="shared" ref="U19:V19" si="63">G37</f>
        <v>43.6%</v>
      </c>
      <c r="V19" s="30">
        <f t="shared" si="63"/>
        <v>4338508</v>
      </c>
      <c r="W19" s="18" t="str">
        <f t="shared" ref="W19:X19" si="64">G57</f>
        <v>50%</v>
      </c>
      <c r="X19" s="30">
        <f t="shared" si="64"/>
        <v>3584478</v>
      </c>
      <c r="Y19" s="18" t="str">
        <f t="shared" ref="Y19:Z19" si="65">G77</f>
        <v>55.7%</v>
      </c>
      <c r="Z19" s="30">
        <f t="shared" si="65"/>
        <v>2438303</v>
      </c>
    </row>
    <row r="21" spans="1:26" x14ac:dyDescent="0.3">
      <c r="A21" t="str">
        <f>CutAndHeur1!D21</f>
        <v>Model</v>
      </c>
      <c r="B21" t="str">
        <f>CutAndHeur1!G21</f>
        <v>N</v>
      </c>
      <c r="C21" t="str">
        <f>CutAndHeur1!I21</f>
        <v>Cuts</v>
      </c>
      <c r="D21" t="str">
        <f>CutAndHeur1!K21</f>
        <v>Heuristics</v>
      </c>
      <c r="E21" t="str">
        <f>CutAndHeur1!L21</f>
        <v>Runtime</v>
      </c>
      <c r="F21" t="str">
        <f>CutAndHeur1!P21</f>
        <v>MIP Gap</v>
      </c>
      <c r="G21" t="s">
        <v>58</v>
      </c>
      <c r="H21" t="str">
        <f>CutAndHeur1!R21</f>
        <v>Node Count</v>
      </c>
      <c r="J21" t="s">
        <v>174</v>
      </c>
      <c r="K21" t="s">
        <v>169</v>
      </c>
      <c r="L21" t="s">
        <v>172</v>
      </c>
      <c r="M21" t="s">
        <v>170</v>
      </c>
      <c r="N21" t="s">
        <v>171</v>
      </c>
    </row>
    <row r="22" spans="1:26" x14ac:dyDescent="0.3">
      <c r="A22" t="str">
        <f>CutAndHeur1!D22</f>
        <v>RU</v>
      </c>
      <c r="B22">
        <f>CutAndHeur1!G22</f>
        <v>10</v>
      </c>
      <c r="C22">
        <f>CutAndHeur1!I22</f>
        <v>1</v>
      </c>
      <c r="D22">
        <f>CutAndHeur1!K22</f>
        <v>1</v>
      </c>
      <c r="E22">
        <f>CutAndHeur1!L22</f>
        <v>5.2966926097869802</v>
      </c>
      <c r="F22">
        <f>CutAndHeur1!P22</f>
        <v>0</v>
      </c>
      <c r="G22" t="str">
        <f t="shared" si="4"/>
        <v>5.3s</v>
      </c>
      <c r="H22">
        <f>CutAndHeur1!R22</f>
        <v>6487</v>
      </c>
      <c r="J22">
        <f t="shared" si="5"/>
        <v>22</v>
      </c>
      <c r="K22">
        <f t="shared" ref="K22:K37" si="66">(INDEX(E:E,J22)-E22)/INDEX(E:E,J22)</f>
        <v>0</v>
      </c>
      <c r="L22" t="str">
        <f t="shared" ref="L22:L37" si="67">IF(INDEX(F:F,J22)=0, "na", (INDEX(F:F,J22)-F22)/INDEX(F:F,J22))</f>
        <v>na</v>
      </c>
      <c r="M22">
        <f t="shared" ref="M22:M37" si="68">IF(AND(INDEX(F:F,J22)=0,F22=0),K22,IF(AND(INDEX(F:F,J22)&gt;0,F22&gt;0),L22,IF(F22&gt;0,"$\circ$","*")))</f>
        <v>0</v>
      </c>
      <c r="N22">
        <f t="shared" ref="N22:N37" si="69">(INDEX(H:H,J22)-H22)/INDEX(H:H,J22)</f>
        <v>0</v>
      </c>
      <c r="P22" s="11"/>
      <c r="Q22" s="11"/>
      <c r="R22" s="11"/>
      <c r="S22" s="34" t="s">
        <v>1</v>
      </c>
      <c r="T22" s="35"/>
      <c r="U22" s="34" t="s">
        <v>7</v>
      </c>
      <c r="V22" s="35"/>
      <c r="W22" s="34" t="s">
        <v>59</v>
      </c>
      <c r="X22" s="35"/>
      <c r="Y22" s="34" t="s">
        <v>60</v>
      </c>
      <c r="Z22" s="35"/>
    </row>
    <row r="23" spans="1:26" x14ac:dyDescent="0.3">
      <c r="A23" t="str">
        <f>CutAndHeur1!D23</f>
        <v>RU</v>
      </c>
      <c r="B23">
        <f>CutAndHeur1!G23</f>
        <v>10</v>
      </c>
      <c r="C23">
        <f>CutAndHeur1!I23</f>
        <v>1</v>
      </c>
      <c r="D23">
        <f>CutAndHeur1!K23</f>
        <v>0</v>
      </c>
      <c r="E23">
        <f>CutAndHeur1!L23</f>
        <v>0.53066968917846602</v>
      </c>
      <c r="F23">
        <f>CutAndHeur1!P23</f>
        <v>0</v>
      </c>
      <c r="G23" t="str">
        <f t="shared" si="4"/>
        <v>0.53s</v>
      </c>
      <c r="H23">
        <f>CutAndHeur1!R23</f>
        <v>9220</v>
      </c>
      <c r="J23">
        <f t="shared" si="5"/>
        <v>22</v>
      </c>
      <c r="K23">
        <f t="shared" si="66"/>
        <v>0.89981112209571701</v>
      </c>
      <c r="L23" t="str">
        <f t="shared" si="67"/>
        <v>na</v>
      </c>
      <c r="M23">
        <f t="shared" si="68"/>
        <v>0.89981112209571701</v>
      </c>
      <c r="N23">
        <f t="shared" si="69"/>
        <v>-0.42130414675504857</v>
      </c>
      <c r="P23" s="10" t="s">
        <v>48</v>
      </c>
      <c r="Q23" s="5" t="s">
        <v>87</v>
      </c>
      <c r="R23" s="5" t="s">
        <v>88</v>
      </c>
      <c r="S23" s="13" t="s">
        <v>58</v>
      </c>
      <c r="T23" s="14" t="s">
        <v>107</v>
      </c>
      <c r="U23" s="13" t="s">
        <v>58</v>
      </c>
      <c r="V23" s="14" t="s">
        <v>107</v>
      </c>
      <c r="W23" s="13" t="s">
        <v>58</v>
      </c>
      <c r="X23" s="14" t="s">
        <v>107</v>
      </c>
      <c r="Y23" s="13" t="s">
        <v>58</v>
      </c>
      <c r="Z23" s="14" t="s">
        <v>107</v>
      </c>
    </row>
    <row r="24" spans="1:26" x14ac:dyDescent="0.3">
      <c r="A24" t="str">
        <f>CutAndHeur1!D24</f>
        <v>RU</v>
      </c>
      <c r="B24">
        <f>CutAndHeur1!G24</f>
        <v>10</v>
      </c>
      <c r="C24">
        <f>CutAndHeur1!I24</f>
        <v>0</v>
      </c>
      <c r="D24">
        <f>CutAndHeur1!K24</f>
        <v>1</v>
      </c>
      <c r="E24">
        <f>CutAndHeur1!L24</f>
        <v>4.1994714736938397</v>
      </c>
      <c r="F24">
        <f>CutAndHeur1!P24</f>
        <v>0</v>
      </c>
      <c r="G24" t="str">
        <f t="shared" si="4"/>
        <v>4.2s</v>
      </c>
      <c r="H24">
        <f>CutAndHeur1!R24</f>
        <v>10454</v>
      </c>
      <c r="J24">
        <f t="shared" si="5"/>
        <v>22</v>
      </c>
      <c r="K24">
        <f t="shared" si="66"/>
        <v>0.20715212622793075</v>
      </c>
      <c r="L24" t="str">
        <f t="shared" si="67"/>
        <v>na</v>
      </c>
      <c r="M24">
        <f t="shared" si="68"/>
        <v>0.20715212622793075</v>
      </c>
      <c r="N24">
        <f t="shared" si="69"/>
        <v>-0.61153075381532296</v>
      </c>
      <c r="P24" s="31">
        <v>10</v>
      </c>
      <c r="Q24" s="6">
        <v>1</v>
      </c>
      <c r="R24" s="6">
        <v>0</v>
      </c>
      <c r="S24" s="19">
        <f t="shared" ref="S24:T24" si="70">M3</f>
        <v>0.95188154591245233</v>
      </c>
      <c r="T24" s="20">
        <f t="shared" si="70"/>
        <v>0.42271833033957745</v>
      </c>
      <c r="U24" s="19">
        <f t="shared" ref="U24:V24" si="71">M23</f>
        <v>0.89981112209571701</v>
      </c>
      <c r="V24" s="20">
        <f t="shared" si="71"/>
        <v>-0.42130414675504857</v>
      </c>
      <c r="W24" s="19">
        <f t="shared" ref="W24:X24" si="72">M43</f>
        <v>0.86101170426073292</v>
      </c>
      <c r="X24" s="20">
        <f t="shared" si="72"/>
        <v>-0.37092640058586596</v>
      </c>
      <c r="Y24" s="19">
        <f t="shared" ref="Y24:Z24" si="73">M63</f>
        <v>0.76491088927375173</v>
      </c>
      <c r="Z24" s="20">
        <f t="shared" si="73"/>
        <v>-1.0973134328358209</v>
      </c>
    </row>
    <row r="25" spans="1:26" x14ac:dyDescent="0.3">
      <c r="A25" t="str">
        <f>CutAndHeur1!D25</f>
        <v>RU</v>
      </c>
      <c r="B25">
        <f>CutAndHeur1!G25</f>
        <v>10</v>
      </c>
      <c r="C25">
        <f>CutAndHeur1!I25</f>
        <v>0</v>
      </c>
      <c r="D25">
        <f>CutAndHeur1!K25</f>
        <v>0</v>
      </c>
      <c r="E25">
        <f>CutAndHeur1!L25</f>
        <v>0.24957537651062001</v>
      </c>
      <c r="F25">
        <f>CutAndHeur1!P25</f>
        <v>0</v>
      </c>
      <c r="G25" t="str">
        <f t="shared" si="4"/>
        <v>0.25s</v>
      </c>
      <c r="H25">
        <f>CutAndHeur1!R25</f>
        <v>6808</v>
      </c>
      <c r="J25">
        <f t="shared" si="5"/>
        <v>22</v>
      </c>
      <c r="K25">
        <f t="shared" si="66"/>
        <v>0.95288090231072375</v>
      </c>
      <c r="L25" t="str">
        <f t="shared" si="67"/>
        <v>na</v>
      </c>
      <c r="M25">
        <f t="shared" si="68"/>
        <v>0.95288090231072375</v>
      </c>
      <c r="N25">
        <f t="shared" si="69"/>
        <v>-4.9483582549714814E-2</v>
      </c>
      <c r="P25" s="32"/>
      <c r="Q25" s="7">
        <v>0</v>
      </c>
      <c r="R25" s="7">
        <v>1</v>
      </c>
      <c r="S25" s="19">
        <f t="shared" ref="S25:T25" si="74">M4</f>
        <v>0.75475502767202507</v>
      </c>
      <c r="T25" s="20">
        <f t="shared" si="74"/>
        <v>0.26268069455136428</v>
      </c>
      <c r="U25" s="19">
        <f t="shared" ref="U25:V25" si="75">M24</f>
        <v>0.20715212622793075</v>
      </c>
      <c r="V25" s="20">
        <f t="shared" si="75"/>
        <v>-0.61153075381532296</v>
      </c>
      <c r="W25" s="19">
        <f t="shared" ref="W25:X25" si="76">M44</f>
        <v>0.64387897411001793</v>
      </c>
      <c r="X25" s="20">
        <f t="shared" si="76"/>
        <v>4.1669718051995604E-2</v>
      </c>
      <c r="Y25" s="19">
        <f t="shared" ref="Y25:Z25" si="77">M64</f>
        <v>0.42667004016534177</v>
      </c>
      <c r="Z25" s="20">
        <f t="shared" si="77"/>
        <v>-0.25283582089552237</v>
      </c>
    </row>
    <row r="26" spans="1:26" x14ac:dyDescent="0.3">
      <c r="A26" t="str">
        <f>CutAndHeur1!D26</f>
        <v>RU</v>
      </c>
      <c r="B26">
        <f>CutAndHeur1!G26</f>
        <v>15</v>
      </c>
      <c r="C26">
        <f>CutAndHeur1!I26</f>
        <v>1</v>
      </c>
      <c r="D26">
        <f>CutAndHeur1!K26</f>
        <v>1</v>
      </c>
      <c r="E26">
        <f>CutAndHeur1!L26</f>
        <v>10800.444430112801</v>
      </c>
      <c r="F26">
        <f>CutAndHeur1!P26</f>
        <v>4.0816326432736201E-2</v>
      </c>
      <c r="G26" t="str">
        <f t="shared" si="4"/>
        <v>4.1%</v>
      </c>
      <c r="H26">
        <f>CutAndHeur1!R26</f>
        <v>1056059</v>
      </c>
      <c r="J26">
        <f t="shared" si="5"/>
        <v>26</v>
      </c>
      <c r="K26">
        <f t="shared" si="66"/>
        <v>0</v>
      </c>
      <c r="L26">
        <f t="shared" si="67"/>
        <v>0</v>
      </c>
      <c r="M26">
        <f t="shared" si="68"/>
        <v>0</v>
      </c>
      <c r="N26">
        <f t="shared" si="69"/>
        <v>0</v>
      </c>
      <c r="P26" s="33"/>
      <c r="Q26" s="8">
        <v>0</v>
      </c>
      <c r="R26" s="8">
        <v>0</v>
      </c>
      <c r="S26" s="21">
        <f t="shared" ref="S26:T26" si="78">M5</f>
        <v>0.97201757065864514</v>
      </c>
      <c r="T26" s="22">
        <f t="shared" si="78"/>
        <v>0.40116328799931572</v>
      </c>
      <c r="U26" s="21">
        <f t="shared" ref="U26:V26" si="79">M25</f>
        <v>0.95288090231072375</v>
      </c>
      <c r="V26" s="22">
        <f t="shared" si="79"/>
        <v>-4.9483582549714814E-2</v>
      </c>
      <c r="W26" s="21">
        <f t="shared" ref="W26:X26" si="80">M45</f>
        <v>0.94611907115688043</v>
      </c>
      <c r="X26" s="22">
        <f t="shared" si="80"/>
        <v>0.23324789454412304</v>
      </c>
      <c r="Y26" s="21">
        <f t="shared" ref="Y26:Z26" si="81">M65</f>
        <v>0.91749178162044354</v>
      </c>
      <c r="Z26" s="22">
        <f t="shared" si="81"/>
        <v>-0.45865671641791045</v>
      </c>
    </row>
    <row r="27" spans="1:26" x14ac:dyDescent="0.3">
      <c r="A27" t="str">
        <f>CutAndHeur1!D27</f>
        <v>RU</v>
      </c>
      <c r="B27">
        <f>CutAndHeur1!G27</f>
        <v>15</v>
      </c>
      <c r="C27">
        <f>CutAndHeur1!I27</f>
        <v>1</v>
      </c>
      <c r="D27">
        <f>CutAndHeur1!K27</f>
        <v>0</v>
      </c>
      <c r="E27">
        <f>CutAndHeur1!L27</f>
        <v>10800.3029723167</v>
      </c>
      <c r="F27">
        <f>CutAndHeur1!P27</f>
        <v>0.12</v>
      </c>
      <c r="G27" t="str">
        <f t="shared" si="4"/>
        <v>12%</v>
      </c>
      <c r="H27">
        <f>CutAndHeur1!R27</f>
        <v>1183746</v>
      </c>
      <c r="J27">
        <f t="shared" si="5"/>
        <v>26</v>
      </c>
      <c r="K27">
        <f t="shared" si="66"/>
        <v>1.3097405112889632E-5</v>
      </c>
      <c r="L27">
        <f t="shared" si="67"/>
        <v>-1.9400000070500114</v>
      </c>
      <c r="M27">
        <f t="shared" si="68"/>
        <v>-1.9400000070500114</v>
      </c>
      <c r="N27">
        <f t="shared" si="69"/>
        <v>-0.12090896436657421</v>
      </c>
      <c r="P27" s="31">
        <v>15</v>
      </c>
      <c r="Q27" s="6">
        <v>1</v>
      </c>
      <c r="R27" s="6">
        <v>0</v>
      </c>
      <c r="S27" s="19">
        <f t="shared" ref="S27:T27" si="82">M7</f>
        <v>-9.7921670771939394E-15</v>
      </c>
      <c r="T27" s="20">
        <f t="shared" si="82"/>
        <v>-0.3607178184622607</v>
      </c>
      <c r="U27" s="19">
        <f t="shared" ref="U27:V27" si="83">M27</f>
        <v>-1.9400000070500114</v>
      </c>
      <c r="V27" s="20">
        <f t="shared" si="83"/>
        <v>-0.12090896436657421</v>
      </c>
      <c r="W27" s="19">
        <f t="shared" ref="W27:X27" si="84">M47</f>
        <v>-0.3333333336166695</v>
      </c>
      <c r="X27" s="20">
        <f t="shared" si="84"/>
        <v>-0.68274469074759625</v>
      </c>
      <c r="Y27" s="19">
        <f t="shared" ref="Y27:Z27" si="85">M67</f>
        <v>0.11111111117407467</v>
      </c>
      <c r="Z27" s="20">
        <f t="shared" si="85"/>
        <v>-1.0255802601545527</v>
      </c>
    </row>
    <row r="28" spans="1:26" x14ac:dyDescent="0.3">
      <c r="A28" t="str">
        <f>CutAndHeur1!D28</f>
        <v>RU</v>
      </c>
      <c r="B28">
        <f>CutAndHeur1!G28</f>
        <v>15</v>
      </c>
      <c r="C28">
        <f>CutAndHeur1!I28</f>
        <v>0</v>
      </c>
      <c r="D28">
        <f>CutAndHeur1!K28</f>
        <v>1</v>
      </c>
      <c r="E28">
        <f>CutAndHeur1!L28</f>
        <v>10621.2486002445</v>
      </c>
      <c r="F28">
        <f>CutAndHeur1!P28</f>
        <v>0</v>
      </c>
      <c r="G28" t="str">
        <f t="shared" si="4"/>
        <v>10621.25s</v>
      </c>
      <c r="H28">
        <f>CutAndHeur1!R28</f>
        <v>2409126</v>
      </c>
      <c r="J28">
        <f t="shared" si="5"/>
        <v>26</v>
      </c>
      <c r="K28">
        <f t="shared" si="66"/>
        <v>1.6591523712550481E-2</v>
      </c>
      <c r="L28">
        <f t="shared" si="67"/>
        <v>1</v>
      </c>
      <c r="M28" t="str">
        <f t="shared" si="68"/>
        <v>*</v>
      </c>
      <c r="N28">
        <f t="shared" si="69"/>
        <v>-1.2812418624338224</v>
      </c>
      <c r="P28" s="32"/>
      <c r="Q28" s="7">
        <v>0</v>
      </c>
      <c r="R28" s="7">
        <v>1</v>
      </c>
      <c r="S28" s="19">
        <f t="shared" ref="S28:T28" si="86">M8</f>
        <v>0.39999999999999714</v>
      </c>
      <c r="T28" s="20">
        <f t="shared" si="86"/>
        <v>-2.3033302736143244</v>
      </c>
      <c r="U28" s="19" t="str">
        <f t="shared" ref="U28:V28" si="87">M28</f>
        <v>*</v>
      </c>
      <c r="V28" s="20">
        <f t="shared" si="87"/>
        <v>-1.2812418624338224</v>
      </c>
      <c r="W28" s="19">
        <f t="shared" ref="W28:X28" si="88">M48</f>
        <v>0.3333334848264029</v>
      </c>
      <c r="X28" s="20">
        <f t="shared" si="88"/>
        <v>-2.6770547268753626</v>
      </c>
      <c r="Y28" s="19">
        <f t="shared" ref="Y28:Z28" si="89">M68</f>
        <v>0.33333333352222411</v>
      </c>
      <c r="Z28" s="20">
        <f t="shared" si="89"/>
        <v>-0.77518012815224269</v>
      </c>
    </row>
    <row r="29" spans="1:26" x14ac:dyDescent="0.3">
      <c r="A29" t="str">
        <f>CutAndHeur1!D29</f>
        <v>RU</v>
      </c>
      <c r="B29">
        <f>CutAndHeur1!G29</f>
        <v>15</v>
      </c>
      <c r="C29">
        <f>CutAndHeur1!I29</f>
        <v>0</v>
      </c>
      <c r="D29">
        <f>CutAndHeur1!K29</f>
        <v>0</v>
      </c>
      <c r="E29">
        <f>CutAndHeur1!L29</f>
        <v>7293.79120111465</v>
      </c>
      <c r="F29">
        <f>CutAndHeur1!P29</f>
        <v>0</v>
      </c>
      <c r="G29" t="str">
        <f t="shared" si="4"/>
        <v>7293.79s</v>
      </c>
      <c r="H29">
        <f>CutAndHeur1!R29</f>
        <v>6558891</v>
      </c>
      <c r="J29">
        <f t="shared" si="5"/>
        <v>26</v>
      </c>
      <c r="K29">
        <f t="shared" si="66"/>
        <v>0.32467675304371957</v>
      </c>
      <c r="L29">
        <f t="shared" si="67"/>
        <v>1</v>
      </c>
      <c r="M29" t="str">
        <f t="shared" si="68"/>
        <v>*</v>
      </c>
      <c r="N29">
        <f t="shared" si="69"/>
        <v>-5.2107240220480104</v>
      </c>
      <c r="P29" s="33"/>
      <c r="Q29" s="8">
        <v>0</v>
      </c>
      <c r="R29" s="8">
        <v>0</v>
      </c>
      <c r="S29" s="21">
        <f t="shared" ref="S29:T29" si="90">M9</f>
        <v>0.39999999999999714</v>
      </c>
      <c r="T29" s="22">
        <f t="shared" si="90"/>
        <v>-11.544501098145727</v>
      </c>
      <c r="U29" s="21" t="str">
        <f t="shared" ref="U29:V29" si="91">M29</f>
        <v>*</v>
      </c>
      <c r="V29" s="22">
        <f t="shared" si="91"/>
        <v>-5.2107240220480104</v>
      </c>
      <c r="W29" s="21">
        <f t="shared" ref="W29:X29" si="92">M49</f>
        <v>0.33333333361666195</v>
      </c>
      <c r="X29" s="22">
        <f t="shared" si="92"/>
        <v>-27.558087968243246</v>
      </c>
      <c r="Y29" s="21">
        <f t="shared" ref="Y29:Z29" si="93">M69</f>
        <v>0.22222222186081048</v>
      </c>
      <c r="Z29" s="22">
        <f t="shared" si="93"/>
        <v>-3.5499181860682563</v>
      </c>
    </row>
    <row r="30" spans="1:26" x14ac:dyDescent="0.3">
      <c r="A30" t="str">
        <f>CutAndHeur1!D30</f>
        <v>RU</v>
      </c>
      <c r="B30">
        <f>CutAndHeur1!G30</f>
        <v>20</v>
      </c>
      <c r="C30">
        <f>CutAndHeur1!I30</f>
        <v>1</v>
      </c>
      <c r="D30">
        <f>CutAndHeur1!K30</f>
        <v>1</v>
      </c>
      <c r="E30">
        <f>CutAndHeur1!L30</f>
        <v>10801.5145349502</v>
      </c>
      <c r="F30">
        <f>CutAndHeur1!P30</f>
        <v>0.38461538461538403</v>
      </c>
      <c r="G30" t="str">
        <f t="shared" si="4"/>
        <v>38.5%</v>
      </c>
      <c r="H30">
        <f>CutAndHeur1!R30</f>
        <v>271096</v>
      </c>
      <c r="J30">
        <f t="shared" si="5"/>
        <v>30</v>
      </c>
      <c r="K30">
        <f t="shared" si="66"/>
        <v>0</v>
      </c>
      <c r="L30">
        <f t="shared" si="67"/>
        <v>0</v>
      </c>
      <c r="M30">
        <f t="shared" si="68"/>
        <v>0</v>
      </c>
      <c r="N30">
        <f t="shared" si="69"/>
        <v>0</v>
      </c>
      <c r="P30" s="31">
        <v>20</v>
      </c>
      <c r="Q30" s="6">
        <v>1</v>
      </c>
      <c r="R30" s="6">
        <v>0</v>
      </c>
      <c r="S30" s="19">
        <f t="shared" ref="S30:T30" si="94">M11</f>
        <v>0.14978902943540431</v>
      </c>
      <c r="T30" s="20">
        <f t="shared" si="94"/>
        <v>-5.8847912524850896</v>
      </c>
      <c r="U30" s="19">
        <f t="shared" ref="U30:V30" si="95">M31</f>
        <v>-8.607594936709087E-2</v>
      </c>
      <c r="V30" s="20">
        <f t="shared" si="95"/>
        <v>-1.2831801280727122</v>
      </c>
      <c r="W30" s="19">
        <f t="shared" ref="W30:X30" si="96">M51</f>
        <v>-3.2998565421275612E-2</v>
      </c>
      <c r="X30" s="20">
        <f t="shared" si="96"/>
        <v>-2.142880563084725</v>
      </c>
      <c r="Y30" s="19">
        <f t="shared" ref="Y30:Z30" si="97">M71</f>
        <v>-1.5039172677307989E-2</v>
      </c>
      <c r="Z30" s="20">
        <f t="shared" si="97"/>
        <v>-1.7025300975059698</v>
      </c>
    </row>
    <row r="31" spans="1:26" x14ac:dyDescent="0.3">
      <c r="A31" t="str">
        <f>CutAndHeur1!D31</f>
        <v>RU</v>
      </c>
      <c r="B31">
        <f>CutAndHeur1!G31</f>
        <v>20</v>
      </c>
      <c r="C31">
        <f>CutAndHeur1!I31</f>
        <v>1</v>
      </c>
      <c r="D31">
        <f>CutAndHeur1!K31</f>
        <v>0</v>
      </c>
      <c r="E31">
        <f>CutAndHeur1!L31</f>
        <v>10801.351845741199</v>
      </c>
      <c r="F31">
        <f>CutAndHeur1!P31</f>
        <v>0.417721518987342</v>
      </c>
      <c r="G31" t="str">
        <f t="shared" si="4"/>
        <v>41.8%</v>
      </c>
      <c r="H31">
        <f>CutAndHeur1!R31</f>
        <v>618961</v>
      </c>
      <c r="J31">
        <f t="shared" si="5"/>
        <v>30</v>
      </c>
      <c r="K31">
        <f t="shared" si="66"/>
        <v>1.5061703474483727E-5</v>
      </c>
      <c r="L31">
        <f t="shared" si="67"/>
        <v>-8.607594936709087E-2</v>
      </c>
      <c r="M31">
        <f t="shared" si="68"/>
        <v>-8.607594936709087E-2</v>
      </c>
      <c r="N31">
        <f t="shared" si="69"/>
        <v>-1.2831801280727122</v>
      </c>
      <c r="P31" s="32"/>
      <c r="Q31" s="7">
        <v>0</v>
      </c>
      <c r="R31" s="7">
        <v>1</v>
      </c>
      <c r="S31" s="19">
        <f t="shared" ref="S31:T31" si="98">M12</f>
        <v>0.16666666670324076</v>
      </c>
      <c r="T31" s="20">
        <f t="shared" si="98"/>
        <v>-2.8676622085667813</v>
      </c>
      <c r="U31" s="19">
        <f t="shared" ref="U31:V31" si="99">M32</f>
        <v>1.6205028430249538E-10</v>
      </c>
      <c r="V31" s="20">
        <f t="shared" si="99"/>
        <v>-0.82649319798152687</v>
      </c>
      <c r="W31" s="19">
        <f t="shared" ref="W31:X31" si="100">M52</f>
        <v>4.1394335521823429E-2</v>
      </c>
      <c r="X31" s="20">
        <f t="shared" si="100"/>
        <v>-1.0927253650432807</v>
      </c>
      <c r="Y31" s="19">
        <f t="shared" ref="Y31:Z31" si="101">M72</f>
        <v>-2.2735422718423957E-2</v>
      </c>
      <c r="Z31" s="20">
        <f t="shared" si="101"/>
        <v>-0.33419632196869198</v>
      </c>
    </row>
    <row r="32" spans="1:26" x14ac:dyDescent="0.3">
      <c r="A32" t="str">
        <f>CutAndHeur1!D32</f>
        <v>RU</v>
      </c>
      <c r="B32">
        <f>CutAndHeur1!G32</f>
        <v>20</v>
      </c>
      <c r="C32">
        <f>CutAndHeur1!I32</f>
        <v>0</v>
      </c>
      <c r="D32">
        <f>CutAndHeur1!K32</f>
        <v>1</v>
      </c>
      <c r="E32">
        <f>CutAndHeur1!L32</f>
        <v>10802.4514098167</v>
      </c>
      <c r="F32">
        <f>CutAndHeur1!P32</f>
        <v>0.38461538455305699</v>
      </c>
      <c r="G32" t="str">
        <f t="shared" si="4"/>
        <v>38.5%</v>
      </c>
      <c r="H32">
        <f>CutAndHeur1!R32</f>
        <v>495155</v>
      </c>
      <c r="J32">
        <f t="shared" si="5"/>
        <v>30</v>
      </c>
      <c r="K32">
        <f t="shared" si="66"/>
        <v>-8.6735509494406939E-5</v>
      </c>
      <c r="L32">
        <f t="shared" si="67"/>
        <v>1.6205028430249538E-10</v>
      </c>
      <c r="M32">
        <f t="shared" si="68"/>
        <v>1.6205028430249538E-10</v>
      </c>
      <c r="N32">
        <f t="shared" si="69"/>
        <v>-0.82649319798152687</v>
      </c>
      <c r="P32" s="33"/>
      <c r="Q32" s="8">
        <v>0</v>
      </c>
      <c r="R32" s="8">
        <v>0</v>
      </c>
      <c r="S32" s="21">
        <f t="shared" ref="S32:T32" si="102">M13</f>
        <v>0.24025974016997056</v>
      </c>
      <c r="T32" s="22">
        <f t="shared" si="102"/>
        <v>-36.406827218507139</v>
      </c>
      <c r="U32" s="21">
        <f t="shared" ref="U32:V32" si="103">M33</f>
        <v>8.8311688311688633E-2</v>
      </c>
      <c r="V32" s="22">
        <f t="shared" si="103"/>
        <v>-17.489619913241064</v>
      </c>
      <c r="W32" s="21">
        <f t="shared" ref="W32:X32" si="104">M53</f>
        <v>7.6693968600251877E-2</v>
      </c>
      <c r="X32" s="22">
        <f t="shared" si="104"/>
        <v>-11.259352867884935</v>
      </c>
      <c r="Y32" s="21">
        <f t="shared" ref="Y32:Z32" si="105">M73</f>
        <v>5.6670372711795723E-2</v>
      </c>
      <c r="Z32" s="22">
        <f t="shared" si="105"/>
        <v>-5.109870406606527</v>
      </c>
    </row>
    <row r="33" spans="1:26" x14ac:dyDescent="0.3">
      <c r="A33" t="str">
        <f>CutAndHeur1!D33</f>
        <v>RU</v>
      </c>
      <c r="B33">
        <f>CutAndHeur1!G33</f>
        <v>20</v>
      </c>
      <c r="C33">
        <f>CutAndHeur1!I33</f>
        <v>0</v>
      </c>
      <c r="D33">
        <f>CutAndHeur1!K33</f>
        <v>0</v>
      </c>
      <c r="E33">
        <f>CutAndHeur1!L33</f>
        <v>10800.2565128803</v>
      </c>
      <c r="F33">
        <f>CutAndHeur1!P33</f>
        <v>0.35064935064934999</v>
      </c>
      <c r="G33" t="str">
        <f t="shared" si="4"/>
        <v>35.1%</v>
      </c>
      <c r="H33">
        <f>CutAndHeur1!R33</f>
        <v>5012462</v>
      </c>
      <c r="J33">
        <f t="shared" si="5"/>
        <v>30</v>
      </c>
      <c r="K33">
        <f t="shared" si="66"/>
        <v>1.1646719224693499E-4</v>
      </c>
      <c r="L33">
        <f t="shared" si="67"/>
        <v>8.8311688311688633E-2</v>
      </c>
      <c r="M33">
        <f t="shared" si="68"/>
        <v>8.8311688311688633E-2</v>
      </c>
      <c r="N33">
        <f t="shared" si="69"/>
        <v>-17.489619913241064</v>
      </c>
      <c r="P33" s="31">
        <v>25</v>
      </c>
      <c r="Q33" s="6">
        <v>1</v>
      </c>
      <c r="R33" s="6">
        <v>0</v>
      </c>
      <c r="S33" s="19">
        <f t="shared" ref="S33:T33" si="106">M15</f>
        <v>4.7619047538651739E-2</v>
      </c>
      <c r="T33" s="20">
        <f t="shared" si="106"/>
        <v>-3.256233850917599</v>
      </c>
      <c r="U33" s="19">
        <f t="shared" ref="U33:V33" si="107">M35</f>
        <v>-1.0303208796858164E-2</v>
      </c>
      <c r="V33" s="20">
        <f t="shared" si="107"/>
        <v>-1.835635369242161</v>
      </c>
      <c r="W33" s="19">
        <f t="shared" ref="W33:X33" si="108">M55</f>
        <v>3.7974683461099445E-2</v>
      </c>
      <c r="X33" s="20">
        <f t="shared" si="108"/>
        <v>-3.7656051875149474</v>
      </c>
      <c r="Y33" s="19">
        <f t="shared" ref="Y33:Z33" si="109">M75</f>
        <v>-2.0348837293419107E-2</v>
      </c>
      <c r="Z33" s="20">
        <f t="shared" si="109"/>
        <v>-2.0781096282864064</v>
      </c>
    </row>
    <row r="34" spans="1:26" x14ac:dyDescent="0.3">
      <c r="A34" t="str">
        <f>CutAndHeur1!D34</f>
        <v>RU</v>
      </c>
      <c r="B34">
        <f>CutAndHeur1!G34</f>
        <v>25</v>
      </c>
      <c r="C34">
        <f>CutAndHeur1!I34</f>
        <v>1</v>
      </c>
      <c r="D34">
        <f>CutAndHeur1!K34</f>
        <v>1</v>
      </c>
      <c r="E34">
        <f>CutAndHeur1!L34</f>
        <v>10801.620481491</v>
      </c>
      <c r="F34">
        <f>CutAndHeur1!P34</f>
        <v>0.55128205123660401</v>
      </c>
      <c r="G34" t="str">
        <f t="shared" si="4"/>
        <v>55.1%</v>
      </c>
      <c r="H34">
        <f>CutAndHeur1!R34</f>
        <v>272802</v>
      </c>
      <c r="J34">
        <f t="shared" si="5"/>
        <v>34</v>
      </c>
      <c r="K34">
        <f t="shared" si="66"/>
        <v>0</v>
      </c>
      <c r="L34">
        <f t="shared" si="67"/>
        <v>0</v>
      </c>
      <c r="M34">
        <f t="shared" si="68"/>
        <v>0</v>
      </c>
      <c r="N34">
        <f t="shared" si="69"/>
        <v>0</v>
      </c>
      <c r="P34" s="32"/>
      <c r="Q34" s="7">
        <v>0</v>
      </c>
      <c r="R34" s="7">
        <v>1</v>
      </c>
      <c r="S34" s="19">
        <f t="shared" ref="S34:T34" si="110">M16</f>
        <v>1.0964912282752861E-2</v>
      </c>
      <c r="T34" s="20">
        <f t="shared" si="110"/>
        <v>-2.1774071504039667</v>
      </c>
      <c r="U34" s="19">
        <f t="shared" ref="U34:V34" si="111">M36</f>
        <v>8.1244337165077105E-2</v>
      </c>
      <c r="V34" s="20">
        <f t="shared" si="111"/>
        <v>-0.66504277827875158</v>
      </c>
      <c r="W34" s="19">
        <f t="shared" ref="W34:X34" si="112">M56</f>
        <v>-1.1086474503205485E-2</v>
      </c>
      <c r="X34" s="20">
        <f t="shared" si="112"/>
        <v>-1.8529301607786688</v>
      </c>
      <c r="Y34" s="19">
        <f t="shared" ref="Y34:Z34" si="113">M76</f>
        <v>0</v>
      </c>
      <c r="Z34" s="20">
        <f t="shared" si="113"/>
        <v>-0.4726233067016874</v>
      </c>
    </row>
    <row r="35" spans="1:26" x14ac:dyDescent="0.3">
      <c r="A35" t="str">
        <f>CutAndHeur1!D35</f>
        <v>RU</v>
      </c>
      <c r="B35">
        <f>CutAndHeur1!G35</f>
        <v>25</v>
      </c>
      <c r="C35">
        <f>CutAndHeur1!I35</f>
        <v>1</v>
      </c>
      <c r="D35">
        <f>CutAndHeur1!K35</f>
        <v>0</v>
      </c>
      <c r="E35">
        <f>CutAndHeur1!L35</f>
        <v>10802.2299342155</v>
      </c>
      <c r="F35">
        <f>CutAndHeur1!P35</f>
        <v>0.556962025316455</v>
      </c>
      <c r="G35" t="str">
        <f t="shared" si="4"/>
        <v>55.7%</v>
      </c>
      <c r="H35">
        <f>CutAndHeur1!R35</f>
        <v>773567</v>
      </c>
      <c r="J35">
        <f t="shared" si="5"/>
        <v>34</v>
      </c>
      <c r="K35">
        <f t="shared" si="66"/>
        <v>-5.6422341957372415E-5</v>
      </c>
      <c r="L35">
        <f t="shared" si="67"/>
        <v>-1.0303208796858164E-2</v>
      </c>
      <c r="M35">
        <f t="shared" si="68"/>
        <v>-1.0303208796858164E-2</v>
      </c>
      <c r="N35">
        <f t="shared" si="69"/>
        <v>-1.835635369242161</v>
      </c>
      <c r="P35" s="33"/>
      <c r="Q35" s="8">
        <v>0</v>
      </c>
      <c r="R35" s="8">
        <v>0</v>
      </c>
      <c r="S35" s="21">
        <f t="shared" ref="S35:T35" si="114">M17</f>
        <v>0.214285714219388</v>
      </c>
      <c r="T35" s="22">
        <f t="shared" si="114"/>
        <v>-28.665971595049882</v>
      </c>
      <c r="U35" s="21">
        <f t="shared" ref="U35:V35" si="115">M37</f>
        <v>0.20930232551621245</v>
      </c>
      <c r="V35" s="22">
        <f t="shared" si="115"/>
        <v>-14.903505106267549</v>
      </c>
      <c r="W35" s="21">
        <f t="shared" ref="W35:X35" si="116">M57</f>
        <v>7.3170731627155178E-2</v>
      </c>
      <c r="X35" s="22">
        <f t="shared" si="116"/>
        <v>-15.174785320090791</v>
      </c>
      <c r="Y35" s="21">
        <f t="shared" ref="Y35:Z35" si="117">M77</f>
        <v>-1.0303208796858164E-2</v>
      </c>
      <c r="Z35" s="22">
        <f t="shared" si="117"/>
        <v>-4.6978083222530422</v>
      </c>
    </row>
    <row r="36" spans="1:26" x14ac:dyDescent="0.3">
      <c r="A36" t="str">
        <f>CutAndHeur1!D36</f>
        <v>RU</v>
      </c>
      <c r="B36">
        <f>CutAndHeur1!G36</f>
        <v>25</v>
      </c>
      <c r="C36">
        <f>CutAndHeur1!I36</f>
        <v>0</v>
      </c>
      <c r="D36">
        <f>CutAndHeur1!K36</f>
        <v>1</v>
      </c>
      <c r="E36">
        <f>CutAndHeur1!L36</f>
        <v>10801.298090934701</v>
      </c>
      <c r="F36">
        <f>CutAndHeur1!P36</f>
        <v>0.50649350639288204</v>
      </c>
      <c r="G36" t="str">
        <f t="shared" si="4"/>
        <v>50.6%</v>
      </c>
      <c r="H36">
        <f>CutAndHeur1!R36</f>
        <v>454227</v>
      </c>
      <c r="J36">
        <f t="shared" si="5"/>
        <v>34</v>
      </c>
      <c r="K36">
        <f t="shared" si="66"/>
        <v>2.9846499129598033E-5</v>
      </c>
      <c r="L36">
        <f t="shared" si="67"/>
        <v>8.1244337165077105E-2</v>
      </c>
      <c r="M36">
        <f t="shared" si="68"/>
        <v>8.1244337165077105E-2</v>
      </c>
      <c r="N36">
        <f t="shared" si="69"/>
        <v>-0.66504277827875158</v>
      </c>
    </row>
    <row r="37" spans="1:26" x14ac:dyDescent="0.3">
      <c r="A37" t="str">
        <f>CutAndHeur1!D37</f>
        <v>RU</v>
      </c>
      <c r="B37">
        <f>CutAndHeur1!G37</f>
        <v>25</v>
      </c>
      <c r="C37">
        <f>CutAndHeur1!I37</f>
        <v>0</v>
      </c>
      <c r="D37">
        <f>CutAndHeur1!K37</f>
        <v>0</v>
      </c>
      <c r="E37">
        <f>CutAndHeur1!L37</f>
        <v>10801.592355012801</v>
      </c>
      <c r="F37">
        <f>CutAndHeur1!P37</f>
        <v>0.43589743589743501</v>
      </c>
      <c r="G37" t="str">
        <f t="shared" si="4"/>
        <v>43.6%</v>
      </c>
      <c r="H37">
        <f>CutAndHeur1!R37</f>
        <v>4338508</v>
      </c>
      <c r="J37">
        <f t="shared" si="5"/>
        <v>34</v>
      </c>
      <c r="K37">
        <f t="shared" si="66"/>
        <v>2.6039128339145254E-6</v>
      </c>
      <c r="L37">
        <f t="shared" si="67"/>
        <v>0.20930232551621245</v>
      </c>
      <c r="M37">
        <f t="shared" si="68"/>
        <v>0.20930232551621245</v>
      </c>
      <c r="N37">
        <f t="shared" si="69"/>
        <v>-14.903505106267549</v>
      </c>
    </row>
    <row r="41" spans="1:26" x14ac:dyDescent="0.3">
      <c r="A41" t="str">
        <f>CutAndHeur1!D41</f>
        <v>Model</v>
      </c>
      <c r="B41" t="str">
        <f>CutAndHeur1!G41</f>
        <v>N</v>
      </c>
      <c r="C41" t="str">
        <f>CutAndHeur1!I41</f>
        <v>Cuts</v>
      </c>
      <c r="D41" t="str">
        <f>CutAndHeur1!K41</f>
        <v>Heuristics</v>
      </c>
      <c r="E41" t="str">
        <f>CutAndHeur1!L41</f>
        <v>Runtime</v>
      </c>
      <c r="F41" t="str">
        <f>CutAndHeur1!P41</f>
        <v>MIP Gap</v>
      </c>
      <c r="G41" t="s">
        <v>58</v>
      </c>
      <c r="H41" t="str">
        <f>CutAndHeur1!R41</f>
        <v>Node Count</v>
      </c>
      <c r="J41" t="s">
        <v>174</v>
      </c>
      <c r="K41" t="s">
        <v>169</v>
      </c>
      <c r="L41" t="s">
        <v>172</v>
      </c>
      <c r="M41" t="s">
        <v>170</v>
      </c>
      <c r="N41" t="s">
        <v>171</v>
      </c>
    </row>
    <row r="42" spans="1:26" x14ac:dyDescent="0.3">
      <c r="A42" t="str">
        <f>CutAndHeur1!D42</f>
        <v>SBL</v>
      </c>
      <c r="B42">
        <f>CutAndHeur1!G42</f>
        <v>10</v>
      </c>
      <c r="C42">
        <f>CutAndHeur1!I42</f>
        <v>1</v>
      </c>
      <c r="D42">
        <f>CutAndHeur1!K42</f>
        <v>1</v>
      </c>
      <c r="E42">
        <f>CutAndHeur1!L42</f>
        <v>4.9288032054901096</v>
      </c>
      <c r="F42">
        <f>CutAndHeur1!P42</f>
        <v>0</v>
      </c>
      <c r="G42" t="str">
        <f t="shared" si="4"/>
        <v>4.93s</v>
      </c>
      <c r="H42">
        <f>CutAndHeur1!R42</f>
        <v>13655</v>
      </c>
      <c r="J42">
        <f t="shared" si="5"/>
        <v>42</v>
      </c>
      <c r="K42">
        <f t="shared" ref="K42:K57" si="118">(INDEX(E:E,J42)-E42)/INDEX(E:E,J42)</f>
        <v>0</v>
      </c>
      <c r="L42" t="str">
        <f t="shared" ref="L42:L57" si="119">IF(INDEX(F:F,J42)=0, "na", (INDEX(F:F,J42)-F42)/INDEX(F:F,J42))</f>
        <v>na</v>
      </c>
      <c r="M42">
        <f t="shared" ref="M42:M57" si="120">IF(AND(INDEX(F:F,J42)=0,F42=0),K42,IF(AND(INDEX(F:F,J42)&gt;0,F42&gt;0),L42,IF(F42&gt;0,"$\circ$","*")))</f>
        <v>0</v>
      </c>
      <c r="N42">
        <f t="shared" ref="N42:N57" si="121">(INDEX(H:H,J42)-H42)/INDEX(H:H,J42)</f>
        <v>0</v>
      </c>
    </row>
    <row r="43" spans="1:26" x14ac:dyDescent="0.3">
      <c r="A43" t="str">
        <f>CutAndHeur1!D43</f>
        <v>SBL</v>
      </c>
      <c r="B43">
        <f>CutAndHeur1!G43</f>
        <v>10</v>
      </c>
      <c r="C43">
        <f>CutAndHeur1!I43</f>
        <v>1</v>
      </c>
      <c r="D43">
        <f>CutAndHeur1!K43</f>
        <v>0</v>
      </c>
      <c r="E43">
        <f>CutAndHeur1!L43</f>
        <v>0.68504595756530695</v>
      </c>
      <c r="F43">
        <f>CutAndHeur1!P43</f>
        <v>0</v>
      </c>
      <c r="G43" t="str">
        <f t="shared" si="4"/>
        <v>0.69s</v>
      </c>
      <c r="H43">
        <f>CutAndHeur1!R43</f>
        <v>18720</v>
      </c>
      <c r="J43">
        <f t="shared" si="5"/>
        <v>42</v>
      </c>
      <c r="K43">
        <f t="shared" si="118"/>
        <v>0.86101170426073292</v>
      </c>
      <c r="L43" t="str">
        <f t="shared" si="119"/>
        <v>na</v>
      </c>
      <c r="M43">
        <f t="shared" si="120"/>
        <v>0.86101170426073292</v>
      </c>
      <c r="N43">
        <f t="shared" si="121"/>
        <v>-0.37092640058586596</v>
      </c>
    </row>
    <row r="44" spans="1:26" x14ac:dyDescent="0.3">
      <c r="A44" t="str">
        <f>CutAndHeur1!D44</f>
        <v>SBL</v>
      </c>
      <c r="B44">
        <f>CutAndHeur1!G44</f>
        <v>10</v>
      </c>
      <c r="C44">
        <f>CutAndHeur1!I44</f>
        <v>0</v>
      </c>
      <c r="D44">
        <f>CutAndHeur1!K44</f>
        <v>1</v>
      </c>
      <c r="E44">
        <f>CutAndHeur1!L44</f>
        <v>1.7552504539489699</v>
      </c>
      <c r="F44">
        <f>CutAndHeur1!P44</f>
        <v>0</v>
      </c>
      <c r="G44" t="str">
        <f t="shared" si="4"/>
        <v>1.76s</v>
      </c>
      <c r="H44">
        <f>CutAndHeur1!R44</f>
        <v>13086</v>
      </c>
      <c r="J44">
        <f t="shared" si="5"/>
        <v>42</v>
      </c>
      <c r="K44">
        <f t="shared" si="118"/>
        <v>0.64387897411001793</v>
      </c>
      <c r="L44" t="str">
        <f t="shared" si="119"/>
        <v>na</v>
      </c>
      <c r="M44">
        <f t="shared" si="120"/>
        <v>0.64387897411001793</v>
      </c>
      <c r="N44">
        <f t="shared" si="121"/>
        <v>4.1669718051995604E-2</v>
      </c>
    </row>
    <row r="45" spans="1:26" x14ac:dyDescent="0.3">
      <c r="A45" t="str">
        <f>CutAndHeur1!D45</f>
        <v>SBL</v>
      </c>
      <c r="B45">
        <f>CutAndHeur1!G45</f>
        <v>10</v>
      </c>
      <c r="C45">
        <f>CutAndHeur1!I45</f>
        <v>0</v>
      </c>
      <c r="D45">
        <f>CutAndHeur1!K45</f>
        <v>0</v>
      </c>
      <c r="E45">
        <f>CutAndHeur1!L45</f>
        <v>0.26556849479675199</v>
      </c>
      <c r="F45">
        <f>CutAndHeur1!P45</f>
        <v>0</v>
      </c>
      <c r="G45" t="str">
        <f t="shared" si="4"/>
        <v>0.27s</v>
      </c>
      <c r="H45">
        <f>CutAndHeur1!R45</f>
        <v>10470</v>
      </c>
      <c r="J45">
        <f t="shared" si="5"/>
        <v>42</v>
      </c>
      <c r="K45">
        <f t="shared" si="118"/>
        <v>0.94611907115688043</v>
      </c>
      <c r="L45" t="str">
        <f t="shared" si="119"/>
        <v>na</v>
      </c>
      <c r="M45">
        <f t="shared" si="120"/>
        <v>0.94611907115688043</v>
      </c>
      <c r="N45">
        <f t="shared" si="121"/>
        <v>0.23324789454412304</v>
      </c>
    </row>
    <row r="46" spans="1:26" x14ac:dyDescent="0.3">
      <c r="A46" t="str">
        <f>CutAndHeur1!D46</f>
        <v>SBL</v>
      </c>
      <c r="B46">
        <f>CutAndHeur1!G46</f>
        <v>15</v>
      </c>
      <c r="C46">
        <f>CutAndHeur1!I46</f>
        <v>1</v>
      </c>
      <c r="D46">
        <f>CutAndHeur1!K46</f>
        <v>1</v>
      </c>
      <c r="E46">
        <f>CutAndHeur1!L46</f>
        <v>10800.416153907699</v>
      </c>
      <c r="F46">
        <f>CutAndHeur1!P46</f>
        <v>0.11999999991023901</v>
      </c>
      <c r="G46" t="str">
        <f t="shared" si="4"/>
        <v>12%</v>
      </c>
      <c r="H46">
        <f>CutAndHeur1!R46</f>
        <v>784715</v>
      </c>
      <c r="J46">
        <f t="shared" si="5"/>
        <v>46</v>
      </c>
      <c r="K46">
        <f t="shared" si="118"/>
        <v>0</v>
      </c>
      <c r="L46">
        <f t="shared" si="119"/>
        <v>0</v>
      </c>
      <c r="M46">
        <f t="shared" si="120"/>
        <v>0</v>
      </c>
      <c r="N46">
        <f t="shared" si="121"/>
        <v>0</v>
      </c>
    </row>
    <row r="47" spans="1:26" x14ac:dyDescent="0.3">
      <c r="A47" t="str">
        <f>CutAndHeur1!D47</f>
        <v>SBL</v>
      </c>
      <c r="B47">
        <f>CutAndHeur1!G47</f>
        <v>15</v>
      </c>
      <c r="C47">
        <f>CutAndHeur1!I47</f>
        <v>1</v>
      </c>
      <c r="D47">
        <f>CutAndHeur1!K47</f>
        <v>0</v>
      </c>
      <c r="E47">
        <f>CutAndHeur1!L47</f>
        <v>10800.9066677093</v>
      </c>
      <c r="F47">
        <f>CutAndHeur1!P47</f>
        <v>0.15999999991431901</v>
      </c>
      <c r="G47" t="str">
        <f t="shared" si="4"/>
        <v>16%</v>
      </c>
      <c r="H47">
        <f>CutAndHeur1!R47</f>
        <v>1320475</v>
      </c>
      <c r="J47">
        <f t="shared" si="5"/>
        <v>46</v>
      </c>
      <c r="K47">
        <f t="shared" si="118"/>
        <v>-4.5416194580863446E-5</v>
      </c>
      <c r="L47">
        <f t="shared" si="119"/>
        <v>-0.3333333336166695</v>
      </c>
      <c r="M47">
        <f t="shared" si="120"/>
        <v>-0.3333333336166695</v>
      </c>
      <c r="N47">
        <f t="shared" si="121"/>
        <v>-0.68274469074759625</v>
      </c>
    </row>
    <row r="48" spans="1:26" x14ac:dyDescent="0.3">
      <c r="A48" t="str">
        <f>CutAndHeur1!D48</f>
        <v>SBL</v>
      </c>
      <c r="B48">
        <f>CutAndHeur1!G48</f>
        <v>15</v>
      </c>
      <c r="C48">
        <f>CutAndHeur1!I48</f>
        <v>0</v>
      </c>
      <c r="D48">
        <f>CutAndHeur1!K48</f>
        <v>1</v>
      </c>
      <c r="E48">
        <f>CutAndHeur1!L48</f>
        <v>10800.205550909001</v>
      </c>
      <c r="F48">
        <f>CutAndHeur1!P48</f>
        <v>7.9999981760991004E-2</v>
      </c>
      <c r="G48" t="str">
        <f t="shared" si="4"/>
        <v>8%</v>
      </c>
      <c r="H48">
        <f>CutAndHeur1!R48</f>
        <v>2885440</v>
      </c>
      <c r="J48">
        <f t="shared" si="5"/>
        <v>46</v>
      </c>
      <c r="K48">
        <f t="shared" si="118"/>
        <v>1.9499526286564561E-5</v>
      </c>
      <c r="L48">
        <f t="shared" si="119"/>
        <v>0.3333334848264029</v>
      </c>
      <c r="M48">
        <f t="shared" si="120"/>
        <v>0.3333334848264029</v>
      </c>
      <c r="N48">
        <f t="shared" si="121"/>
        <v>-2.6770547268753626</v>
      </c>
    </row>
    <row r="49" spans="1:14" x14ac:dyDescent="0.3">
      <c r="A49" t="str">
        <f>CutAndHeur1!D49</f>
        <v>SBL</v>
      </c>
      <c r="B49">
        <f>CutAndHeur1!G49</f>
        <v>15</v>
      </c>
      <c r="C49">
        <f>CutAndHeur1!I49</f>
        <v>0</v>
      </c>
      <c r="D49">
        <f>CutAndHeur1!K49</f>
        <v>0</v>
      </c>
      <c r="E49">
        <f>CutAndHeur1!L49</f>
        <v>10800.045284747999</v>
      </c>
      <c r="F49">
        <f>CutAndHeur1!P49</f>
        <v>7.9999999906159899E-2</v>
      </c>
      <c r="G49" t="str">
        <f t="shared" si="4"/>
        <v>8%</v>
      </c>
      <c r="H49">
        <f>CutAndHeur1!R49</f>
        <v>22409960</v>
      </c>
      <c r="J49">
        <f t="shared" si="5"/>
        <v>46</v>
      </c>
      <c r="K49">
        <f t="shared" si="118"/>
        <v>3.4338413855110679E-5</v>
      </c>
      <c r="L49">
        <f t="shared" si="119"/>
        <v>0.33333333361666195</v>
      </c>
      <c r="M49">
        <f t="shared" si="120"/>
        <v>0.33333333361666195</v>
      </c>
      <c r="N49">
        <f t="shared" si="121"/>
        <v>-27.558087968243246</v>
      </c>
    </row>
    <row r="50" spans="1:14" x14ac:dyDescent="0.3">
      <c r="A50" t="str">
        <f>CutAndHeur1!D50</f>
        <v>SBL</v>
      </c>
      <c r="B50">
        <f>CutAndHeur1!G50</f>
        <v>20</v>
      </c>
      <c r="C50">
        <f>CutAndHeur1!I50</f>
        <v>1</v>
      </c>
      <c r="D50">
        <f>CutAndHeur1!K50</f>
        <v>1</v>
      </c>
      <c r="E50">
        <f>CutAndHeur1!L50</f>
        <v>10800.7511644363</v>
      </c>
      <c r="F50">
        <f>CutAndHeur1!P50</f>
        <v>0.424999999941781</v>
      </c>
      <c r="G50" t="str">
        <f t="shared" si="4"/>
        <v>42.5%</v>
      </c>
      <c r="H50">
        <f>CutAndHeur1!R50</f>
        <v>365984</v>
      </c>
      <c r="J50">
        <f t="shared" si="5"/>
        <v>50</v>
      </c>
      <c r="K50">
        <f t="shared" si="118"/>
        <v>0</v>
      </c>
      <c r="L50">
        <f t="shared" si="119"/>
        <v>0</v>
      </c>
      <c r="M50">
        <f t="shared" si="120"/>
        <v>0</v>
      </c>
      <c r="N50">
        <f t="shared" si="121"/>
        <v>0</v>
      </c>
    </row>
    <row r="51" spans="1:14" x14ac:dyDescent="0.3">
      <c r="A51" t="str">
        <f>CutAndHeur1!D51</f>
        <v>SBL</v>
      </c>
      <c r="B51">
        <f>CutAndHeur1!G51</f>
        <v>20</v>
      </c>
      <c r="C51">
        <f>CutAndHeur1!I51</f>
        <v>1</v>
      </c>
      <c r="D51">
        <f>CutAndHeur1!K51</f>
        <v>0</v>
      </c>
      <c r="E51">
        <f>CutAndHeur1!L51</f>
        <v>10801.6247532367</v>
      </c>
      <c r="F51">
        <f>CutAndHeur1!P51</f>
        <v>0.439024390243902</v>
      </c>
      <c r="G51" t="str">
        <f t="shared" si="4"/>
        <v>43.9%</v>
      </c>
      <c r="H51">
        <f>CutAndHeur1!R51</f>
        <v>1150244</v>
      </c>
      <c r="J51">
        <f t="shared" si="5"/>
        <v>50</v>
      </c>
      <c r="K51">
        <f t="shared" si="118"/>
        <v>-8.0882226346982812E-5</v>
      </c>
      <c r="L51">
        <f t="shared" si="119"/>
        <v>-3.2998565421275612E-2</v>
      </c>
      <c r="M51">
        <f t="shared" si="120"/>
        <v>-3.2998565421275612E-2</v>
      </c>
      <c r="N51">
        <f t="shared" si="121"/>
        <v>-2.142880563084725</v>
      </c>
    </row>
    <row r="52" spans="1:14" x14ac:dyDescent="0.3">
      <c r="A52" t="str">
        <f>CutAndHeur1!D52</f>
        <v>SBL</v>
      </c>
      <c r="B52">
        <f>CutAndHeur1!G52</f>
        <v>20</v>
      </c>
      <c r="C52">
        <f>CutAndHeur1!I52</f>
        <v>0</v>
      </c>
      <c r="D52">
        <f>CutAndHeur1!K52</f>
        <v>1</v>
      </c>
      <c r="E52">
        <f>CutAndHeur1!L52</f>
        <v>10803.3305995464</v>
      </c>
      <c r="F52">
        <f>CutAndHeur1!P52</f>
        <v>0.40740740734741598</v>
      </c>
      <c r="G52" t="str">
        <f t="shared" si="4"/>
        <v>40.7%</v>
      </c>
      <c r="H52">
        <f>CutAndHeur1!R52</f>
        <v>765904</v>
      </c>
      <c r="J52">
        <f t="shared" si="5"/>
        <v>50</v>
      </c>
      <c r="K52">
        <f t="shared" si="118"/>
        <v>-2.3881997379892993E-4</v>
      </c>
      <c r="L52">
        <f t="shared" si="119"/>
        <v>4.1394335521823429E-2</v>
      </c>
      <c r="M52">
        <f t="shared" si="120"/>
        <v>4.1394335521823429E-2</v>
      </c>
      <c r="N52">
        <f t="shared" si="121"/>
        <v>-1.0927253650432807</v>
      </c>
    </row>
    <row r="53" spans="1:14" x14ac:dyDescent="0.3">
      <c r="A53" t="str">
        <f>CutAndHeur1!D53</f>
        <v>SBL</v>
      </c>
      <c r="B53">
        <f>CutAndHeur1!G53</f>
        <v>20</v>
      </c>
      <c r="C53">
        <f>CutAndHeur1!I53</f>
        <v>0</v>
      </c>
      <c r="D53">
        <f>CutAndHeur1!K53</f>
        <v>0</v>
      </c>
      <c r="E53">
        <f>CutAndHeur1!L53</f>
        <v>10800.11992383</v>
      </c>
      <c r="F53">
        <f>CutAndHeur1!P53</f>
        <v>0.392405063291139</v>
      </c>
      <c r="G53" t="str">
        <f t="shared" si="4"/>
        <v>39.2%</v>
      </c>
      <c r="H53">
        <f>CutAndHeur1!R53</f>
        <v>4486727</v>
      </c>
      <c r="J53">
        <f t="shared" si="5"/>
        <v>50</v>
      </c>
      <c r="K53">
        <f t="shared" si="118"/>
        <v>5.8444139364972807E-5</v>
      </c>
      <c r="L53">
        <f t="shared" si="119"/>
        <v>7.6693968600251877E-2</v>
      </c>
      <c r="M53">
        <f t="shared" si="120"/>
        <v>7.6693968600251877E-2</v>
      </c>
      <c r="N53">
        <f t="shared" si="121"/>
        <v>-11.259352867884935</v>
      </c>
    </row>
    <row r="54" spans="1:14" x14ac:dyDescent="0.3">
      <c r="A54" t="str">
        <f>CutAndHeur1!D54</f>
        <v>SBL</v>
      </c>
      <c r="B54">
        <f>CutAndHeur1!G54</f>
        <v>25</v>
      </c>
      <c r="C54">
        <f>CutAndHeur1!I54</f>
        <v>1</v>
      </c>
      <c r="D54">
        <f>CutAndHeur1!K54</f>
        <v>1</v>
      </c>
      <c r="E54">
        <f>CutAndHeur1!L54</f>
        <v>10801.220197916</v>
      </c>
      <c r="F54">
        <f>CutAndHeur1!P54</f>
        <v>0.53947368416386698</v>
      </c>
      <c r="G54" t="str">
        <f t="shared" si="4"/>
        <v>53.9%</v>
      </c>
      <c r="H54">
        <f>CutAndHeur1!R54</f>
        <v>221609</v>
      </c>
      <c r="J54">
        <f t="shared" si="5"/>
        <v>54</v>
      </c>
      <c r="K54">
        <f t="shared" si="118"/>
        <v>0</v>
      </c>
      <c r="L54">
        <f t="shared" si="119"/>
        <v>0</v>
      </c>
      <c r="M54">
        <f t="shared" si="120"/>
        <v>0</v>
      </c>
      <c r="N54">
        <f t="shared" si="121"/>
        <v>0</v>
      </c>
    </row>
    <row r="55" spans="1:14" x14ac:dyDescent="0.3">
      <c r="A55" t="str">
        <f>CutAndHeur1!D55</f>
        <v>SBL</v>
      </c>
      <c r="B55">
        <f>CutAndHeur1!G55</f>
        <v>25</v>
      </c>
      <c r="C55">
        <f>CutAndHeur1!I55</f>
        <v>1</v>
      </c>
      <c r="D55">
        <f>CutAndHeur1!K55</f>
        <v>0</v>
      </c>
      <c r="E55">
        <f>CutAndHeur1!L55</f>
        <v>10801.150327682401</v>
      </c>
      <c r="F55">
        <f>CutAndHeur1!P55</f>
        <v>0.518987341772151</v>
      </c>
      <c r="G55" t="str">
        <f t="shared" si="4"/>
        <v>51.9%</v>
      </c>
      <c r="H55">
        <f>CutAndHeur1!R55</f>
        <v>1056101</v>
      </c>
      <c r="J55">
        <f t="shared" si="5"/>
        <v>54</v>
      </c>
      <c r="K55">
        <f t="shared" si="118"/>
        <v>6.4687352279802683E-6</v>
      </c>
      <c r="L55">
        <f t="shared" si="119"/>
        <v>3.7974683461099445E-2</v>
      </c>
      <c r="M55">
        <f t="shared" si="120"/>
        <v>3.7974683461099445E-2</v>
      </c>
      <c r="N55">
        <f t="shared" si="121"/>
        <v>-3.7656051875149474</v>
      </c>
    </row>
    <row r="56" spans="1:14" x14ac:dyDescent="0.3">
      <c r="A56" t="str">
        <f>CutAndHeur1!D56</f>
        <v>SBL</v>
      </c>
      <c r="B56">
        <f>CutAndHeur1!G56</f>
        <v>25</v>
      </c>
      <c r="C56">
        <f>CutAndHeur1!I56</f>
        <v>0</v>
      </c>
      <c r="D56">
        <f>CutAndHeur1!K56</f>
        <v>1</v>
      </c>
      <c r="E56">
        <f>CutAndHeur1!L56</f>
        <v>10800.303760528501</v>
      </c>
      <c r="F56">
        <f>CutAndHeur1!P56</f>
        <v>0.54545454540850002</v>
      </c>
      <c r="G56" t="str">
        <f t="shared" si="4"/>
        <v>54.5%</v>
      </c>
      <c r="H56">
        <f>CutAndHeur1!R56</f>
        <v>632235</v>
      </c>
      <c r="J56">
        <f t="shared" si="5"/>
        <v>54</v>
      </c>
      <c r="K56">
        <f t="shared" si="118"/>
        <v>8.4845727677692467E-5</v>
      </c>
      <c r="L56">
        <f t="shared" si="119"/>
        <v>-1.1086474503205485E-2</v>
      </c>
      <c r="M56">
        <f t="shared" si="120"/>
        <v>-1.1086474503205485E-2</v>
      </c>
      <c r="N56">
        <f t="shared" si="121"/>
        <v>-1.8529301607786688</v>
      </c>
    </row>
    <row r="57" spans="1:14" x14ac:dyDescent="0.3">
      <c r="A57" t="str">
        <f>CutAndHeur1!D57</f>
        <v>SBL</v>
      </c>
      <c r="B57">
        <f>CutAndHeur1!G57</f>
        <v>25</v>
      </c>
      <c r="C57">
        <f>CutAndHeur1!I57</f>
        <v>0</v>
      </c>
      <c r="D57">
        <f>CutAndHeur1!K57</f>
        <v>0</v>
      </c>
      <c r="E57">
        <f>CutAndHeur1!L57</f>
        <v>10800.245986461599</v>
      </c>
      <c r="F57">
        <f>CutAndHeur1!P57</f>
        <v>0.5</v>
      </c>
      <c r="G57" t="str">
        <f t="shared" si="4"/>
        <v>50%</v>
      </c>
      <c r="H57">
        <f>CutAndHeur1!R57</f>
        <v>3584478</v>
      </c>
      <c r="J57">
        <f t="shared" si="5"/>
        <v>54</v>
      </c>
      <c r="K57">
        <f t="shared" si="118"/>
        <v>9.0194573997161905E-5</v>
      </c>
      <c r="L57">
        <f t="shared" si="119"/>
        <v>7.3170731627155178E-2</v>
      </c>
      <c r="M57">
        <f t="shared" si="120"/>
        <v>7.3170731627155178E-2</v>
      </c>
      <c r="N57">
        <f t="shared" si="121"/>
        <v>-15.174785320090791</v>
      </c>
    </row>
    <row r="61" spans="1:14" x14ac:dyDescent="0.3">
      <c r="A61" t="str">
        <f>CutAndHeur1!D61</f>
        <v>Model</v>
      </c>
      <c r="B61" t="str">
        <f>CutAndHeur1!G61</f>
        <v>N</v>
      </c>
      <c r="C61" t="str">
        <f>CutAndHeur1!I61</f>
        <v>Cuts</v>
      </c>
      <c r="D61" t="str">
        <f>CutAndHeur1!K61</f>
        <v>Heuristics</v>
      </c>
      <c r="E61" t="str">
        <f>CutAndHeur1!L61</f>
        <v>Runtime</v>
      </c>
      <c r="F61" t="str">
        <f>CutAndHeur1!P61</f>
        <v>MIP Gap</v>
      </c>
      <c r="G61" t="s">
        <v>58</v>
      </c>
      <c r="H61" t="str">
        <f>CutAndHeur1!R61</f>
        <v>Node Count</v>
      </c>
      <c r="J61" t="s">
        <v>174</v>
      </c>
      <c r="K61" t="s">
        <v>169</v>
      </c>
      <c r="L61" t="s">
        <v>172</v>
      </c>
      <c r="M61" t="s">
        <v>170</v>
      </c>
      <c r="N61" t="s">
        <v>171</v>
      </c>
    </row>
    <row r="62" spans="1:14" x14ac:dyDescent="0.3">
      <c r="A62" t="str">
        <f>CutAndHeur1!D62</f>
        <v>SBM</v>
      </c>
      <c r="B62">
        <f>CutAndHeur1!G62</f>
        <v>10</v>
      </c>
      <c r="C62">
        <f>CutAndHeur1!I62</f>
        <v>1</v>
      </c>
      <c r="D62">
        <f>CutAndHeur1!K62</f>
        <v>1</v>
      </c>
      <c r="E62">
        <f>CutAndHeur1!L62</f>
        <v>3.95303130149841</v>
      </c>
      <c r="F62">
        <f>CutAndHeur1!P62</f>
        <v>0</v>
      </c>
      <c r="G62" t="str">
        <f t="shared" si="4"/>
        <v>3.95s</v>
      </c>
      <c r="H62">
        <f>CutAndHeur1!R62</f>
        <v>6700</v>
      </c>
      <c r="J62">
        <f t="shared" si="5"/>
        <v>62</v>
      </c>
      <c r="K62">
        <f>(INDEX(E:E,J62)-E62)/INDEX(E:E,J62)</f>
        <v>0</v>
      </c>
      <c r="L62" t="str">
        <f>IF(INDEX(F:F,J62)=0, "na", (INDEX(F:F,J62)-F62)/INDEX(F:F,J62))</f>
        <v>na</v>
      </c>
      <c r="M62">
        <f>IF(AND(INDEX(F:F,J62)=0,F62=0),K62,IF(AND(INDEX(F:F,J62)&gt;0,F62&gt;0),L62,IF(F62&gt;0,"$\circ$","*")))</f>
        <v>0</v>
      </c>
      <c r="N62">
        <f>(INDEX(H:H,J62)-H62)/INDEX(H:H,J62)</f>
        <v>0</v>
      </c>
    </row>
    <row r="63" spans="1:14" x14ac:dyDescent="0.3">
      <c r="A63" t="str">
        <f>CutAndHeur1!D63</f>
        <v>SBM</v>
      </c>
      <c r="B63">
        <f>CutAndHeur1!G63</f>
        <v>10</v>
      </c>
      <c r="C63">
        <f>CutAndHeur1!I63</f>
        <v>1</v>
      </c>
      <c r="D63">
        <f>CutAndHeur1!K63</f>
        <v>0</v>
      </c>
      <c r="E63">
        <f>CutAndHeur1!L63</f>
        <v>0.92931461334228505</v>
      </c>
      <c r="F63">
        <f>CutAndHeur1!P63</f>
        <v>0</v>
      </c>
      <c r="G63" t="str">
        <f t="shared" si="4"/>
        <v>0.93s</v>
      </c>
      <c r="H63">
        <f>CutAndHeur1!R63</f>
        <v>14052</v>
      </c>
      <c r="J63">
        <f t="shared" si="5"/>
        <v>62</v>
      </c>
      <c r="K63">
        <f>(INDEX(E:E,J63)-E63)/INDEX(E:E,J63)</f>
        <v>0.76491088927375173</v>
      </c>
      <c r="L63" t="str">
        <f>IF(INDEX(F:F,J63)=0, "na", (INDEX(F:F,J63)-F63)/INDEX(F:F,J63))</f>
        <v>na</v>
      </c>
      <c r="M63">
        <f>IF(AND(INDEX(F:F,J63)=0,F63=0),K63,IF(AND(INDEX(F:F,J63)&gt;0,F63&gt;0),L63,IF(F63&gt;0,"$\circ$","*")))</f>
        <v>0.76491088927375173</v>
      </c>
      <c r="N63">
        <f>(INDEX(H:H,J63)-H63)/INDEX(H:H,J63)</f>
        <v>-1.0973134328358209</v>
      </c>
    </row>
    <row r="64" spans="1:14" x14ac:dyDescent="0.3">
      <c r="A64" t="str">
        <f>CutAndHeur1!D64</f>
        <v>SBM</v>
      </c>
      <c r="B64">
        <f>CutAndHeur1!G64</f>
        <v>10</v>
      </c>
      <c r="C64">
        <f>CutAndHeur1!I64</f>
        <v>0</v>
      </c>
      <c r="D64">
        <f>CutAndHeur1!K64</f>
        <v>1</v>
      </c>
      <c r="E64">
        <f>CutAndHeur1!L64</f>
        <v>2.2663912773132302</v>
      </c>
      <c r="F64">
        <f>CutAndHeur1!P64</f>
        <v>0</v>
      </c>
      <c r="G64" t="str">
        <f t="shared" si="4"/>
        <v>2.27s</v>
      </c>
      <c r="H64">
        <f>CutAndHeur1!R64</f>
        <v>8394</v>
      </c>
      <c r="J64">
        <f t="shared" si="5"/>
        <v>62</v>
      </c>
      <c r="K64">
        <f>(INDEX(E:E,J64)-E64)/INDEX(E:E,J64)</f>
        <v>0.42667004016534177</v>
      </c>
      <c r="L64" t="str">
        <f>IF(INDEX(F:F,J64)=0, "na", (INDEX(F:F,J64)-F64)/INDEX(F:F,J64))</f>
        <v>na</v>
      </c>
      <c r="M64">
        <f>IF(AND(INDEX(F:F,J64)=0,F64=0),K64,IF(AND(INDEX(F:F,J64)&gt;0,F64&gt;0),L64,IF(F64&gt;0,"$\circ$","*")))</f>
        <v>0.42667004016534177</v>
      </c>
      <c r="N64">
        <f>(INDEX(H:H,J64)-H64)/INDEX(H:H,J64)</f>
        <v>-0.25283582089552237</v>
      </c>
    </row>
    <row r="65" spans="1:14" x14ac:dyDescent="0.3">
      <c r="A65" t="str">
        <f>CutAndHeur1!D65</f>
        <v>SBM</v>
      </c>
      <c r="B65">
        <f>CutAndHeur1!G65</f>
        <v>10</v>
      </c>
      <c r="C65">
        <f>CutAndHeur1!I65</f>
        <v>0</v>
      </c>
      <c r="D65">
        <f>CutAndHeur1!K65</f>
        <v>0</v>
      </c>
      <c r="E65">
        <f>CutAndHeur1!L65</f>
        <v>0.32615756988525302</v>
      </c>
      <c r="F65">
        <f>CutAndHeur1!P65</f>
        <v>0</v>
      </c>
      <c r="G65" t="str">
        <f t="shared" si="4"/>
        <v>0.33s</v>
      </c>
      <c r="H65">
        <f>CutAndHeur1!R65</f>
        <v>9773</v>
      </c>
      <c r="J65">
        <f t="shared" si="5"/>
        <v>62</v>
      </c>
      <c r="K65">
        <f>(INDEX(E:E,J65)-E65)/INDEX(E:E,J65)</f>
        <v>0.91749178162044354</v>
      </c>
      <c r="L65" t="str">
        <f>IF(INDEX(F:F,J65)=0, "na", (INDEX(F:F,J65)-F65)/INDEX(F:F,J65))</f>
        <v>na</v>
      </c>
      <c r="M65">
        <f>IF(AND(INDEX(F:F,J65)=0,F65=0),K65,IF(AND(INDEX(F:F,J65)&gt;0,F65&gt;0),L65,IF(F65&gt;0,"$\circ$","*")))</f>
        <v>0.91749178162044354</v>
      </c>
      <c r="N65">
        <f>(INDEX(H:H,J65)-H65)/INDEX(H:H,J65)</f>
        <v>-0.45865671641791045</v>
      </c>
    </row>
    <row r="66" spans="1:14" x14ac:dyDescent="0.3">
      <c r="A66" t="str">
        <f>CutAndHeur1!D66</f>
        <v>SBM</v>
      </c>
      <c r="B66">
        <f>CutAndHeur1!G66</f>
        <v>15</v>
      </c>
      <c r="C66">
        <f>CutAndHeur1!I66</f>
        <v>1</v>
      </c>
      <c r="D66">
        <f>CutAndHeur1!K66</f>
        <v>1</v>
      </c>
      <c r="E66">
        <f>CutAndHeur1!L66</f>
        <v>10801.128458499899</v>
      </c>
      <c r="F66">
        <f>CutAndHeur1!P66</f>
        <v>0.17999999991635901</v>
      </c>
      <c r="G66" t="str">
        <f t="shared" si="4"/>
        <v>18%</v>
      </c>
      <c r="H66">
        <f>CutAndHeur1!R66</f>
        <v>1454520</v>
      </c>
      <c r="J66">
        <f t="shared" si="5"/>
        <v>66</v>
      </c>
      <c r="K66">
        <f>(INDEX(E:E,J66)-E66)/INDEX(E:E,J66)</f>
        <v>0</v>
      </c>
      <c r="L66">
        <f>IF(INDEX(F:F,J66)=0, "na", (INDEX(F:F,J66)-F66)/INDEX(F:F,J66))</f>
        <v>0</v>
      </c>
      <c r="M66">
        <f>IF(AND(INDEX(F:F,J66)=0,F66=0),K66,IF(AND(INDEX(F:F,J66)&gt;0,F66&gt;0),L66,IF(F66&gt;0,"$\circ$","*")))</f>
        <v>0</v>
      </c>
      <c r="N66">
        <f>(INDEX(H:H,J66)-H66)/INDEX(H:H,J66)</f>
        <v>0</v>
      </c>
    </row>
    <row r="67" spans="1:14" x14ac:dyDescent="0.3">
      <c r="A67" t="str">
        <f>CutAndHeur1!D67</f>
        <v>SBM</v>
      </c>
      <c r="B67">
        <f>CutAndHeur1!G67</f>
        <v>15</v>
      </c>
      <c r="C67">
        <f>CutAndHeur1!I67</f>
        <v>1</v>
      </c>
      <c r="D67">
        <f>CutAndHeur1!K67</f>
        <v>0</v>
      </c>
      <c r="E67">
        <f>CutAndHeur1!L67</f>
        <v>10800.6461753845</v>
      </c>
      <c r="F67">
        <f>CutAndHeur1!P67</f>
        <v>0.15999999991431901</v>
      </c>
      <c r="G67" t="str">
        <f t="shared" ref="G67:G77" si="122">IF(E67&gt;10800,ROUND(F67*100,1)&amp;"%",ROUND(E67,2)&amp;"s")</f>
        <v>16%</v>
      </c>
      <c r="H67">
        <f>CutAndHeur1!R67</f>
        <v>2946247</v>
      </c>
      <c r="J67">
        <f t="shared" ref="J67:J77" si="123">ROW()-MOD(ROW()-2,4)</f>
        <v>66</v>
      </c>
      <c r="K67">
        <f t="shared" ref="K67:K77" si="124">(INDEX(E:E,J67)-E67)/INDEX(E:E,J67)</f>
        <v>4.4651178555344863E-5</v>
      </c>
      <c r="L67">
        <f t="shared" ref="L67:L77" si="125">IF(INDEX(F:F,J67)=0, "na", (INDEX(F:F,J67)-F67)/INDEX(F:F,J67))</f>
        <v>0.11111111117407467</v>
      </c>
      <c r="M67">
        <f t="shared" ref="M67:M77" si="126">IF(AND(INDEX(F:F,J67)=0,F67=0),K67,IF(AND(INDEX(F:F,J67)&gt;0,F67&gt;0),L67,IF(F67&gt;0,"$\circ$","*")))</f>
        <v>0.11111111117407467</v>
      </c>
      <c r="N67">
        <f t="shared" ref="N67:N77" si="127">(INDEX(H:H,J67)-H67)/INDEX(H:H,J67)</f>
        <v>-1.0255802601545527</v>
      </c>
    </row>
    <row r="68" spans="1:14" x14ac:dyDescent="0.3">
      <c r="A68" t="str">
        <f>CutAndHeur1!D68</f>
        <v>SBM</v>
      </c>
      <c r="B68">
        <f>CutAndHeur1!G68</f>
        <v>15</v>
      </c>
      <c r="C68">
        <f>CutAndHeur1!I68</f>
        <v>0</v>
      </c>
      <c r="D68">
        <f>CutAndHeur1!K68</f>
        <v>1</v>
      </c>
      <c r="E68">
        <f>CutAndHeur1!L68</f>
        <v>10800.1493225097</v>
      </c>
      <c r="F68">
        <f>CutAndHeur1!P68</f>
        <v>0.11999999991023901</v>
      </c>
      <c r="G68" t="str">
        <f t="shared" si="122"/>
        <v>12%</v>
      </c>
      <c r="H68">
        <f>CutAndHeur1!R68</f>
        <v>2582035</v>
      </c>
      <c r="J68">
        <f t="shared" si="123"/>
        <v>66</v>
      </c>
      <c r="K68">
        <f t="shared" si="124"/>
        <v>9.0651267963458412E-5</v>
      </c>
      <c r="L68">
        <f t="shared" si="125"/>
        <v>0.33333333352222411</v>
      </c>
      <c r="M68">
        <f t="shared" si="126"/>
        <v>0.33333333352222411</v>
      </c>
      <c r="N68">
        <f t="shared" si="127"/>
        <v>-0.77518012815224269</v>
      </c>
    </row>
    <row r="69" spans="1:14" x14ac:dyDescent="0.3">
      <c r="A69" t="str">
        <f>CutAndHeur1!D69</f>
        <v>SBM</v>
      </c>
      <c r="B69">
        <f>CutAndHeur1!G69</f>
        <v>15</v>
      </c>
      <c r="C69">
        <f>CutAndHeur1!I69</f>
        <v>0</v>
      </c>
      <c r="D69">
        <f>CutAndHeur1!K69</f>
        <v>0</v>
      </c>
      <c r="E69">
        <f>CutAndHeur1!L69</f>
        <v>10800.152280569</v>
      </c>
      <c r="F69">
        <f>CutAndHeur1!P69</f>
        <v>0.14000000000000001</v>
      </c>
      <c r="G69" t="str">
        <f t="shared" si="122"/>
        <v>14%</v>
      </c>
      <c r="H69">
        <f>CutAndHeur1!R69</f>
        <v>6617947</v>
      </c>
      <c r="J69">
        <f t="shared" si="123"/>
        <v>66</v>
      </c>
      <c r="K69">
        <f t="shared" si="124"/>
        <v>9.0377402199213081E-5</v>
      </c>
      <c r="L69">
        <f t="shared" si="125"/>
        <v>0.22222222186081048</v>
      </c>
      <c r="M69">
        <f t="shared" si="126"/>
        <v>0.22222222186081048</v>
      </c>
      <c r="N69">
        <f t="shared" si="127"/>
        <v>-3.5499181860682563</v>
      </c>
    </row>
    <row r="70" spans="1:14" x14ac:dyDescent="0.3">
      <c r="A70" t="str">
        <f>CutAndHeur1!D70</f>
        <v>SBM</v>
      </c>
      <c r="B70">
        <f>CutAndHeur1!G70</f>
        <v>20</v>
      </c>
      <c r="C70">
        <f>CutAndHeur1!I70</f>
        <v>1</v>
      </c>
      <c r="D70">
        <f>CutAndHeur1!K70</f>
        <v>1</v>
      </c>
      <c r="E70">
        <f>CutAndHeur1!L70</f>
        <v>10802.7453105449</v>
      </c>
      <c r="F70">
        <f>CutAndHeur1!P70</f>
        <v>0.53658108985855801</v>
      </c>
      <c r="G70" t="str">
        <f t="shared" si="122"/>
        <v>53.7%</v>
      </c>
      <c r="H70">
        <f>CutAndHeur1!R70</f>
        <v>482432</v>
      </c>
      <c r="J70">
        <f t="shared" si="123"/>
        <v>70</v>
      </c>
      <c r="K70">
        <f t="shared" si="124"/>
        <v>0</v>
      </c>
      <c r="L70">
        <f t="shared" si="125"/>
        <v>0</v>
      </c>
      <c r="M70">
        <f t="shared" si="126"/>
        <v>0</v>
      </c>
      <c r="N70">
        <f t="shared" si="127"/>
        <v>0</v>
      </c>
    </row>
    <row r="71" spans="1:14" x14ac:dyDescent="0.3">
      <c r="A71" t="str">
        <f>CutAndHeur1!D71</f>
        <v>SBM</v>
      </c>
      <c r="B71">
        <f>CutAndHeur1!G71</f>
        <v>20</v>
      </c>
      <c r="C71">
        <f>CutAndHeur1!I71</f>
        <v>1</v>
      </c>
      <c r="D71">
        <f>CutAndHeur1!K71</f>
        <v>0</v>
      </c>
      <c r="E71">
        <f>CutAndHeur1!L71</f>
        <v>10800.3110878467</v>
      </c>
      <c r="F71">
        <f>CutAndHeur1!P71</f>
        <v>0.54465082552431898</v>
      </c>
      <c r="G71" t="str">
        <f t="shared" si="122"/>
        <v>54.5%</v>
      </c>
      <c r="H71">
        <f>CutAndHeur1!R71</f>
        <v>1303787</v>
      </c>
      <c r="J71">
        <f t="shared" si="123"/>
        <v>70</v>
      </c>
      <c r="K71">
        <f t="shared" si="124"/>
        <v>2.2533371177645321E-4</v>
      </c>
      <c r="L71">
        <f t="shared" si="125"/>
        <v>-1.5039172677307989E-2</v>
      </c>
      <c r="M71">
        <f t="shared" si="126"/>
        <v>-1.5039172677307989E-2</v>
      </c>
      <c r="N71">
        <f t="shared" si="127"/>
        <v>-1.7025300975059698</v>
      </c>
    </row>
    <row r="72" spans="1:14" x14ac:dyDescent="0.3">
      <c r="A72" t="str">
        <f>CutAndHeur1!D72</f>
        <v>SBM</v>
      </c>
      <c r="B72">
        <f>CutAndHeur1!G72</f>
        <v>20</v>
      </c>
      <c r="C72">
        <f>CutAndHeur1!I72</f>
        <v>0</v>
      </c>
      <c r="D72">
        <f>CutAndHeur1!K72</f>
        <v>1</v>
      </c>
      <c r="E72">
        <f>CutAndHeur1!L72</f>
        <v>10800.3157908916</v>
      </c>
      <c r="F72">
        <f>CutAndHeur1!P72</f>
        <v>0.54878048775920496</v>
      </c>
      <c r="G72" t="str">
        <f t="shared" si="122"/>
        <v>54.9%</v>
      </c>
      <c r="H72">
        <f>CutAndHeur1!R72</f>
        <v>643659</v>
      </c>
      <c r="J72">
        <f t="shared" si="123"/>
        <v>70</v>
      </c>
      <c r="K72">
        <f t="shared" si="124"/>
        <v>2.2489835532165818E-4</v>
      </c>
      <c r="L72">
        <f t="shared" si="125"/>
        <v>-2.2735422718423957E-2</v>
      </c>
      <c r="M72">
        <f t="shared" si="126"/>
        <v>-2.2735422718423957E-2</v>
      </c>
      <c r="N72">
        <f t="shared" si="127"/>
        <v>-0.33419632196869198</v>
      </c>
    </row>
    <row r="73" spans="1:14" x14ac:dyDescent="0.3">
      <c r="A73" t="str">
        <f>CutAndHeur1!D73</f>
        <v>SBM</v>
      </c>
      <c r="B73">
        <f>CutAndHeur1!G73</f>
        <v>20</v>
      </c>
      <c r="C73">
        <f>CutAndHeur1!I73</f>
        <v>0</v>
      </c>
      <c r="D73">
        <f>CutAndHeur1!K73</f>
        <v>0</v>
      </c>
      <c r="E73">
        <f>CutAndHeur1!L73</f>
        <v>10800.1653499603</v>
      </c>
      <c r="F73">
        <f>CutAndHeur1!P73</f>
        <v>0.50617283950617198</v>
      </c>
      <c r="G73" t="str">
        <f t="shared" si="122"/>
        <v>50.6%</v>
      </c>
      <c r="H73">
        <f>CutAndHeur1!R73</f>
        <v>2947597</v>
      </c>
      <c r="J73">
        <f t="shared" si="123"/>
        <v>70</v>
      </c>
      <c r="K73">
        <f t="shared" si="124"/>
        <v>2.3882453121264503E-4</v>
      </c>
      <c r="L73">
        <f t="shared" si="125"/>
        <v>5.6670372711795723E-2</v>
      </c>
      <c r="M73">
        <f t="shared" si="126"/>
        <v>5.6670372711795723E-2</v>
      </c>
      <c r="N73">
        <f t="shared" si="127"/>
        <v>-5.109870406606527</v>
      </c>
    </row>
    <row r="74" spans="1:14" x14ac:dyDescent="0.3">
      <c r="A74" t="str">
        <f>CutAndHeur1!D74</f>
        <v>SBM</v>
      </c>
      <c r="B74">
        <f>CutAndHeur1!G74</f>
        <v>25</v>
      </c>
      <c r="C74">
        <f>CutAndHeur1!I74</f>
        <v>1</v>
      </c>
      <c r="D74">
        <f>CutAndHeur1!K74</f>
        <v>1</v>
      </c>
      <c r="E74">
        <f>CutAndHeur1!L74</f>
        <v>10800.618244171101</v>
      </c>
      <c r="F74">
        <f>CutAndHeur1!P74</f>
        <v>0.55128205123660401</v>
      </c>
      <c r="G74" t="str">
        <f t="shared" si="122"/>
        <v>55.1%</v>
      </c>
      <c r="H74">
        <f>CutAndHeur1!R74</f>
        <v>427937</v>
      </c>
      <c r="J74">
        <f t="shared" si="123"/>
        <v>74</v>
      </c>
      <c r="K74">
        <f t="shared" si="124"/>
        <v>0</v>
      </c>
      <c r="L74">
        <f t="shared" si="125"/>
        <v>0</v>
      </c>
      <c r="M74">
        <f t="shared" si="126"/>
        <v>0</v>
      </c>
      <c r="N74">
        <f t="shared" si="127"/>
        <v>0</v>
      </c>
    </row>
    <row r="75" spans="1:14" x14ac:dyDescent="0.3">
      <c r="A75" t="str">
        <f>CutAndHeur1!D75</f>
        <v>SBM</v>
      </c>
      <c r="B75">
        <f>CutAndHeur1!G75</f>
        <v>25</v>
      </c>
      <c r="C75">
        <f>CutAndHeur1!I75</f>
        <v>1</v>
      </c>
      <c r="D75">
        <f>CutAndHeur1!K75</f>
        <v>0</v>
      </c>
      <c r="E75">
        <f>CutAndHeur1!L75</f>
        <v>10801.709481239301</v>
      </c>
      <c r="F75">
        <f>CutAndHeur1!P75</f>
        <v>0.5625</v>
      </c>
      <c r="G75" t="str">
        <f t="shared" si="122"/>
        <v>56.3%</v>
      </c>
      <c r="H75">
        <f>CutAndHeur1!R75</f>
        <v>1317237</v>
      </c>
      <c r="J75">
        <f t="shared" si="123"/>
        <v>74</v>
      </c>
      <c r="K75">
        <f t="shared" si="124"/>
        <v>-1.0103468556430438E-4</v>
      </c>
      <c r="L75">
        <f t="shared" si="125"/>
        <v>-2.0348837293419107E-2</v>
      </c>
      <c r="M75">
        <f t="shared" si="126"/>
        <v>-2.0348837293419107E-2</v>
      </c>
      <c r="N75">
        <f t="shared" si="127"/>
        <v>-2.0781096282864064</v>
      </c>
    </row>
    <row r="76" spans="1:14" x14ac:dyDescent="0.3">
      <c r="A76" t="str">
        <f>CutAndHeur1!D76</f>
        <v>SBM</v>
      </c>
      <c r="B76">
        <f>CutAndHeur1!G76</f>
        <v>25</v>
      </c>
      <c r="C76">
        <f>CutAndHeur1!I76</f>
        <v>0</v>
      </c>
      <c r="D76">
        <f>CutAndHeur1!K76</f>
        <v>1</v>
      </c>
      <c r="E76">
        <f>CutAndHeur1!L76</f>
        <v>10800.371338605801</v>
      </c>
      <c r="F76">
        <f>CutAndHeur1!P76</f>
        <v>0.55128205123660401</v>
      </c>
      <c r="G76" t="str">
        <f t="shared" si="122"/>
        <v>55.1%</v>
      </c>
      <c r="H76">
        <f>CutAndHeur1!R76</f>
        <v>630190</v>
      </c>
      <c r="J76">
        <f t="shared" si="123"/>
        <v>74</v>
      </c>
      <c r="K76">
        <f t="shared" si="124"/>
        <v>2.2860317781650147E-5</v>
      </c>
      <c r="L76">
        <f t="shared" si="125"/>
        <v>0</v>
      </c>
      <c r="M76">
        <f t="shared" si="126"/>
        <v>0</v>
      </c>
      <c r="N76">
        <f t="shared" si="127"/>
        <v>-0.4726233067016874</v>
      </c>
    </row>
    <row r="77" spans="1:14" x14ac:dyDescent="0.3">
      <c r="A77" t="str">
        <f>CutAndHeur1!D77</f>
        <v>SBM</v>
      </c>
      <c r="B77">
        <f>CutAndHeur1!G77</f>
        <v>25</v>
      </c>
      <c r="C77">
        <f>CutAndHeur1!I77</f>
        <v>0</v>
      </c>
      <c r="D77">
        <f>CutAndHeur1!K77</f>
        <v>0</v>
      </c>
      <c r="E77">
        <f>CutAndHeur1!L77</f>
        <v>10800.2008063793</v>
      </c>
      <c r="F77">
        <f>CutAndHeur1!P77</f>
        <v>0.556962025316455</v>
      </c>
      <c r="G77" t="str">
        <f t="shared" si="122"/>
        <v>55.7%</v>
      </c>
      <c r="H77">
        <f>CutAndHeur1!R77</f>
        <v>2438303</v>
      </c>
      <c r="J77">
        <f t="shared" si="123"/>
        <v>74</v>
      </c>
      <c r="K77">
        <f t="shared" si="124"/>
        <v>3.8649434908596795E-5</v>
      </c>
      <c r="L77">
        <f t="shared" si="125"/>
        <v>-1.0303208796858164E-2</v>
      </c>
      <c r="M77">
        <f t="shared" si="126"/>
        <v>-1.0303208796858164E-2</v>
      </c>
      <c r="N77">
        <f t="shared" si="127"/>
        <v>-4.6978083222530422</v>
      </c>
    </row>
  </sheetData>
  <mergeCells count="16">
    <mergeCell ref="P16:P19"/>
    <mergeCell ref="P12:P15"/>
    <mergeCell ref="P8:P11"/>
    <mergeCell ref="P4:P7"/>
    <mergeCell ref="U22:V22"/>
    <mergeCell ref="W22:X22"/>
    <mergeCell ref="Y22:Z22"/>
    <mergeCell ref="S2:T2"/>
    <mergeCell ref="U2:V2"/>
    <mergeCell ref="W2:X2"/>
    <mergeCell ref="Y2:Z2"/>
    <mergeCell ref="P33:P35"/>
    <mergeCell ref="P30:P32"/>
    <mergeCell ref="P27:P29"/>
    <mergeCell ref="P24:P26"/>
    <mergeCell ref="S22:T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890D-6900-437C-9806-3F56AFE8AD6B}">
  <dimension ref="A1:R102"/>
  <sheetViews>
    <sheetView topLeftCell="A19" workbookViewId="0">
      <selection activeCell="A43" sqref="A43:XFD43"/>
    </sheetView>
  </sheetViews>
  <sheetFormatPr defaultRowHeight="14.4" x14ac:dyDescent="0.3"/>
  <sheetData>
    <row r="1" spans="1:18" x14ac:dyDescent="0.3">
      <c r="A1" t="s">
        <v>43</v>
      </c>
      <c r="B1" t="s">
        <v>44</v>
      </c>
      <c r="D1" t="s">
        <v>45</v>
      </c>
      <c r="E1" t="s">
        <v>46</v>
      </c>
      <c r="F1" t="s">
        <v>47</v>
      </c>
      <c r="G1" t="s">
        <v>48</v>
      </c>
      <c r="I1" t="s">
        <v>49</v>
      </c>
      <c r="J1" t="s">
        <v>50</v>
      </c>
      <c r="K1" t="s">
        <v>51</v>
      </c>
      <c r="L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</row>
    <row r="2" spans="1:18" x14ac:dyDescent="0.3">
      <c r="A2" t="s">
        <v>5</v>
      </c>
      <c r="B2">
        <v>45415</v>
      </c>
      <c r="D2" t="s">
        <v>1</v>
      </c>
      <c r="E2" t="s">
        <v>2</v>
      </c>
      <c r="G2">
        <v>10</v>
      </c>
      <c r="I2">
        <v>0</v>
      </c>
      <c r="J2">
        <v>1</v>
      </c>
      <c r="K2">
        <v>0</v>
      </c>
      <c r="L2">
        <v>0.218025207519531</v>
      </c>
      <c r="N2">
        <v>39</v>
      </c>
      <c r="O2">
        <v>39</v>
      </c>
      <c r="P2">
        <v>0</v>
      </c>
      <c r="Q2">
        <v>8</v>
      </c>
      <c r="R2">
        <v>7001</v>
      </c>
    </row>
    <row r="3" spans="1:18" x14ac:dyDescent="0.3">
      <c r="A3" t="s">
        <v>91</v>
      </c>
      <c r="B3" s="1">
        <v>45421</v>
      </c>
      <c r="D3" t="s">
        <v>92</v>
      </c>
      <c r="E3" t="s">
        <v>2</v>
      </c>
      <c r="G3">
        <v>10</v>
      </c>
      <c r="I3">
        <v>0</v>
      </c>
      <c r="J3">
        <v>1</v>
      </c>
      <c r="K3">
        <v>0</v>
      </c>
      <c r="L3">
        <v>0.21832609176635701</v>
      </c>
      <c r="N3">
        <v>39</v>
      </c>
      <c r="O3">
        <v>39</v>
      </c>
      <c r="P3">
        <v>0</v>
      </c>
      <c r="Q3">
        <v>7</v>
      </c>
      <c r="R3">
        <v>9204</v>
      </c>
    </row>
    <row r="4" spans="1:18" x14ac:dyDescent="0.3">
      <c r="A4" t="s">
        <v>113</v>
      </c>
      <c r="B4" s="1">
        <v>45425</v>
      </c>
      <c r="D4" t="s">
        <v>114</v>
      </c>
      <c r="E4" t="s">
        <v>2</v>
      </c>
      <c r="G4">
        <v>10</v>
      </c>
      <c r="I4">
        <v>0</v>
      </c>
      <c r="J4">
        <v>1</v>
      </c>
      <c r="K4">
        <v>0</v>
      </c>
      <c r="L4">
        <v>0.45301818799999999</v>
      </c>
      <c r="N4">
        <v>39</v>
      </c>
      <c r="O4">
        <v>39</v>
      </c>
      <c r="P4">
        <v>0</v>
      </c>
      <c r="Q4">
        <v>7</v>
      </c>
      <c r="R4">
        <v>20893</v>
      </c>
    </row>
    <row r="5" spans="1:18" x14ac:dyDescent="0.3">
      <c r="A5" t="s">
        <v>128</v>
      </c>
      <c r="B5">
        <v>45428</v>
      </c>
      <c r="D5" t="s">
        <v>129</v>
      </c>
      <c r="E5" t="s">
        <v>2</v>
      </c>
      <c r="G5">
        <v>10</v>
      </c>
      <c r="I5">
        <v>0</v>
      </c>
      <c r="J5">
        <v>1</v>
      </c>
      <c r="K5">
        <v>0</v>
      </c>
      <c r="L5">
        <v>0.50991249084472601</v>
      </c>
      <c r="N5">
        <v>39</v>
      </c>
      <c r="O5">
        <v>39</v>
      </c>
      <c r="P5">
        <v>0</v>
      </c>
      <c r="Q5">
        <v>5</v>
      </c>
      <c r="R5">
        <v>11477</v>
      </c>
    </row>
    <row r="6" spans="1:18" x14ac:dyDescent="0.3">
      <c r="A6" t="s">
        <v>164</v>
      </c>
      <c r="B6" s="1">
        <v>45432</v>
      </c>
      <c r="D6" t="s">
        <v>165</v>
      </c>
      <c r="E6" t="s">
        <v>2</v>
      </c>
      <c r="G6">
        <v>10</v>
      </c>
      <c r="I6">
        <v>0</v>
      </c>
      <c r="J6">
        <v>1</v>
      </c>
      <c r="K6">
        <v>0</v>
      </c>
      <c r="L6">
        <v>0.31206154800000002</v>
      </c>
      <c r="N6">
        <v>39</v>
      </c>
      <c r="O6">
        <v>39</v>
      </c>
      <c r="P6">
        <v>0</v>
      </c>
      <c r="Q6">
        <v>7</v>
      </c>
      <c r="R6">
        <v>5101</v>
      </c>
    </row>
    <row r="7" spans="1:18" x14ac:dyDescent="0.3">
      <c r="A7" t="s">
        <v>19</v>
      </c>
      <c r="B7">
        <v>45417</v>
      </c>
      <c r="D7" t="s">
        <v>1</v>
      </c>
      <c r="E7" t="s">
        <v>2</v>
      </c>
      <c r="G7">
        <v>15</v>
      </c>
      <c r="I7">
        <v>0</v>
      </c>
      <c r="J7">
        <v>1</v>
      </c>
      <c r="K7">
        <v>0</v>
      </c>
      <c r="L7">
        <v>10800.057038545599</v>
      </c>
      <c r="N7">
        <v>49</v>
      </c>
      <c r="O7">
        <v>46</v>
      </c>
      <c r="P7">
        <v>6.1224489795918297E-2</v>
      </c>
      <c r="Q7">
        <v>10</v>
      </c>
      <c r="R7">
        <v>11971669</v>
      </c>
    </row>
    <row r="8" spans="1:18" x14ac:dyDescent="0.3">
      <c r="A8" t="s">
        <v>93</v>
      </c>
      <c r="B8" s="1">
        <v>45421</v>
      </c>
      <c r="D8" t="s">
        <v>92</v>
      </c>
      <c r="E8" t="s">
        <v>2</v>
      </c>
      <c r="G8">
        <v>15</v>
      </c>
      <c r="I8">
        <v>0</v>
      </c>
      <c r="J8">
        <v>1</v>
      </c>
      <c r="K8">
        <v>0</v>
      </c>
      <c r="L8">
        <v>10800.0487389564</v>
      </c>
      <c r="N8">
        <v>49.999999994899902</v>
      </c>
      <c r="O8">
        <v>47</v>
      </c>
      <c r="P8">
        <v>5.9999999904119701E-2</v>
      </c>
      <c r="Q8">
        <v>10</v>
      </c>
      <c r="R8">
        <v>100117666</v>
      </c>
    </row>
    <row r="9" spans="1:18" x14ac:dyDescent="0.3">
      <c r="A9" t="s">
        <v>117</v>
      </c>
      <c r="B9" s="1">
        <v>45425</v>
      </c>
      <c r="D9" t="s">
        <v>114</v>
      </c>
      <c r="E9" t="s">
        <v>2</v>
      </c>
      <c r="G9">
        <v>15</v>
      </c>
      <c r="I9">
        <v>0</v>
      </c>
      <c r="J9">
        <v>1</v>
      </c>
      <c r="K9">
        <v>0</v>
      </c>
      <c r="L9">
        <v>10800.117560000001</v>
      </c>
      <c r="N9">
        <v>50</v>
      </c>
      <c r="O9">
        <v>42</v>
      </c>
      <c r="P9">
        <v>0.16</v>
      </c>
      <c r="Q9">
        <v>10</v>
      </c>
      <c r="R9">
        <v>19755115</v>
      </c>
    </row>
    <row r="10" spans="1:18" x14ac:dyDescent="0.3">
      <c r="A10" t="s">
        <v>136</v>
      </c>
      <c r="B10">
        <v>45428</v>
      </c>
      <c r="D10" t="s">
        <v>129</v>
      </c>
      <c r="E10" t="s">
        <v>2</v>
      </c>
      <c r="G10">
        <v>15</v>
      </c>
      <c r="I10">
        <v>0</v>
      </c>
      <c r="J10">
        <v>1</v>
      </c>
      <c r="K10">
        <v>0</v>
      </c>
      <c r="L10">
        <v>1310.36512255668</v>
      </c>
      <c r="N10">
        <v>49</v>
      </c>
      <c r="O10">
        <v>49</v>
      </c>
      <c r="P10">
        <v>0</v>
      </c>
      <c r="Q10">
        <v>6</v>
      </c>
      <c r="R10">
        <v>2731292</v>
      </c>
    </row>
    <row r="11" spans="1:18" x14ac:dyDescent="0.3">
      <c r="A11" t="s">
        <v>175</v>
      </c>
      <c r="B11">
        <v>45432</v>
      </c>
      <c r="D11" t="s">
        <v>165</v>
      </c>
      <c r="E11" t="s">
        <v>2</v>
      </c>
      <c r="G11">
        <v>15</v>
      </c>
      <c r="I11">
        <v>0</v>
      </c>
      <c r="J11">
        <v>1</v>
      </c>
      <c r="K11">
        <v>0</v>
      </c>
      <c r="L11">
        <v>10800.057282686201</v>
      </c>
      <c r="N11">
        <v>49</v>
      </c>
      <c r="O11">
        <v>46</v>
      </c>
      <c r="P11">
        <v>6.1224489795918297E-2</v>
      </c>
      <c r="Q11">
        <v>10</v>
      </c>
      <c r="R11">
        <v>22577105</v>
      </c>
    </row>
    <row r="12" spans="1:18" x14ac:dyDescent="0.3">
      <c r="A12" t="s">
        <v>67</v>
      </c>
      <c r="B12">
        <v>45419</v>
      </c>
      <c r="D12" t="s">
        <v>1</v>
      </c>
      <c r="E12" t="s">
        <v>2</v>
      </c>
      <c r="G12">
        <v>20</v>
      </c>
      <c r="I12">
        <v>0</v>
      </c>
      <c r="J12">
        <v>1</v>
      </c>
      <c r="K12">
        <v>0</v>
      </c>
      <c r="L12">
        <v>10800.219560384699</v>
      </c>
      <c r="N12">
        <v>77</v>
      </c>
      <c r="O12">
        <v>50</v>
      </c>
      <c r="P12">
        <v>0.35064935064934999</v>
      </c>
      <c r="Q12">
        <v>10</v>
      </c>
      <c r="R12">
        <v>8278879</v>
      </c>
    </row>
    <row r="13" spans="1:18" x14ac:dyDescent="0.3">
      <c r="A13" t="s">
        <v>94</v>
      </c>
      <c r="B13" s="1">
        <v>45422</v>
      </c>
      <c r="D13" t="s">
        <v>92</v>
      </c>
      <c r="E13" t="s">
        <v>2</v>
      </c>
      <c r="G13">
        <v>20</v>
      </c>
      <c r="I13">
        <v>0</v>
      </c>
      <c r="J13">
        <v>1</v>
      </c>
      <c r="K13">
        <v>0</v>
      </c>
      <c r="L13">
        <v>10800.6325471401</v>
      </c>
      <c r="N13">
        <v>80</v>
      </c>
      <c r="O13">
        <v>46.999999999999901</v>
      </c>
      <c r="P13">
        <v>0.41249999999999998</v>
      </c>
      <c r="Q13">
        <v>10</v>
      </c>
      <c r="R13">
        <v>12085507</v>
      </c>
    </row>
    <row r="14" spans="1:18" x14ac:dyDescent="0.3">
      <c r="A14" t="s">
        <v>119</v>
      </c>
      <c r="B14" s="1">
        <v>45425</v>
      </c>
      <c r="D14" t="s">
        <v>114</v>
      </c>
      <c r="E14" t="s">
        <v>2</v>
      </c>
      <c r="G14">
        <v>20</v>
      </c>
      <c r="I14">
        <v>0</v>
      </c>
      <c r="J14">
        <v>1</v>
      </c>
      <c r="K14">
        <v>0</v>
      </c>
      <c r="L14">
        <v>10800.948410000001</v>
      </c>
      <c r="N14">
        <v>77</v>
      </c>
      <c r="O14">
        <v>48</v>
      </c>
      <c r="P14">
        <v>0.37662337699999998</v>
      </c>
      <c r="Q14">
        <v>10</v>
      </c>
      <c r="R14">
        <v>7997529</v>
      </c>
    </row>
    <row r="15" spans="1:18" x14ac:dyDescent="0.3">
      <c r="A15" t="s">
        <v>140</v>
      </c>
      <c r="B15">
        <v>45428</v>
      </c>
      <c r="D15" t="s">
        <v>129</v>
      </c>
      <c r="E15" t="s">
        <v>2</v>
      </c>
      <c r="G15">
        <v>20</v>
      </c>
      <c r="I15">
        <v>0</v>
      </c>
      <c r="J15">
        <v>1</v>
      </c>
      <c r="K15">
        <v>0</v>
      </c>
      <c r="L15">
        <v>10800.8330621719</v>
      </c>
      <c r="N15">
        <v>78</v>
      </c>
      <c r="O15">
        <v>48</v>
      </c>
      <c r="P15">
        <v>0.38461538461538403</v>
      </c>
      <c r="Q15">
        <v>10</v>
      </c>
      <c r="R15">
        <v>822502</v>
      </c>
    </row>
    <row r="16" spans="1:18" x14ac:dyDescent="0.3">
      <c r="A16" t="s">
        <v>176</v>
      </c>
      <c r="B16">
        <v>45432</v>
      </c>
      <c r="D16" t="s">
        <v>165</v>
      </c>
      <c r="E16" t="s">
        <v>2</v>
      </c>
      <c r="G16">
        <v>20</v>
      </c>
      <c r="I16">
        <v>0</v>
      </c>
      <c r="J16">
        <v>1</v>
      </c>
      <c r="K16">
        <v>0</v>
      </c>
      <c r="L16">
        <v>10801.4677493572</v>
      </c>
      <c r="N16">
        <v>77</v>
      </c>
      <c r="O16">
        <v>50</v>
      </c>
      <c r="P16">
        <v>0.35064935064934999</v>
      </c>
      <c r="Q16">
        <v>10</v>
      </c>
      <c r="R16">
        <v>877710</v>
      </c>
    </row>
    <row r="17" spans="1:18" x14ac:dyDescent="0.3">
      <c r="A17" t="s">
        <v>83</v>
      </c>
      <c r="B17">
        <v>45421</v>
      </c>
      <c r="D17" t="s">
        <v>1</v>
      </c>
      <c r="E17" t="s">
        <v>2</v>
      </c>
      <c r="G17">
        <v>25</v>
      </c>
      <c r="I17">
        <v>0</v>
      </c>
      <c r="J17">
        <v>1</v>
      </c>
      <c r="K17">
        <v>0</v>
      </c>
      <c r="L17">
        <v>10801.128647089001</v>
      </c>
      <c r="N17">
        <v>77</v>
      </c>
      <c r="O17">
        <v>44</v>
      </c>
      <c r="P17">
        <v>0.42857142857142799</v>
      </c>
      <c r="Q17">
        <v>10</v>
      </c>
      <c r="R17">
        <v>8507637</v>
      </c>
    </row>
    <row r="18" spans="1:18" x14ac:dyDescent="0.3">
      <c r="A18" t="s">
        <v>95</v>
      </c>
      <c r="B18" s="1">
        <v>45422</v>
      </c>
      <c r="D18" t="s">
        <v>92</v>
      </c>
      <c r="E18" t="s">
        <v>2</v>
      </c>
      <c r="G18">
        <v>25</v>
      </c>
      <c r="I18">
        <v>0</v>
      </c>
      <c r="J18">
        <v>1</v>
      </c>
      <c r="K18">
        <v>0</v>
      </c>
      <c r="L18">
        <v>10803.731975078501</v>
      </c>
      <c r="N18">
        <v>79</v>
      </c>
      <c r="O18">
        <v>36.999999999999901</v>
      </c>
      <c r="P18">
        <v>0.531645569620254</v>
      </c>
      <c r="Q18">
        <v>10</v>
      </c>
      <c r="R18">
        <v>11178242</v>
      </c>
    </row>
    <row r="19" spans="1:18" x14ac:dyDescent="0.3">
      <c r="A19" t="s">
        <v>121</v>
      </c>
      <c r="B19" s="1">
        <v>45426</v>
      </c>
      <c r="D19" t="s">
        <v>114</v>
      </c>
      <c r="E19" t="s">
        <v>2</v>
      </c>
      <c r="G19">
        <v>25</v>
      </c>
      <c r="I19">
        <v>0</v>
      </c>
      <c r="J19">
        <v>1</v>
      </c>
      <c r="K19">
        <v>0</v>
      </c>
      <c r="L19">
        <v>10800.191790000001</v>
      </c>
      <c r="N19">
        <v>77</v>
      </c>
      <c r="O19">
        <v>43</v>
      </c>
      <c r="P19">
        <v>0.441558442</v>
      </c>
      <c r="Q19">
        <v>10</v>
      </c>
      <c r="R19">
        <v>8365514</v>
      </c>
    </row>
    <row r="20" spans="1:18" x14ac:dyDescent="0.3">
      <c r="A20" t="s">
        <v>144</v>
      </c>
      <c r="B20">
        <v>45429</v>
      </c>
      <c r="D20" t="s">
        <v>129</v>
      </c>
      <c r="E20" t="s">
        <v>2</v>
      </c>
      <c r="G20">
        <v>25</v>
      </c>
      <c r="I20">
        <v>0</v>
      </c>
      <c r="J20">
        <v>1</v>
      </c>
      <c r="K20">
        <v>0</v>
      </c>
      <c r="L20">
        <v>10801.852407693799</v>
      </c>
      <c r="N20">
        <v>76</v>
      </c>
      <c r="O20">
        <v>39</v>
      </c>
      <c r="P20">
        <v>0.48684210526315702</v>
      </c>
      <c r="Q20">
        <v>10</v>
      </c>
      <c r="R20">
        <v>741853</v>
      </c>
    </row>
    <row r="21" spans="1:18" x14ac:dyDescent="0.3">
      <c r="A21" t="s">
        <v>177</v>
      </c>
      <c r="B21">
        <v>45432</v>
      </c>
      <c r="D21" t="s">
        <v>165</v>
      </c>
      <c r="E21" t="s">
        <v>2</v>
      </c>
      <c r="G21">
        <v>25</v>
      </c>
      <c r="I21">
        <v>0</v>
      </c>
      <c r="J21">
        <v>1</v>
      </c>
      <c r="K21">
        <v>0</v>
      </c>
      <c r="L21">
        <v>10801.0855848789</v>
      </c>
      <c r="N21">
        <v>76</v>
      </c>
      <c r="O21">
        <v>41</v>
      </c>
      <c r="P21">
        <v>0.46052631578947301</v>
      </c>
      <c r="Q21">
        <v>10</v>
      </c>
      <c r="R21">
        <v>871973</v>
      </c>
    </row>
    <row r="23" spans="1:18" x14ac:dyDescent="0.3">
      <c r="A23" t="s">
        <v>43</v>
      </c>
      <c r="B23" t="s">
        <v>44</v>
      </c>
      <c r="D23" t="s">
        <v>45</v>
      </c>
      <c r="E23" t="s">
        <v>46</v>
      </c>
      <c r="F23" t="s">
        <v>47</v>
      </c>
      <c r="G23" t="s">
        <v>48</v>
      </c>
      <c r="I23" t="s">
        <v>49</v>
      </c>
      <c r="J23" t="s">
        <v>50</v>
      </c>
      <c r="K23" t="s">
        <v>51</v>
      </c>
      <c r="L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</row>
    <row r="24" spans="1:18" s="9" customFormat="1" x14ac:dyDescent="0.3">
      <c r="A24" s="9" t="s">
        <v>10</v>
      </c>
      <c r="B24" s="9">
        <v>45415</v>
      </c>
      <c r="D24" s="9" t="s">
        <v>7</v>
      </c>
      <c r="E24" s="9" t="s">
        <v>2</v>
      </c>
      <c r="G24" s="9">
        <v>10</v>
      </c>
      <c r="I24" s="9">
        <v>0</v>
      </c>
      <c r="J24" s="9">
        <v>1</v>
      </c>
      <c r="K24" s="9">
        <v>0</v>
      </c>
      <c r="L24" s="9">
        <v>0.24957537651062001</v>
      </c>
      <c r="N24" s="9">
        <v>39</v>
      </c>
      <c r="O24" s="9">
        <v>39</v>
      </c>
      <c r="P24" s="9">
        <v>0</v>
      </c>
      <c r="Q24" s="9">
        <v>5</v>
      </c>
      <c r="R24" s="9">
        <v>6808</v>
      </c>
    </row>
    <row r="25" spans="1:18" x14ac:dyDescent="0.3">
      <c r="A25" t="s">
        <v>108</v>
      </c>
      <c r="B25" s="1">
        <v>45425</v>
      </c>
      <c r="D25" t="s">
        <v>109</v>
      </c>
      <c r="E25" t="s">
        <v>2</v>
      </c>
      <c r="G25">
        <v>10</v>
      </c>
      <c r="I25">
        <v>0</v>
      </c>
      <c r="J25">
        <v>1</v>
      </c>
      <c r="K25">
        <v>0</v>
      </c>
      <c r="L25">
        <v>2.8002617359161301</v>
      </c>
      <c r="N25">
        <v>39</v>
      </c>
      <c r="O25">
        <v>39</v>
      </c>
      <c r="P25">
        <v>0</v>
      </c>
      <c r="Q25">
        <v>7</v>
      </c>
      <c r="R25">
        <v>7055</v>
      </c>
    </row>
    <row r="26" spans="1:18" x14ac:dyDescent="0.3">
      <c r="A26" t="s">
        <v>115</v>
      </c>
      <c r="B26" s="1">
        <v>45425</v>
      </c>
      <c r="D26" t="s">
        <v>116</v>
      </c>
      <c r="E26" t="s">
        <v>2</v>
      </c>
      <c r="G26">
        <v>10</v>
      </c>
      <c r="I26">
        <v>0</v>
      </c>
      <c r="J26">
        <v>1</v>
      </c>
      <c r="K26">
        <v>0</v>
      </c>
      <c r="L26">
        <v>0.30782079699999998</v>
      </c>
      <c r="N26">
        <v>39</v>
      </c>
      <c r="O26">
        <v>39</v>
      </c>
      <c r="P26">
        <v>0</v>
      </c>
      <c r="Q26">
        <v>7</v>
      </c>
      <c r="R26">
        <v>12247</v>
      </c>
    </row>
    <row r="27" spans="1:18" x14ac:dyDescent="0.3">
      <c r="A27" t="s">
        <v>130</v>
      </c>
      <c r="B27" s="1">
        <v>45428</v>
      </c>
      <c r="D27" t="s">
        <v>131</v>
      </c>
      <c r="E27" t="s">
        <v>2</v>
      </c>
      <c r="G27">
        <v>10</v>
      </c>
      <c r="I27">
        <v>0</v>
      </c>
      <c r="J27">
        <v>1</v>
      </c>
      <c r="K27">
        <v>0</v>
      </c>
      <c r="L27">
        <v>0.51507163047790505</v>
      </c>
      <c r="N27">
        <v>39</v>
      </c>
      <c r="O27">
        <v>39</v>
      </c>
      <c r="P27">
        <v>0</v>
      </c>
      <c r="Q27">
        <v>6</v>
      </c>
      <c r="R27">
        <v>8701</v>
      </c>
    </row>
    <row r="28" spans="1:18" x14ac:dyDescent="0.3">
      <c r="A28" t="s">
        <v>166</v>
      </c>
      <c r="B28" s="1">
        <v>45432</v>
      </c>
      <c r="D28" t="s">
        <v>167</v>
      </c>
      <c r="E28" t="s">
        <v>2</v>
      </c>
      <c r="G28">
        <v>10</v>
      </c>
      <c r="I28">
        <v>0</v>
      </c>
      <c r="J28">
        <v>1</v>
      </c>
      <c r="K28">
        <v>0</v>
      </c>
      <c r="L28">
        <v>0.327683687</v>
      </c>
      <c r="N28">
        <v>39</v>
      </c>
      <c r="O28">
        <v>39</v>
      </c>
      <c r="P28">
        <v>0</v>
      </c>
      <c r="Q28">
        <v>6</v>
      </c>
      <c r="R28">
        <v>6077</v>
      </c>
    </row>
    <row r="29" spans="1:18" x14ac:dyDescent="0.3">
      <c r="A29" t="s">
        <v>25</v>
      </c>
      <c r="B29">
        <v>45417</v>
      </c>
      <c r="D29" t="s">
        <v>7</v>
      </c>
      <c r="E29" t="s">
        <v>2</v>
      </c>
      <c r="G29">
        <v>15</v>
      </c>
      <c r="I29">
        <v>0</v>
      </c>
      <c r="J29">
        <v>1</v>
      </c>
      <c r="K29">
        <v>0</v>
      </c>
      <c r="L29">
        <v>7293.79120111465</v>
      </c>
      <c r="N29">
        <v>49</v>
      </c>
      <c r="O29">
        <v>49</v>
      </c>
      <c r="P29">
        <v>0</v>
      </c>
      <c r="Q29">
        <v>10</v>
      </c>
      <c r="R29">
        <v>6558891</v>
      </c>
    </row>
    <row r="30" spans="1:18" x14ac:dyDescent="0.3">
      <c r="A30" t="s">
        <v>110</v>
      </c>
      <c r="B30" s="1">
        <v>45425</v>
      </c>
      <c r="D30" t="s">
        <v>109</v>
      </c>
      <c r="E30" t="s">
        <v>2</v>
      </c>
      <c r="G30">
        <v>15</v>
      </c>
      <c r="I30">
        <v>0</v>
      </c>
      <c r="J30">
        <v>1</v>
      </c>
      <c r="K30">
        <v>0</v>
      </c>
      <c r="L30">
        <v>6014.8650071620896</v>
      </c>
      <c r="N30">
        <v>49</v>
      </c>
      <c r="O30">
        <v>49</v>
      </c>
      <c r="P30">
        <v>0</v>
      </c>
      <c r="Q30">
        <v>10</v>
      </c>
      <c r="R30">
        <v>8789905</v>
      </c>
    </row>
    <row r="31" spans="1:18" x14ac:dyDescent="0.3">
      <c r="A31" t="s">
        <v>118</v>
      </c>
      <c r="B31" s="1">
        <v>45425</v>
      </c>
      <c r="D31" t="s">
        <v>116</v>
      </c>
      <c r="E31" t="s">
        <v>2</v>
      </c>
      <c r="G31">
        <v>15</v>
      </c>
      <c r="I31">
        <v>0</v>
      </c>
      <c r="J31">
        <v>1</v>
      </c>
      <c r="K31">
        <v>0</v>
      </c>
      <c r="L31">
        <v>10800.09057</v>
      </c>
      <c r="N31">
        <v>50</v>
      </c>
      <c r="O31">
        <v>46</v>
      </c>
      <c r="P31">
        <v>0.08</v>
      </c>
      <c r="Q31">
        <v>10</v>
      </c>
      <c r="R31">
        <v>10924834</v>
      </c>
    </row>
    <row r="32" spans="1:18" x14ac:dyDescent="0.3">
      <c r="A32" t="s">
        <v>137</v>
      </c>
      <c r="B32" s="1">
        <v>45428</v>
      </c>
      <c r="D32" t="s">
        <v>131</v>
      </c>
      <c r="E32" t="s">
        <v>2</v>
      </c>
      <c r="G32">
        <v>15</v>
      </c>
      <c r="I32">
        <v>0</v>
      </c>
      <c r="J32">
        <v>1</v>
      </c>
      <c r="K32">
        <v>0</v>
      </c>
      <c r="L32">
        <v>3116.7924885749799</v>
      </c>
      <c r="N32">
        <v>49</v>
      </c>
      <c r="O32">
        <v>49</v>
      </c>
      <c r="P32">
        <v>0</v>
      </c>
      <c r="Q32">
        <v>10</v>
      </c>
      <c r="R32">
        <v>3533964</v>
      </c>
    </row>
    <row r="33" spans="1:18" x14ac:dyDescent="0.3">
      <c r="A33" t="s">
        <v>178</v>
      </c>
      <c r="B33" s="1">
        <v>45432</v>
      </c>
      <c r="D33" t="s">
        <v>167</v>
      </c>
      <c r="E33" t="s">
        <v>2</v>
      </c>
      <c r="G33">
        <v>15</v>
      </c>
      <c r="I33">
        <v>0</v>
      </c>
      <c r="J33">
        <v>1</v>
      </c>
      <c r="K33">
        <v>0</v>
      </c>
      <c r="L33">
        <v>10800.098541975</v>
      </c>
      <c r="N33">
        <v>49.999999994899902</v>
      </c>
      <c r="O33">
        <v>46</v>
      </c>
      <c r="P33">
        <v>7.9999999906159899E-2</v>
      </c>
      <c r="Q33">
        <v>10</v>
      </c>
      <c r="R33">
        <v>14187730</v>
      </c>
    </row>
    <row r="34" spans="1:18" x14ac:dyDescent="0.3">
      <c r="A34" t="s">
        <v>68</v>
      </c>
      <c r="B34">
        <v>45419</v>
      </c>
      <c r="D34" t="s">
        <v>7</v>
      </c>
      <c r="E34" t="s">
        <v>2</v>
      </c>
      <c r="G34">
        <v>20</v>
      </c>
      <c r="I34">
        <v>0</v>
      </c>
      <c r="J34">
        <v>1</v>
      </c>
      <c r="K34">
        <v>0</v>
      </c>
      <c r="L34">
        <v>10800.2565128803</v>
      </c>
      <c r="N34">
        <v>77</v>
      </c>
      <c r="O34">
        <v>50</v>
      </c>
      <c r="P34">
        <v>0.35064935064934999</v>
      </c>
      <c r="Q34">
        <v>10</v>
      </c>
      <c r="R34">
        <v>5012462</v>
      </c>
    </row>
    <row r="35" spans="1:18" x14ac:dyDescent="0.3">
      <c r="A35" t="s">
        <v>111</v>
      </c>
      <c r="B35" s="1">
        <v>45425</v>
      </c>
      <c r="D35" t="s">
        <v>109</v>
      </c>
      <c r="E35" t="s">
        <v>2</v>
      </c>
      <c r="G35">
        <v>20</v>
      </c>
      <c r="I35">
        <v>0</v>
      </c>
      <c r="J35">
        <v>1</v>
      </c>
      <c r="K35">
        <v>0</v>
      </c>
      <c r="L35">
        <v>10800.2259469032</v>
      </c>
      <c r="N35">
        <v>84</v>
      </c>
      <c r="O35">
        <v>47.999999999999297</v>
      </c>
      <c r="P35">
        <v>0.42857142857143599</v>
      </c>
      <c r="Q35">
        <v>10</v>
      </c>
      <c r="R35">
        <v>3341415</v>
      </c>
    </row>
    <row r="36" spans="1:18" x14ac:dyDescent="0.3">
      <c r="A36" t="s">
        <v>120</v>
      </c>
      <c r="B36" s="1">
        <v>45426</v>
      </c>
      <c r="D36" t="s">
        <v>116</v>
      </c>
      <c r="E36" t="s">
        <v>2</v>
      </c>
      <c r="G36">
        <v>20</v>
      </c>
      <c r="I36">
        <v>0</v>
      </c>
      <c r="J36">
        <v>1</v>
      </c>
      <c r="K36">
        <v>0</v>
      </c>
      <c r="L36">
        <v>10800.19915</v>
      </c>
      <c r="N36">
        <v>78</v>
      </c>
      <c r="O36">
        <v>51</v>
      </c>
      <c r="P36">
        <v>0.34615384599999999</v>
      </c>
      <c r="Q36">
        <v>10</v>
      </c>
      <c r="R36">
        <v>5297920</v>
      </c>
    </row>
    <row r="37" spans="1:18" x14ac:dyDescent="0.3">
      <c r="A37" t="s">
        <v>141</v>
      </c>
      <c r="B37" s="1">
        <v>45428</v>
      </c>
      <c r="D37" t="s">
        <v>131</v>
      </c>
      <c r="E37" t="s">
        <v>2</v>
      </c>
      <c r="G37">
        <v>20</v>
      </c>
      <c r="I37">
        <v>0</v>
      </c>
      <c r="J37">
        <v>1</v>
      </c>
      <c r="K37">
        <v>0</v>
      </c>
      <c r="L37">
        <v>10801.397699594399</v>
      </c>
      <c r="N37">
        <v>80</v>
      </c>
      <c r="O37">
        <v>47</v>
      </c>
      <c r="P37">
        <v>0.41249999999999998</v>
      </c>
      <c r="Q37">
        <v>10</v>
      </c>
      <c r="R37">
        <v>743564</v>
      </c>
    </row>
    <row r="38" spans="1:18" x14ac:dyDescent="0.3">
      <c r="A38" t="s">
        <v>179</v>
      </c>
      <c r="B38" s="1">
        <v>45432</v>
      </c>
      <c r="D38" t="s">
        <v>167</v>
      </c>
      <c r="E38" t="s">
        <v>2</v>
      </c>
      <c r="G38">
        <v>20</v>
      </c>
      <c r="I38">
        <v>0</v>
      </c>
      <c r="J38">
        <v>1</v>
      </c>
      <c r="K38">
        <v>0</v>
      </c>
      <c r="L38">
        <v>10801.095934391</v>
      </c>
      <c r="N38">
        <v>77</v>
      </c>
      <c r="O38">
        <v>49.999999999999801</v>
      </c>
      <c r="P38">
        <v>0.35064935064935199</v>
      </c>
      <c r="Q38">
        <v>10</v>
      </c>
      <c r="R38">
        <v>946736</v>
      </c>
    </row>
    <row r="39" spans="1:18" x14ac:dyDescent="0.3">
      <c r="A39" t="s">
        <v>84</v>
      </c>
      <c r="B39">
        <v>45421</v>
      </c>
      <c r="D39" t="s">
        <v>7</v>
      </c>
      <c r="E39" t="s">
        <v>2</v>
      </c>
      <c r="G39">
        <v>25</v>
      </c>
      <c r="I39">
        <v>0</v>
      </c>
      <c r="J39">
        <v>1</v>
      </c>
      <c r="K39">
        <v>0</v>
      </c>
      <c r="L39">
        <v>10801.592355012801</v>
      </c>
      <c r="N39">
        <v>78</v>
      </c>
      <c r="O39">
        <v>44</v>
      </c>
      <c r="P39">
        <v>0.43589743589743501</v>
      </c>
      <c r="Q39">
        <v>10</v>
      </c>
      <c r="R39">
        <v>4338508</v>
      </c>
    </row>
    <row r="40" spans="1:18" x14ac:dyDescent="0.3">
      <c r="A40" t="s">
        <v>112</v>
      </c>
      <c r="B40" s="1">
        <v>45425</v>
      </c>
      <c r="D40" t="s">
        <v>109</v>
      </c>
      <c r="E40" t="s">
        <v>2</v>
      </c>
      <c r="G40">
        <v>25</v>
      </c>
      <c r="I40">
        <v>0</v>
      </c>
      <c r="J40">
        <v>1</v>
      </c>
      <c r="K40">
        <v>0</v>
      </c>
      <c r="L40">
        <v>10800.299033641801</v>
      </c>
      <c r="N40">
        <v>80</v>
      </c>
      <c r="O40">
        <v>36.999999999999297</v>
      </c>
      <c r="P40">
        <v>0.53750000000000797</v>
      </c>
      <c r="Q40">
        <v>10</v>
      </c>
      <c r="R40">
        <v>3079947</v>
      </c>
    </row>
    <row r="41" spans="1:18" x14ac:dyDescent="0.3">
      <c r="A41" t="s">
        <v>122</v>
      </c>
      <c r="B41" s="1">
        <v>45426</v>
      </c>
      <c r="D41" t="s">
        <v>116</v>
      </c>
      <c r="E41" t="s">
        <v>2</v>
      </c>
      <c r="G41">
        <v>25</v>
      </c>
      <c r="I41">
        <v>0</v>
      </c>
      <c r="J41">
        <v>1</v>
      </c>
      <c r="K41">
        <v>0</v>
      </c>
      <c r="L41">
        <v>10802.391310000001</v>
      </c>
      <c r="N41">
        <v>78</v>
      </c>
      <c r="O41">
        <v>44</v>
      </c>
      <c r="P41">
        <v>0.43589743600000003</v>
      </c>
      <c r="Q41">
        <v>10</v>
      </c>
      <c r="R41">
        <v>4842937</v>
      </c>
    </row>
    <row r="42" spans="1:18" x14ac:dyDescent="0.3">
      <c r="A42" t="s">
        <v>145</v>
      </c>
      <c r="B42" s="1">
        <v>45429</v>
      </c>
      <c r="D42" t="s">
        <v>131</v>
      </c>
      <c r="E42" t="s">
        <v>2</v>
      </c>
      <c r="G42">
        <v>25</v>
      </c>
      <c r="I42">
        <v>0</v>
      </c>
      <c r="J42">
        <v>1</v>
      </c>
      <c r="K42">
        <v>0</v>
      </c>
      <c r="L42">
        <v>10801.1743974685</v>
      </c>
      <c r="N42">
        <v>78</v>
      </c>
      <c r="O42">
        <v>38</v>
      </c>
      <c r="P42">
        <v>0.512820512820512</v>
      </c>
      <c r="Q42">
        <v>10</v>
      </c>
      <c r="R42">
        <v>707783</v>
      </c>
    </row>
    <row r="43" spans="1:18" x14ac:dyDescent="0.3">
      <c r="A43" t="s">
        <v>180</v>
      </c>
      <c r="B43" s="1">
        <v>45432</v>
      </c>
      <c r="D43" t="s">
        <v>167</v>
      </c>
      <c r="E43" t="s">
        <v>2</v>
      </c>
      <c r="G43">
        <v>25</v>
      </c>
      <c r="I43">
        <v>0</v>
      </c>
      <c r="J43">
        <v>1</v>
      </c>
      <c r="K43">
        <v>0</v>
      </c>
      <c r="L43">
        <v>10801.556829214</v>
      </c>
      <c r="N43">
        <v>78</v>
      </c>
      <c r="O43">
        <v>41</v>
      </c>
      <c r="P43">
        <v>0.47435897435897401</v>
      </c>
      <c r="Q43">
        <v>10</v>
      </c>
      <c r="R43">
        <v>798203</v>
      </c>
    </row>
    <row r="45" spans="1:18" x14ac:dyDescent="0.3">
      <c r="A45" t="s">
        <v>43</v>
      </c>
      <c r="B45" t="s">
        <v>44</v>
      </c>
      <c r="D45" t="s">
        <v>45</v>
      </c>
      <c r="E45" t="s">
        <v>46</v>
      </c>
      <c r="F45" t="s">
        <v>47</v>
      </c>
      <c r="G45" t="s">
        <v>48</v>
      </c>
      <c r="I45" t="s">
        <v>49</v>
      </c>
      <c r="J45" t="s">
        <v>50</v>
      </c>
      <c r="K45" t="s">
        <v>51</v>
      </c>
      <c r="L45" t="s">
        <v>52</v>
      </c>
      <c r="N45" t="s">
        <v>53</v>
      </c>
      <c r="O45" t="s">
        <v>54</v>
      </c>
      <c r="P45" t="s">
        <v>55</v>
      </c>
      <c r="Q45" t="s">
        <v>56</v>
      </c>
      <c r="R45" t="s">
        <v>57</v>
      </c>
    </row>
    <row r="46" spans="1:18" x14ac:dyDescent="0.3">
      <c r="A46" t="s">
        <v>15</v>
      </c>
      <c r="B46">
        <v>45415</v>
      </c>
      <c r="D46" t="s">
        <v>12</v>
      </c>
      <c r="E46" t="s">
        <v>2</v>
      </c>
      <c r="G46">
        <v>10</v>
      </c>
      <c r="I46">
        <v>0</v>
      </c>
      <c r="J46">
        <v>1</v>
      </c>
      <c r="K46">
        <v>0</v>
      </c>
      <c r="L46">
        <v>0.26556849479675199</v>
      </c>
      <c r="N46">
        <v>39</v>
      </c>
      <c r="O46">
        <v>39</v>
      </c>
      <c r="P46">
        <v>0</v>
      </c>
      <c r="Q46">
        <v>5</v>
      </c>
      <c r="R46">
        <v>10470</v>
      </c>
    </row>
    <row r="47" spans="1:18" x14ac:dyDescent="0.3">
      <c r="A47" t="s">
        <v>96</v>
      </c>
      <c r="B47" s="1">
        <v>45421</v>
      </c>
      <c r="D47" t="s">
        <v>97</v>
      </c>
      <c r="E47" t="s">
        <v>2</v>
      </c>
      <c r="G47">
        <v>10</v>
      </c>
      <c r="I47">
        <v>0</v>
      </c>
      <c r="J47">
        <v>1</v>
      </c>
      <c r="K47">
        <v>0</v>
      </c>
      <c r="L47">
        <v>0.15584754943847601</v>
      </c>
      <c r="N47">
        <v>39</v>
      </c>
      <c r="O47">
        <v>39</v>
      </c>
      <c r="P47">
        <v>0</v>
      </c>
      <c r="Q47">
        <v>8</v>
      </c>
      <c r="R47">
        <v>9584</v>
      </c>
    </row>
    <row r="48" spans="1:18" x14ac:dyDescent="0.3">
      <c r="A48" t="s">
        <v>123</v>
      </c>
      <c r="B48" s="1">
        <v>45426</v>
      </c>
      <c r="D48" t="s">
        <v>124</v>
      </c>
      <c r="E48" t="s">
        <v>2</v>
      </c>
      <c r="G48">
        <v>10</v>
      </c>
      <c r="I48">
        <v>0</v>
      </c>
      <c r="J48">
        <v>1</v>
      </c>
      <c r="K48">
        <v>0</v>
      </c>
      <c r="L48">
        <v>0.23393750199999999</v>
      </c>
      <c r="N48">
        <v>39</v>
      </c>
      <c r="O48">
        <v>39</v>
      </c>
      <c r="P48">
        <v>0</v>
      </c>
      <c r="Q48">
        <v>7</v>
      </c>
      <c r="R48">
        <v>17767</v>
      </c>
    </row>
    <row r="49" spans="1:18" x14ac:dyDescent="0.3">
      <c r="A49" t="s">
        <v>132</v>
      </c>
      <c r="B49" s="1">
        <v>45429</v>
      </c>
      <c r="D49" t="s">
        <v>133</v>
      </c>
      <c r="E49" t="s">
        <v>2</v>
      </c>
      <c r="G49">
        <v>10</v>
      </c>
      <c r="I49">
        <v>0</v>
      </c>
      <c r="J49">
        <v>1</v>
      </c>
      <c r="K49">
        <v>0</v>
      </c>
      <c r="L49">
        <v>0.39016819000244102</v>
      </c>
      <c r="N49">
        <v>39</v>
      </c>
      <c r="O49">
        <v>39</v>
      </c>
      <c r="P49">
        <v>0</v>
      </c>
      <c r="Q49">
        <v>5</v>
      </c>
      <c r="R49">
        <v>10408</v>
      </c>
    </row>
    <row r="50" spans="1:18" x14ac:dyDescent="0.3">
      <c r="A50" t="s">
        <v>154</v>
      </c>
      <c r="B50" s="1">
        <v>45430</v>
      </c>
      <c r="D50" t="s">
        <v>155</v>
      </c>
      <c r="E50" t="s">
        <v>2</v>
      </c>
      <c r="G50">
        <v>10</v>
      </c>
      <c r="I50">
        <v>0</v>
      </c>
      <c r="J50">
        <v>1</v>
      </c>
      <c r="K50">
        <v>0</v>
      </c>
      <c r="L50">
        <v>0.35186505299999998</v>
      </c>
      <c r="N50">
        <v>39</v>
      </c>
      <c r="O50">
        <v>39</v>
      </c>
      <c r="P50">
        <v>0</v>
      </c>
      <c r="Q50">
        <v>7</v>
      </c>
      <c r="R50">
        <v>13593</v>
      </c>
    </row>
    <row r="51" spans="1:18" x14ac:dyDescent="0.3">
      <c r="A51" t="s">
        <v>31</v>
      </c>
      <c r="B51">
        <v>45417</v>
      </c>
      <c r="D51" t="s">
        <v>12</v>
      </c>
      <c r="E51" t="s">
        <v>2</v>
      </c>
      <c r="G51">
        <v>15</v>
      </c>
      <c r="I51">
        <v>0</v>
      </c>
      <c r="J51">
        <v>1</v>
      </c>
      <c r="K51">
        <v>0</v>
      </c>
      <c r="L51">
        <v>10800.045284747999</v>
      </c>
      <c r="N51">
        <v>49.999999994899902</v>
      </c>
      <c r="O51">
        <v>46</v>
      </c>
      <c r="P51">
        <v>7.9999999906159899E-2</v>
      </c>
      <c r="Q51">
        <v>10</v>
      </c>
      <c r="R51">
        <v>22409960</v>
      </c>
    </row>
    <row r="52" spans="1:18" x14ac:dyDescent="0.3">
      <c r="A52" t="s">
        <v>98</v>
      </c>
      <c r="B52" s="1">
        <v>45421</v>
      </c>
      <c r="D52" t="s">
        <v>97</v>
      </c>
      <c r="E52" t="s">
        <v>2</v>
      </c>
      <c r="G52">
        <v>15</v>
      </c>
      <c r="I52">
        <v>0</v>
      </c>
      <c r="J52">
        <v>1</v>
      </c>
      <c r="K52">
        <v>0</v>
      </c>
      <c r="L52">
        <v>10800.0036942958</v>
      </c>
      <c r="N52">
        <v>49</v>
      </c>
      <c r="O52">
        <v>47</v>
      </c>
      <c r="P52">
        <v>4.0816326530612103E-2</v>
      </c>
      <c r="Q52">
        <v>10</v>
      </c>
      <c r="R52">
        <v>161347374</v>
      </c>
    </row>
    <row r="53" spans="1:18" x14ac:dyDescent="0.3">
      <c r="A53" t="s">
        <v>153</v>
      </c>
      <c r="B53" s="1">
        <v>45426</v>
      </c>
      <c r="D53" t="s">
        <v>124</v>
      </c>
      <c r="E53" t="s">
        <v>2</v>
      </c>
      <c r="G53">
        <v>15</v>
      </c>
      <c r="I53">
        <v>0</v>
      </c>
      <c r="J53">
        <v>1</v>
      </c>
      <c r="K53">
        <v>0</v>
      </c>
      <c r="L53">
        <v>10800.050859212801</v>
      </c>
      <c r="N53">
        <v>49.999999994899902</v>
      </c>
      <c r="O53">
        <v>47</v>
      </c>
      <c r="P53">
        <v>5.9999999904119798E-2</v>
      </c>
      <c r="Q53">
        <v>10</v>
      </c>
      <c r="R53">
        <v>39699100</v>
      </c>
    </row>
    <row r="54" spans="1:18" x14ac:dyDescent="0.3">
      <c r="A54" t="s">
        <v>138</v>
      </c>
      <c r="B54">
        <v>45429</v>
      </c>
      <c r="D54" t="s">
        <v>133</v>
      </c>
      <c r="E54" t="s">
        <v>2</v>
      </c>
      <c r="G54">
        <v>15</v>
      </c>
      <c r="I54">
        <v>0</v>
      </c>
      <c r="J54">
        <v>1</v>
      </c>
      <c r="K54">
        <v>0</v>
      </c>
      <c r="L54">
        <v>11.518093109130801</v>
      </c>
      <c r="N54">
        <v>53</v>
      </c>
      <c r="O54">
        <v>53</v>
      </c>
      <c r="P54">
        <v>0</v>
      </c>
      <c r="Q54">
        <v>10</v>
      </c>
      <c r="R54">
        <v>47665</v>
      </c>
    </row>
    <row r="55" spans="1:18" x14ac:dyDescent="0.3">
      <c r="A55" t="s">
        <v>158</v>
      </c>
      <c r="B55" s="1">
        <v>45430</v>
      </c>
      <c r="D55" t="s">
        <v>155</v>
      </c>
      <c r="E55" t="s">
        <v>2</v>
      </c>
      <c r="G55">
        <v>15</v>
      </c>
      <c r="I55">
        <v>0</v>
      </c>
      <c r="J55">
        <v>1</v>
      </c>
      <c r="K55">
        <v>0</v>
      </c>
      <c r="L55">
        <v>5.7641668319999999</v>
      </c>
      <c r="N55">
        <v>53</v>
      </c>
      <c r="O55">
        <v>53</v>
      </c>
      <c r="P55">
        <v>0</v>
      </c>
      <c r="Q55">
        <v>10</v>
      </c>
      <c r="R55">
        <v>25273</v>
      </c>
    </row>
    <row r="56" spans="1:18" x14ac:dyDescent="0.3">
      <c r="A56" t="s">
        <v>69</v>
      </c>
      <c r="B56">
        <v>45419</v>
      </c>
      <c r="D56" t="s">
        <v>12</v>
      </c>
      <c r="E56" t="s">
        <v>2</v>
      </c>
      <c r="G56">
        <v>20</v>
      </c>
      <c r="I56">
        <v>0</v>
      </c>
      <c r="J56">
        <v>1</v>
      </c>
      <c r="K56">
        <v>0</v>
      </c>
      <c r="L56">
        <v>10800.11992383</v>
      </c>
      <c r="N56">
        <v>79</v>
      </c>
      <c r="O56">
        <v>48</v>
      </c>
      <c r="P56">
        <v>0.392405063291139</v>
      </c>
      <c r="Q56">
        <v>10</v>
      </c>
      <c r="R56">
        <v>4486727</v>
      </c>
    </row>
    <row r="57" spans="1:18" x14ac:dyDescent="0.3">
      <c r="A57" t="s">
        <v>100</v>
      </c>
      <c r="B57" s="1">
        <v>45422</v>
      </c>
      <c r="D57" t="s">
        <v>97</v>
      </c>
      <c r="E57" t="s">
        <v>2</v>
      </c>
      <c r="G57">
        <v>20</v>
      </c>
      <c r="I57">
        <v>0</v>
      </c>
      <c r="J57">
        <v>1</v>
      </c>
      <c r="K57">
        <v>0</v>
      </c>
      <c r="L57">
        <v>10800.2819449901</v>
      </c>
      <c r="N57">
        <v>80</v>
      </c>
      <c r="O57">
        <v>48</v>
      </c>
      <c r="P57">
        <v>0.4</v>
      </c>
      <c r="Q57">
        <v>10</v>
      </c>
      <c r="R57">
        <v>11019174</v>
      </c>
    </row>
    <row r="58" spans="1:18" x14ac:dyDescent="0.3">
      <c r="A58" t="s">
        <v>152</v>
      </c>
      <c r="B58" s="1">
        <v>45426</v>
      </c>
      <c r="D58" t="s">
        <v>124</v>
      </c>
      <c r="E58" t="s">
        <v>2</v>
      </c>
      <c r="G58">
        <v>20</v>
      </c>
      <c r="I58">
        <v>0</v>
      </c>
      <c r="J58">
        <v>1</v>
      </c>
      <c r="K58">
        <v>0</v>
      </c>
      <c r="L58">
        <v>10800.1170279979</v>
      </c>
      <c r="N58">
        <v>79</v>
      </c>
      <c r="O58">
        <v>53</v>
      </c>
      <c r="P58">
        <v>0.329113924050632</v>
      </c>
      <c r="Q58">
        <v>10</v>
      </c>
      <c r="R58">
        <v>7731294</v>
      </c>
    </row>
    <row r="59" spans="1:18" x14ac:dyDescent="0.3">
      <c r="A59" t="s">
        <v>142</v>
      </c>
      <c r="B59">
        <v>45429</v>
      </c>
      <c r="D59" t="s">
        <v>133</v>
      </c>
      <c r="E59" t="s">
        <v>2</v>
      </c>
      <c r="G59">
        <v>20</v>
      </c>
      <c r="I59">
        <v>0</v>
      </c>
      <c r="J59">
        <v>1</v>
      </c>
      <c r="K59">
        <v>0</v>
      </c>
      <c r="L59">
        <v>10800.391219139099</v>
      </c>
      <c r="N59">
        <v>83</v>
      </c>
      <c r="O59">
        <v>60</v>
      </c>
      <c r="P59">
        <v>0.27710843373493899</v>
      </c>
      <c r="Q59">
        <v>10</v>
      </c>
      <c r="R59">
        <v>2737407</v>
      </c>
    </row>
    <row r="60" spans="1:18" x14ac:dyDescent="0.3">
      <c r="A60" t="s">
        <v>160</v>
      </c>
      <c r="B60" s="1">
        <v>45430</v>
      </c>
      <c r="D60" t="s">
        <v>155</v>
      </c>
      <c r="E60" t="s">
        <v>2</v>
      </c>
      <c r="G60">
        <v>20</v>
      </c>
      <c r="I60">
        <v>0</v>
      </c>
      <c r="J60">
        <v>1</v>
      </c>
      <c r="K60">
        <v>0</v>
      </c>
      <c r="L60">
        <v>10800.308370000001</v>
      </c>
      <c r="N60">
        <v>84</v>
      </c>
      <c r="O60">
        <v>62</v>
      </c>
      <c r="P60">
        <v>0.26190476200000001</v>
      </c>
      <c r="Q60">
        <v>10</v>
      </c>
      <c r="R60">
        <v>2605853</v>
      </c>
    </row>
    <row r="61" spans="1:18" x14ac:dyDescent="0.3">
      <c r="A61" t="s">
        <v>85</v>
      </c>
      <c r="B61">
        <v>45421</v>
      </c>
      <c r="D61" t="s">
        <v>12</v>
      </c>
      <c r="E61" t="s">
        <v>2</v>
      </c>
      <c r="G61">
        <v>25</v>
      </c>
      <c r="I61">
        <v>0</v>
      </c>
      <c r="J61">
        <v>1</v>
      </c>
      <c r="K61">
        <v>0</v>
      </c>
      <c r="L61">
        <v>10800.245986461599</v>
      </c>
      <c r="N61">
        <v>80</v>
      </c>
      <c r="O61">
        <v>40</v>
      </c>
      <c r="P61">
        <v>0.5</v>
      </c>
      <c r="Q61">
        <v>10</v>
      </c>
      <c r="R61">
        <v>3584478</v>
      </c>
    </row>
    <row r="62" spans="1:18" x14ac:dyDescent="0.3">
      <c r="A62" t="s">
        <v>102</v>
      </c>
      <c r="B62" s="1">
        <v>45422</v>
      </c>
      <c r="D62" t="s">
        <v>97</v>
      </c>
      <c r="E62" t="s">
        <v>2</v>
      </c>
      <c r="G62">
        <v>25</v>
      </c>
      <c r="I62">
        <v>0</v>
      </c>
      <c r="J62">
        <v>1</v>
      </c>
      <c r="K62">
        <v>0</v>
      </c>
      <c r="L62">
        <v>10800.089529037399</v>
      </c>
      <c r="N62">
        <v>78</v>
      </c>
      <c r="O62">
        <v>41</v>
      </c>
      <c r="P62">
        <v>0.47435897435897401</v>
      </c>
      <c r="Q62">
        <v>10</v>
      </c>
      <c r="R62">
        <v>11873023</v>
      </c>
    </row>
    <row r="63" spans="1:18" x14ac:dyDescent="0.3">
      <c r="A63" t="s">
        <v>151</v>
      </c>
      <c r="B63" s="1">
        <v>45427</v>
      </c>
      <c r="D63" t="s">
        <v>124</v>
      </c>
      <c r="E63" t="s">
        <v>2</v>
      </c>
      <c r="G63">
        <v>25</v>
      </c>
      <c r="I63">
        <v>0</v>
      </c>
      <c r="J63">
        <v>1</v>
      </c>
      <c r="K63">
        <v>0</v>
      </c>
      <c r="L63">
        <v>10800.1952233314</v>
      </c>
      <c r="N63">
        <v>75</v>
      </c>
      <c r="O63">
        <v>45</v>
      </c>
      <c r="P63">
        <v>0.4</v>
      </c>
      <c r="Q63">
        <v>10</v>
      </c>
      <c r="R63">
        <v>7416309</v>
      </c>
    </row>
    <row r="64" spans="1:18" x14ac:dyDescent="0.3">
      <c r="A64" t="s">
        <v>146</v>
      </c>
      <c r="B64" s="1">
        <v>45430</v>
      </c>
      <c r="D64" t="s">
        <v>133</v>
      </c>
      <c r="E64" t="s">
        <v>2</v>
      </c>
      <c r="G64">
        <v>25</v>
      </c>
      <c r="I64">
        <v>0</v>
      </c>
      <c r="J64">
        <v>1</v>
      </c>
      <c r="K64">
        <v>0</v>
      </c>
      <c r="L64">
        <v>10800.3057522773</v>
      </c>
      <c r="N64">
        <v>81</v>
      </c>
      <c r="O64">
        <v>51</v>
      </c>
      <c r="P64">
        <v>0.37037037037037002</v>
      </c>
      <c r="Q64">
        <v>10</v>
      </c>
      <c r="R64">
        <v>2131353</v>
      </c>
    </row>
    <row r="65" spans="1:18" x14ac:dyDescent="0.3">
      <c r="A65" t="s">
        <v>162</v>
      </c>
      <c r="B65" s="1">
        <v>45430</v>
      </c>
      <c r="D65" t="s">
        <v>155</v>
      </c>
      <c r="E65" t="s">
        <v>2</v>
      </c>
      <c r="G65">
        <v>25</v>
      </c>
      <c r="I65">
        <v>0</v>
      </c>
      <c r="J65">
        <v>1</v>
      </c>
      <c r="K65">
        <v>0</v>
      </c>
      <c r="L65">
        <v>10800.47111</v>
      </c>
      <c r="N65">
        <v>80</v>
      </c>
      <c r="O65">
        <v>51</v>
      </c>
      <c r="P65">
        <v>0.36249999999999999</v>
      </c>
      <c r="Q65">
        <v>10</v>
      </c>
      <c r="R65">
        <v>1805108</v>
      </c>
    </row>
    <row r="67" spans="1:18" x14ac:dyDescent="0.3">
      <c r="A67" t="s">
        <v>43</v>
      </c>
      <c r="B67" t="s">
        <v>44</v>
      </c>
      <c r="D67" t="s">
        <v>45</v>
      </c>
      <c r="E67" t="s">
        <v>46</v>
      </c>
      <c r="F67" t="s">
        <v>47</v>
      </c>
      <c r="G67" t="s">
        <v>48</v>
      </c>
      <c r="I67" t="s">
        <v>49</v>
      </c>
      <c r="J67" t="s">
        <v>50</v>
      </c>
      <c r="K67" t="s">
        <v>51</v>
      </c>
      <c r="L67" t="s">
        <v>52</v>
      </c>
      <c r="N67" t="s">
        <v>53</v>
      </c>
      <c r="O67" t="s">
        <v>54</v>
      </c>
      <c r="P67" t="s">
        <v>55</v>
      </c>
      <c r="Q67" t="s">
        <v>56</v>
      </c>
      <c r="R67" t="s">
        <v>57</v>
      </c>
    </row>
    <row r="68" spans="1:18" x14ac:dyDescent="0.3">
      <c r="A68" t="s">
        <v>36</v>
      </c>
      <c r="B68">
        <v>45415</v>
      </c>
      <c r="D68" t="s">
        <v>34</v>
      </c>
      <c r="E68" t="s">
        <v>2</v>
      </c>
      <c r="G68">
        <v>10</v>
      </c>
      <c r="I68">
        <v>0</v>
      </c>
      <c r="J68">
        <v>1</v>
      </c>
      <c r="K68">
        <v>0</v>
      </c>
      <c r="L68">
        <v>0.32615756988525302</v>
      </c>
      <c r="N68">
        <v>39</v>
      </c>
      <c r="O68">
        <v>39</v>
      </c>
      <c r="P68">
        <v>0</v>
      </c>
      <c r="Q68">
        <v>6</v>
      </c>
      <c r="R68">
        <v>9773</v>
      </c>
    </row>
    <row r="69" spans="1:18" x14ac:dyDescent="0.3">
      <c r="A69" t="s">
        <v>89</v>
      </c>
      <c r="B69" s="1">
        <v>45421</v>
      </c>
      <c r="D69" t="s">
        <v>90</v>
      </c>
      <c r="E69" t="s">
        <v>2</v>
      </c>
      <c r="G69">
        <v>10</v>
      </c>
      <c r="I69">
        <v>0</v>
      </c>
      <c r="J69">
        <v>1</v>
      </c>
      <c r="K69">
        <v>0</v>
      </c>
      <c r="L69">
        <v>0.29680371284484802</v>
      </c>
      <c r="N69">
        <v>39</v>
      </c>
      <c r="O69">
        <v>39</v>
      </c>
      <c r="P69">
        <v>0</v>
      </c>
      <c r="Q69">
        <v>9</v>
      </c>
      <c r="R69">
        <v>14350</v>
      </c>
    </row>
    <row r="70" spans="1:18" x14ac:dyDescent="0.3">
      <c r="A70" t="s">
        <v>125</v>
      </c>
      <c r="B70" s="1">
        <v>45426</v>
      </c>
      <c r="D70" t="s">
        <v>126</v>
      </c>
      <c r="E70" t="s">
        <v>2</v>
      </c>
      <c r="G70">
        <v>10</v>
      </c>
      <c r="I70">
        <v>0</v>
      </c>
      <c r="J70">
        <v>1</v>
      </c>
      <c r="K70">
        <v>0</v>
      </c>
      <c r="L70">
        <v>0.31539344800000002</v>
      </c>
      <c r="N70">
        <v>39</v>
      </c>
      <c r="O70">
        <v>39</v>
      </c>
      <c r="P70">
        <v>0</v>
      </c>
      <c r="Q70">
        <v>6</v>
      </c>
      <c r="R70">
        <v>9773</v>
      </c>
    </row>
    <row r="71" spans="1:18" x14ac:dyDescent="0.3">
      <c r="A71" t="s">
        <v>134</v>
      </c>
      <c r="B71" s="1">
        <v>45429</v>
      </c>
      <c r="D71" t="s">
        <v>135</v>
      </c>
      <c r="E71" t="s">
        <v>2</v>
      </c>
      <c r="G71">
        <v>10</v>
      </c>
      <c r="I71">
        <v>0</v>
      </c>
      <c r="J71">
        <v>1</v>
      </c>
      <c r="K71">
        <v>0</v>
      </c>
      <c r="L71">
        <v>0.57213115692138605</v>
      </c>
      <c r="N71">
        <v>39</v>
      </c>
      <c r="O71">
        <v>39</v>
      </c>
      <c r="P71">
        <v>0</v>
      </c>
      <c r="Q71">
        <v>9</v>
      </c>
      <c r="R71">
        <v>13852</v>
      </c>
    </row>
    <row r="72" spans="1:18" x14ac:dyDescent="0.3">
      <c r="A72" t="s">
        <v>156</v>
      </c>
      <c r="B72" s="1">
        <v>45430</v>
      </c>
      <c r="D72" t="s">
        <v>157</v>
      </c>
      <c r="E72" t="s">
        <v>2</v>
      </c>
      <c r="G72">
        <v>10</v>
      </c>
      <c r="I72">
        <v>0</v>
      </c>
      <c r="J72">
        <v>1</v>
      </c>
      <c r="K72">
        <v>0</v>
      </c>
      <c r="L72">
        <v>0.29680371300000002</v>
      </c>
      <c r="N72">
        <v>39</v>
      </c>
      <c r="O72">
        <v>39</v>
      </c>
      <c r="P72">
        <v>0</v>
      </c>
      <c r="Q72">
        <v>6</v>
      </c>
      <c r="R72">
        <v>10508</v>
      </c>
    </row>
    <row r="73" spans="1:18" x14ac:dyDescent="0.3">
      <c r="A73" t="s">
        <v>40</v>
      </c>
      <c r="B73">
        <v>45417</v>
      </c>
      <c r="D73" t="s">
        <v>34</v>
      </c>
      <c r="E73" t="s">
        <v>2</v>
      </c>
      <c r="G73">
        <v>15</v>
      </c>
      <c r="I73">
        <v>0</v>
      </c>
      <c r="J73">
        <v>1</v>
      </c>
      <c r="K73">
        <v>0</v>
      </c>
      <c r="L73">
        <v>10800.152280569</v>
      </c>
      <c r="N73">
        <v>50</v>
      </c>
      <c r="O73">
        <v>43</v>
      </c>
      <c r="P73">
        <v>0.14000000000000001</v>
      </c>
      <c r="Q73">
        <v>8</v>
      </c>
      <c r="R73">
        <v>6617947</v>
      </c>
    </row>
    <row r="74" spans="1:18" x14ac:dyDescent="0.3">
      <c r="A74" t="s">
        <v>99</v>
      </c>
      <c r="B74" s="1">
        <v>45421</v>
      </c>
      <c r="D74" t="s">
        <v>90</v>
      </c>
      <c r="E74" t="s">
        <v>2</v>
      </c>
      <c r="G74">
        <v>15</v>
      </c>
      <c r="I74">
        <v>0</v>
      </c>
      <c r="J74">
        <v>1</v>
      </c>
      <c r="K74">
        <v>0</v>
      </c>
      <c r="L74">
        <v>10800.061265707</v>
      </c>
      <c r="N74">
        <v>50</v>
      </c>
      <c r="O74">
        <v>45</v>
      </c>
      <c r="P74">
        <v>0.1</v>
      </c>
      <c r="Q74">
        <v>10</v>
      </c>
      <c r="R74">
        <v>24242377</v>
      </c>
    </row>
    <row r="75" spans="1:18" x14ac:dyDescent="0.3">
      <c r="A75" t="s">
        <v>150</v>
      </c>
      <c r="B75" s="1">
        <v>45426</v>
      </c>
      <c r="D75" t="s">
        <v>126</v>
      </c>
      <c r="E75" t="s">
        <v>2</v>
      </c>
      <c r="G75">
        <v>15</v>
      </c>
      <c r="I75">
        <v>0</v>
      </c>
      <c r="J75">
        <v>1</v>
      </c>
      <c r="K75">
        <v>0</v>
      </c>
      <c r="L75">
        <v>10800.0562705993</v>
      </c>
      <c r="N75">
        <v>50</v>
      </c>
      <c r="O75">
        <v>44</v>
      </c>
      <c r="P75">
        <v>0.12</v>
      </c>
      <c r="Q75">
        <v>8</v>
      </c>
      <c r="R75">
        <v>13518760</v>
      </c>
    </row>
    <row r="76" spans="1:18" x14ac:dyDescent="0.3">
      <c r="A76" t="s">
        <v>139</v>
      </c>
      <c r="B76" s="1">
        <v>45429</v>
      </c>
      <c r="D76" t="s">
        <v>135</v>
      </c>
      <c r="E76" t="s">
        <v>2</v>
      </c>
      <c r="G76">
        <v>15</v>
      </c>
      <c r="I76">
        <v>0</v>
      </c>
      <c r="J76">
        <v>1</v>
      </c>
      <c r="K76">
        <v>0</v>
      </c>
      <c r="L76">
        <v>17.687166452407801</v>
      </c>
      <c r="N76">
        <v>53</v>
      </c>
      <c r="O76">
        <v>53</v>
      </c>
      <c r="P76">
        <v>0</v>
      </c>
      <c r="Q76">
        <v>10</v>
      </c>
      <c r="R76">
        <v>47073</v>
      </c>
    </row>
    <row r="77" spans="1:18" x14ac:dyDescent="0.3">
      <c r="A77" t="s">
        <v>159</v>
      </c>
      <c r="B77" s="1">
        <v>45430</v>
      </c>
      <c r="D77" t="s">
        <v>157</v>
      </c>
      <c r="E77" t="s">
        <v>2</v>
      </c>
      <c r="G77">
        <v>15</v>
      </c>
      <c r="I77">
        <v>0</v>
      </c>
      <c r="J77">
        <v>1</v>
      </c>
      <c r="K77">
        <v>0</v>
      </c>
      <c r="L77">
        <v>7.3906891349999997</v>
      </c>
      <c r="N77">
        <v>53</v>
      </c>
      <c r="O77">
        <v>53</v>
      </c>
      <c r="P77">
        <v>0</v>
      </c>
      <c r="Q77">
        <v>10</v>
      </c>
      <c r="R77">
        <v>25731</v>
      </c>
    </row>
    <row r="78" spans="1:18" x14ac:dyDescent="0.3">
      <c r="A78" t="s">
        <v>70</v>
      </c>
      <c r="B78">
        <v>45419</v>
      </c>
      <c r="D78" t="s">
        <v>34</v>
      </c>
      <c r="E78" t="s">
        <v>2</v>
      </c>
      <c r="G78">
        <v>20</v>
      </c>
      <c r="I78">
        <v>0</v>
      </c>
      <c r="J78">
        <v>1</v>
      </c>
      <c r="K78">
        <v>0</v>
      </c>
      <c r="L78">
        <v>10800.1653499603</v>
      </c>
      <c r="N78">
        <v>81</v>
      </c>
      <c r="O78">
        <v>40</v>
      </c>
      <c r="P78">
        <v>0.50617283950617198</v>
      </c>
      <c r="Q78">
        <v>10</v>
      </c>
      <c r="R78">
        <v>2947597</v>
      </c>
    </row>
    <row r="79" spans="1:18" x14ac:dyDescent="0.3">
      <c r="A79" t="s">
        <v>101</v>
      </c>
      <c r="B79" s="1">
        <v>45422</v>
      </c>
      <c r="D79" t="s">
        <v>90</v>
      </c>
      <c r="E79" t="s">
        <v>2</v>
      </c>
      <c r="G79">
        <v>20</v>
      </c>
      <c r="I79">
        <v>0</v>
      </c>
      <c r="J79">
        <v>1</v>
      </c>
      <c r="K79">
        <v>0</v>
      </c>
      <c r="L79">
        <v>10800.2315142154</v>
      </c>
      <c r="N79">
        <v>83</v>
      </c>
      <c r="O79">
        <v>44</v>
      </c>
      <c r="P79">
        <v>0.469879518072289</v>
      </c>
      <c r="Q79">
        <v>10</v>
      </c>
      <c r="R79">
        <v>9523908</v>
      </c>
    </row>
    <row r="80" spans="1:18" x14ac:dyDescent="0.3">
      <c r="A80" t="s">
        <v>149</v>
      </c>
      <c r="B80" s="1">
        <v>45426</v>
      </c>
      <c r="D80" t="s">
        <v>126</v>
      </c>
      <c r="E80" t="s">
        <v>2</v>
      </c>
      <c r="G80">
        <v>20</v>
      </c>
      <c r="I80">
        <v>0</v>
      </c>
      <c r="J80">
        <v>1</v>
      </c>
      <c r="K80">
        <v>0</v>
      </c>
      <c r="L80">
        <v>10800.204752445199</v>
      </c>
      <c r="N80">
        <v>81</v>
      </c>
      <c r="O80">
        <v>42</v>
      </c>
      <c r="P80">
        <v>0.48148148148148101</v>
      </c>
      <c r="Q80">
        <v>10</v>
      </c>
      <c r="R80">
        <v>4531799</v>
      </c>
    </row>
    <row r="81" spans="1:18" x14ac:dyDescent="0.3">
      <c r="A81" t="s">
        <v>143</v>
      </c>
      <c r="B81" s="1">
        <v>45429</v>
      </c>
      <c r="D81" t="s">
        <v>135</v>
      </c>
      <c r="E81" t="s">
        <v>2</v>
      </c>
      <c r="G81">
        <v>20</v>
      </c>
      <c r="I81">
        <v>0</v>
      </c>
      <c r="J81">
        <v>1</v>
      </c>
      <c r="K81">
        <v>0</v>
      </c>
      <c r="L81">
        <v>10800.367598772</v>
      </c>
      <c r="N81">
        <v>85</v>
      </c>
      <c r="O81">
        <v>58</v>
      </c>
      <c r="P81">
        <v>0.317647058823529</v>
      </c>
      <c r="Q81">
        <v>10</v>
      </c>
      <c r="R81">
        <v>1583361</v>
      </c>
    </row>
    <row r="82" spans="1:18" x14ac:dyDescent="0.3">
      <c r="A82" t="s">
        <v>161</v>
      </c>
      <c r="B82" s="1">
        <v>45430</v>
      </c>
      <c r="D82" t="s">
        <v>157</v>
      </c>
      <c r="E82" t="s">
        <v>2</v>
      </c>
      <c r="G82">
        <v>20</v>
      </c>
      <c r="I82">
        <v>0</v>
      </c>
      <c r="J82">
        <v>1</v>
      </c>
      <c r="K82">
        <v>0</v>
      </c>
      <c r="L82">
        <v>10800.339019999999</v>
      </c>
      <c r="N82">
        <v>85</v>
      </c>
      <c r="O82">
        <v>61</v>
      </c>
      <c r="P82">
        <v>0.28235294100000002</v>
      </c>
      <c r="Q82">
        <v>10</v>
      </c>
      <c r="R82">
        <v>1437232</v>
      </c>
    </row>
    <row r="83" spans="1:18" x14ac:dyDescent="0.3">
      <c r="A83" t="s">
        <v>86</v>
      </c>
      <c r="B83">
        <v>45421</v>
      </c>
      <c r="D83" t="s">
        <v>34</v>
      </c>
      <c r="E83" t="s">
        <v>2</v>
      </c>
      <c r="G83">
        <v>25</v>
      </c>
      <c r="I83">
        <v>0</v>
      </c>
      <c r="J83">
        <v>1</v>
      </c>
      <c r="K83">
        <v>0</v>
      </c>
      <c r="L83">
        <v>10800.2008063793</v>
      </c>
      <c r="N83">
        <v>79</v>
      </c>
      <c r="O83">
        <v>35</v>
      </c>
      <c r="P83">
        <v>0.556962025316455</v>
      </c>
      <c r="Q83">
        <v>10</v>
      </c>
      <c r="R83">
        <v>2438303</v>
      </c>
    </row>
    <row r="84" spans="1:18" x14ac:dyDescent="0.3">
      <c r="A84" t="s">
        <v>103</v>
      </c>
      <c r="B84" s="1">
        <v>45422</v>
      </c>
      <c r="D84" t="s">
        <v>90</v>
      </c>
      <c r="E84" t="s">
        <v>2</v>
      </c>
      <c r="G84">
        <v>25</v>
      </c>
      <c r="I84">
        <v>0</v>
      </c>
      <c r="J84">
        <v>1</v>
      </c>
      <c r="K84">
        <v>0</v>
      </c>
      <c r="L84">
        <v>10800.191797256401</v>
      </c>
      <c r="N84">
        <v>80</v>
      </c>
      <c r="O84">
        <v>35</v>
      </c>
      <c r="P84">
        <v>0.5625</v>
      </c>
      <c r="Q84">
        <v>10</v>
      </c>
      <c r="R84">
        <v>8712606</v>
      </c>
    </row>
    <row r="85" spans="1:18" x14ac:dyDescent="0.3">
      <c r="A85" t="s">
        <v>148</v>
      </c>
      <c r="B85" s="1">
        <v>45427</v>
      </c>
      <c r="D85" t="s">
        <v>126</v>
      </c>
      <c r="E85" t="s">
        <v>2</v>
      </c>
      <c r="G85">
        <v>25</v>
      </c>
      <c r="I85">
        <v>0</v>
      </c>
      <c r="J85">
        <v>1</v>
      </c>
      <c r="K85">
        <v>0</v>
      </c>
      <c r="L85">
        <v>10800.1917607784</v>
      </c>
      <c r="N85">
        <v>79</v>
      </c>
      <c r="O85">
        <v>35</v>
      </c>
      <c r="P85">
        <v>0.556962025316455</v>
      </c>
      <c r="Q85">
        <v>10</v>
      </c>
      <c r="R85">
        <v>3771707</v>
      </c>
    </row>
    <row r="86" spans="1:18" x14ac:dyDescent="0.3">
      <c r="A86" t="s">
        <v>147</v>
      </c>
      <c r="B86" s="1">
        <v>45430</v>
      </c>
      <c r="D86" t="s">
        <v>135</v>
      </c>
      <c r="E86" t="s">
        <v>2</v>
      </c>
      <c r="G86">
        <v>25</v>
      </c>
      <c r="I86">
        <v>0</v>
      </c>
      <c r="J86">
        <v>1</v>
      </c>
      <c r="K86">
        <v>0</v>
      </c>
      <c r="L86">
        <v>10800.321286201401</v>
      </c>
      <c r="N86">
        <v>82</v>
      </c>
      <c r="O86">
        <v>47</v>
      </c>
      <c r="P86">
        <v>0.42682926829268197</v>
      </c>
      <c r="Q86">
        <v>10</v>
      </c>
      <c r="R86">
        <v>1470620</v>
      </c>
    </row>
    <row r="87" spans="1:18" x14ac:dyDescent="0.3">
      <c r="A87" t="s">
        <v>163</v>
      </c>
      <c r="B87" s="1">
        <v>45430</v>
      </c>
      <c r="D87" t="s">
        <v>157</v>
      </c>
      <c r="E87" t="s">
        <v>2</v>
      </c>
      <c r="G87">
        <v>25</v>
      </c>
      <c r="I87">
        <v>0</v>
      </c>
      <c r="J87">
        <v>1</v>
      </c>
      <c r="K87">
        <v>0</v>
      </c>
      <c r="L87">
        <v>10800.45658</v>
      </c>
      <c r="N87">
        <v>80</v>
      </c>
      <c r="O87">
        <v>51</v>
      </c>
      <c r="P87">
        <v>0.36249999999999999</v>
      </c>
      <c r="Q87">
        <v>10</v>
      </c>
      <c r="R87">
        <v>1336505</v>
      </c>
    </row>
    <row r="93" spans="1:18" x14ac:dyDescent="0.3">
      <c r="B93" s="1"/>
    </row>
    <row r="94" spans="1:18" x14ac:dyDescent="0.3">
      <c r="B94" s="1"/>
    </row>
    <row r="95" spans="1:18" x14ac:dyDescent="0.3">
      <c r="B95" s="1"/>
    </row>
    <row r="97" spans="2:2" x14ac:dyDescent="0.3">
      <c r="B97" s="1"/>
    </row>
    <row r="102" spans="2:2" x14ac:dyDescent="0.3">
      <c r="B10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6F40-AEB4-4FE6-955B-8A6EC8FD13D5}">
  <dimension ref="A1:W96"/>
  <sheetViews>
    <sheetView tabSelected="1" topLeftCell="H16" workbookViewId="0">
      <selection activeCell="M22" sqref="M22"/>
    </sheetView>
  </sheetViews>
  <sheetFormatPr defaultRowHeight="14.4" x14ac:dyDescent="0.3"/>
  <sheetData>
    <row r="1" spans="1:23" x14ac:dyDescent="0.3">
      <c r="A1" t="str">
        <f>SeqAndBranch1!D1</f>
        <v>Model</v>
      </c>
      <c r="B1" t="str">
        <f>SeqAndBranch1!G1</f>
        <v>N</v>
      </c>
      <c r="C1" t="str">
        <f>SeqAndBranch1!L1</f>
        <v>Runtime</v>
      </c>
      <c r="D1" t="str">
        <f>SeqAndBranch1!P1</f>
        <v>MIP Gap</v>
      </c>
      <c r="E1" t="s">
        <v>58</v>
      </c>
      <c r="F1" t="s">
        <v>57</v>
      </c>
      <c r="H1" t="s">
        <v>174</v>
      </c>
      <c r="I1" t="s">
        <v>169</v>
      </c>
      <c r="J1" t="s">
        <v>172</v>
      </c>
      <c r="K1" t="s">
        <v>170</v>
      </c>
      <c r="L1" t="s">
        <v>171</v>
      </c>
    </row>
    <row r="2" spans="1:23" x14ac:dyDescent="0.3">
      <c r="A2" t="str">
        <f>SeqAndBranch1!D2</f>
        <v>SU</v>
      </c>
      <c r="B2">
        <f>SeqAndBranch1!G2</f>
        <v>10</v>
      </c>
      <c r="C2">
        <f>SeqAndBranch1!L2</f>
        <v>0.218025207519531</v>
      </c>
      <c r="D2">
        <f>SeqAndBranch1!P2</f>
        <v>0</v>
      </c>
      <c r="E2" t="str">
        <f>IF(SeqAndBranch1!L2&gt;10800,ROUND(SeqAndBranch1!P2*100,1)&amp;"%",ROUND(SeqAndBranch1!L2,2)&amp;"s")</f>
        <v>0.22s</v>
      </c>
      <c r="F2">
        <f>SeqAndBranch1!R2</f>
        <v>7001</v>
      </c>
      <c r="H2">
        <f>ROW()-MOD(ROW()-2,5)</f>
        <v>2</v>
      </c>
      <c r="I2">
        <f>(INDEX(C:C,H2)-C2)/INDEX(C:C,H2)</f>
        <v>0</v>
      </c>
      <c r="J2" t="str">
        <f>IF(INDEX(D:D,H2)=0, "na", (INDEX(D:D,H2)-D2)/INDEX(D:D,H2))</f>
        <v>na</v>
      </c>
      <c r="K2">
        <f>IF(AND(INDEX(D:D,H2)=0,D2=0),I2,IF(AND(INDEX(D:D,H2)&gt;0,D2&gt;0),J2,IF(D2&gt;0,"$\circ$","*")))</f>
        <v>0</v>
      </c>
      <c r="L2">
        <f>(INDEX(F:F,H2)-F2)/INDEX(F:F,H2)</f>
        <v>0</v>
      </c>
      <c r="N2" s="11"/>
      <c r="O2" s="11"/>
      <c r="P2" s="34" t="s">
        <v>1</v>
      </c>
      <c r="Q2" s="35"/>
      <c r="R2" s="34" t="s">
        <v>7</v>
      </c>
      <c r="S2" s="35"/>
      <c r="T2" s="34" t="s">
        <v>59</v>
      </c>
      <c r="U2" s="35"/>
      <c r="V2" s="34" t="s">
        <v>60</v>
      </c>
      <c r="W2" s="35"/>
    </row>
    <row r="3" spans="1:23" x14ac:dyDescent="0.3">
      <c r="A3" t="str">
        <f>SeqAndBranch1!D3</f>
        <v>SUu</v>
      </c>
      <c r="B3">
        <f>SeqAndBranch1!G3</f>
        <v>10</v>
      </c>
      <c r="C3">
        <f>SeqAndBranch1!L3</f>
        <v>0.21832609176635701</v>
      </c>
      <c r="D3">
        <f>SeqAndBranch1!P3</f>
        <v>0</v>
      </c>
      <c r="E3" t="str">
        <f>IF(SeqAndBranch1!L3&gt;10800,ROUND(SeqAndBranch1!P3*100,1)&amp;"%",ROUND(SeqAndBranch1!L3,2)&amp;"s")</f>
        <v>0.22s</v>
      </c>
      <c r="F3">
        <f>SeqAndBranch1!R3</f>
        <v>9204</v>
      </c>
      <c r="H3">
        <f t="shared" ref="H3:H66" si="0">ROW()-MOD(ROW()-2,5)</f>
        <v>2</v>
      </c>
      <c r="I3">
        <f t="shared" ref="I3:I21" si="1">(INDEX(C:C,H3)-C3)/INDEX(C:C,H3)</f>
        <v>-1.3800433915378877E-3</v>
      </c>
      <c r="J3" t="str">
        <f t="shared" ref="J3:J66" si="2">IF(INDEX(D:D,H3)=0, "na", (INDEX(D:D,H3)-D3)/INDEX(D:D,H3))</f>
        <v>na</v>
      </c>
      <c r="K3">
        <f t="shared" ref="K3:K66" si="3">IF(AND(INDEX(D:D,H3)=0,D3=0),I3,IF(AND(INDEX(D:D,H3)&gt;0,D3&gt;0),J3,IF(D3&gt;0,"$\circ$","*")))</f>
        <v>-1.3800433915378877E-3</v>
      </c>
      <c r="L3">
        <f t="shared" ref="L3:L21" si="4">(INDEX(F:F,H3)-F3)/INDEX(F:F,H3)</f>
        <v>-0.31466933295243538</v>
      </c>
      <c r="N3" s="11"/>
      <c r="O3" s="11"/>
      <c r="P3" s="16" t="s">
        <v>58</v>
      </c>
      <c r="Q3" s="17" t="s">
        <v>107</v>
      </c>
      <c r="R3" s="16" t="s">
        <v>58</v>
      </c>
      <c r="S3" s="17" t="s">
        <v>107</v>
      </c>
      <c r="T3" s="16" t="s">
        <v>58</v>
      </c>
      <c r="U3" s="17" t="s">
        <v>107</v>
      </c>
      <c r="V3" s="16" t="s">
        <v>58</v>
      </c>
      <c r="W3" s="17" t="s">
        <v>107</v>
      </c>
    </row>
    <row r="4" spans="1:23" x14ac:dyDescent="0.3">
      <c r="A4" t="str">
        <f>SeqAndBranch1!D4</f>
        <v>SUb</v>
      </c>
      <c r="B4">
        <f>SeqAndBranch1!G4</f>
        <v>10</v>
      </c>
      <c r="C4">
        <f>SeqAndBranch1!L4</f>
        <v>0.45301818799999999</v>
      </c>
      <c r="D4">
        <f>SeqAndBranch1!P4</f>
        <v>0</v>
      </c>
      <c r="E4" t="str">
        <f>IF(SeqAndBranch1!L4&gt;10800,ROUND(SeqAndBranch1!P4*100,1)&amp;"%",ROUND(SeqAndBranch1!L4,2)&amp;"s")</f>
        <v>0.45s</v>
      </c>
      <c r="F4">
        <f>SeqAndBranch1!R4</f>
        <v>20893</v>
      </c>
      <c r="H4">
        <f t="shared" si="0"/>
        <v>2</v>
      </c>
      <c r="I4">
        <f t="shared" si="1"/>
        <v>-1.0778248219734774</v>
      </c>
      <c r="J4" t="str">
        <f t="shared" si="2"/>
        <v>na</v>
      </c>
      <c r="K4">
        <f t="shared" si="3"/>
        <v>-1.0778248219734774</v>
      </c>
      <c r="L4">
        <f t="shared" si="4"/>
        <v>-1.9842879588630196</v>
      </c>
      <c r="N4" s="31">
        <v>10</v>
      </c>
      <c r="O4" s="2" t="s">
        <v>127</v>
      </c>
      <c r="P4" s="15" t="str">
        <f>E2</f>
        <v>0.22s</v>
      </c>
      <c r="Q4" s="25">
        <f>F2</f>
        <v>7001</v>
      </c>
      <c r="R4" s="15" t="str">
        <f>E27</f>
        <v>0.25s</v>
      </c>
      <c r="S4" s="25">
        <f>F27</f>
        <v>6808</v>
      </c>
      <c r="T4" s="15" t="str">
        <f>E52</f>
        <v>0.27s</v>
      </c>
      <c r="U4" s="25">
        <f>F52</f>
        <v>10470</v>
      </c>
      <c r="V4" s="15" t="str">
        <f>E77</f>
        <v>0.33s</v>
      </c>
      <c r="W4" s="25">
        <f>F77</f>
        <v>9773</v>
      </c>
    </row>
    <row r="5" spans="1:23" x14ac:dyDescent="0.3">
      <c r="A5" t="str">
        <f>SeqAndBranch1!D5</f>
        <v>SUsp</v>
      </c>
      <c r="B5">
        <f>SeqAndBranch1!G5</f>
        <v>10</v>
      </c>
      <c r="C5">
        <f>SeqAndBranch1!L5</f>
        <v>0.50991249084472601</v>
      </c>
      <c r="D5">
        <f>SeqAndBranch1!P5</f>
        <v>0</v>
      </c>
      <c r="E5" t="str">
        <f>IF(SeqAndBranch1!L5&gt;10800,ROUND(SeqAndBranch1!P5*100,1)&amp;"%",ROUND(SeqAndBranch1!L5,2)&amp;"s")</f>
        <v>0.51s</v>
      </c>
      <c r="F5">
        <f>SeqAndBranch1!R5</f>
        <v>11477</v>
      </c>
      <c r="H5">
        <f t="shared" si="0"/>
        <v>2</v>
      </c>
      <c r="I5">
        <f t="shared" si="1"/>
        <v>-1.3387776883507716</v>
      </c>
      <c r="J5" t="str">
        <f t="shared" si="2"/>
        <v>na</v>
      </c>
      <c r="K5">
        <f t="shared" si="3"/>
        <v>-1.3387776883507716</v>
      </c>
      <c r="L5">
        <f t="shared" si="4"/>
        <v>-0.63933723753749461</v>
      </c>
      <c r="N5" s="32"/>
      <c r="O5" s="3" t="s">
        <v>104</v>
      </c>
      <c r="P5" s="16" t="str">
        <f t="shared" ref="P5:Q5" si="5">E3</f>
        <v>0.22s</v>
      </c>
      <c r="Q5" s="26">
        <f t="shared" si="5"/>
        <v>9204</v>
      </c>
      <c r="R5" s="16" t="str">
        <f t="shared" ref="R5:S5" si="6">E28</f>
        <v>2.8s</v>
      </c>
      <c r="S5" s="26">
        <f t="shared" si="6"/>
        <v>7055</v>
      </c>
      <c r="T5" s="16" t="str">
        <f t="shared" ref="T5:U5" si="7">E53</f>
        <v>0.16s</v>
      </c>
      <c r="U5" s="26">
        <f t="shared" si="7"/>
        <v>9584</v>
      </c>
      <c r="V5" s="16" t="str">
        <f t="shared" ref="V5:W5" si="8">E78</f>
        <v>0.3s</v>
      </c>
      <c r="W5" s="26">
        <f t="shared" si="8"/>
        <v>14350</v>
      </c>
    </row>
    <row r="6" spans="1:23" x14ac:dyDescent="0.3">
      <c r="A6" t="str">
        <f>SeqAndBranch1!D6</f>
        <v>SUspb</v>
      </c>
      <c r="B6">
        <f>SeqAndBranch1!G6</f>
        <v>10</v>
      </c>
      <c r="C6">
        <f>SeqAndBranch1!L6</f>
        <v>0.31206154800000002</v>
      </c>
      <c r="D6">
        <f>SeqAndBranch1!P6</f>
        <v>0</v>
      </c>
      <c r="E6" t="str">
        <f>IF(SeqAndBranch1!L6&gt;10800,ROUND(SeqAndBranch1!P6*100,1)&amp;"%",ROUND(SeqAndBranch1!L6,2)&amp;"s")</f>
        <v>0.31s</v>
      </c>
      <c r="F6">
        <f>SeqAndBranch1!R6</f>
        <v>5101</v>
      </c>
      <c r="H6">
        <f t="shared" si="0"/>
        <v>2</v>
      </c>
      <c r="I6">
        <f t="shared" si="1"/>
        <v>-0.43130948733093222</v>
      </c>
      <c r="J6" t="str">
        <f t="shared" si="2"/>
        <v>na</v>
      </c>
      <c r="K6">
        <f t="shared" si="3"/>
        <v>-0.43130948733093222</v>
      </c>
      <c r="L6">
        <f t="shared" si="4"/>
        <v>0.2713898014569347</v>
      </c>
      <c r="N6" s="32"/>
      <c r="O6" s="3" t="s">
        <v>106</v>
      </c>
      <c r="P6" s="16" t="str">
        <f t="shared" ref="P6:Q6" si="9">E4</f>
        <v>0.45s</v>
      </c>
      <c r="Q6" s="26">
        <f t="shared" si="9"/>
        <v>20893</v>
      </c>
      <c r="R6" s="16" t="str">
        <f t="shared" ref="R6:S6" si="10">E29</f>
        <v>0.31s</v>
      </c>
      <c r="S6" s="26">
        <f t="shared" si="10"/>
        <v>12247</v>
      </c>
      <c r="T6" s="16" t="str">
        <f t="shared" ref="T6:U6" si="11">E54</f>
        <v>0.23s</v>
      </c>
      <c r="U6" s="26">
        <f t="shared" si="11"/>
        <v>17767</v>
      </c>
      <c r="V6" s="16" t="str">
        <f t="shared" ref="V6:W6" si="12">E79</f>
        <v>0.32s</v>
      </c>
      <c r="W6" s="26">
        <f t="shared" si="12"/>
        <v>9773</v>
      </c>
    </row>
    <row r="7" spans="1:23" x14ac:dyDescent="0.3">
      <c r="A7" t="str">
        <f>SeqAndBranch1!D7</f>
        <v>SU</v>
      </c>
      <c r="B7">
        <f>SeqAndBranch1!G7</f>
        <v>15</v>
      </c>
      <c r="C7">
        <f>SeqAndBranch1!L7</f>
        <v>10800.057038545599</v>
      </c>
      <c r="D7">
        <f>SeqAndBranch1!P7</f>
        <v>6.1224489795918297E-2</v>
      </c>
      <c r="E7" t="str">
        <f>IF(SeqAndBranch1!L7&gt;10800,ROUND(SeqAndBranch1!P7*100,1)&amp;"%",ROUND(SeqAndBranch1!L7,2)&amp;"s")</f>
        <v>6.1%</v>
      </c>
      <c r="F7">
        <f>SeqAndBranch1!R7</f>
        <v>11971669</v>
      </c>
      <c r="H7">
        <f t="shared" si="0"/>
        <v>7</v>
      </c>
      <c r="I7">
        <f t="shared" si="1"/>
        <v>0</v>
      </c>
      <c r="J7">
        <f t="shared" si="2"/>
        <v>0</v>
      </c>
      <c r="K7">
        <f t="shared" si="3"/>
        <v>0</v>
      </c>
      <c r="L7">
        <f t="shared" si="4"/>
        <v>0</v>
      </c>
      <c r="N7" s="32"/>
      <c r="O7" s="3" t="s">
        <v>105</v>
      </c>
      <c r="P7" s="16" t="str">
        <f t="shared" ref="P7:Q7" si="13">E5</f>
        <v>0.51s</v>
      </c>
      <c r="Q7" s="26">
        <f t="shared" si="13"/>
        <v>11477</v>
      </c>
      <c r="R7" s="16" t="str">
        <f t="shared" ref="R7:S7" si="14">E30</f>
        <v>0.52s</v>
      </c>
      <c r="S7" s="26">
        <f t="shared" si="14"/>
        <v>8701</v>
      </c>
      <c r="T7" s="16" t="str">
        <f t="shared" ref="T7:U7" si="15">E55</f>
        <v>0.39s</v>
      </c>
      <c r="U7" s="26">
        <f t="shared" si="15"/>
        <v>10408</v>
      </c>
      <c r="V7" s="16" t="str">
        <f t="shared" ref="V7:W7" si="16">E80</f>
        <v>0.57s</v>
      </c>
      <c r="W7" s="26">
        <f t="shared" si="16"/>
        <v>13852</v>
      </c>
    </row>
    <row r="8" spans="1:23" x14ac:dyDescent="0.3">
      <c r="A8" t="str">
        <f>SeqAndBranch1!D8</f>
        <v>SUu</v>
      </c>
      <c r="B8">
        <f>SeqAndBranch1!G8</f>
        <v>15</v>
      </c>
      <c r="C8">
        <f>SeqAndBranch1!L8</f>
        <v>10800.0487389564</v>
      </c>
      <c r="D8">
        <f>SeqAndBranch1!P8</f>
        <v>5.9999999904119701E-2</v>
      </c>
      <c r="E8" t="str">
        <f>IF(SeqAndBranch1!L8&gt;10800,ROUND(SeqAndBranch1!P8*100,1)&amp;"%",ROUND(SeqAndBranch1!L8,2)&amp;"s")</f>
        <v>6%</v>
      </c>
      <c r="F8">
        <f>SeqAndBranch1!R8</f>
        <v>100117666</v>
      </c>
      <c r="H8">
        <f t="shared" si="0"/>
        <v>7</v>
      </c>
      <c r="I8">
        <f t="shared" si="1"/>
        <v>7.6847642279294116E-7</v>
      </c>
      <c r="J8">
        <f t="shared" si="2"/>
        <v>2.000000156604375E-2</v>
      </c>
      <c r="K8">
        <f t="shared" si="3"/>
        <v>2.000000156604375E-2</v>
      </c>
      <c r="L8">
        <f t="shared" si="4"/>
        <v>-7.3628829029603144</v>
      </c>
      <c r="N8" s="33"/>
      <c r="O8" s="4" t="s">
        <v>168</v>
      </c>
      <c r="P8" s="18" t="str">
        <f t="shared" ref="P8:Q8" si="17">E6</f>
        <v>0.31s</v>
      </c>
      <c r="Q8" s="27">
        <f t="shared" si="17"/>
        <v>5101</v>
      </c>
      <c r="R8" s="18" t="str">
        <f t="shared" ref="R8:S8" si="18">E31</f>
        <v>0.33s</v>
      </c>
      <c r="S8" s="27">
        <f t="shared" si="18"/>
        <v>6077</v>
      </c>
      <c r="T8" s="18" t="str">
        <f t="shared" ref="T8:U8" si="19">E56</f>
        <v>0.35s</v>
      </c>
      <c r="U8" s="27">
        <f t="shared" si="19"/>
        <v>13593</v>
      </c>
      <c r="V8" s="18" t="str">
        <f t="shared" ref="V8:W8" si="20">E81</f>
        <v>0.3s</v>
      </c>
      <c r="W8" s="27">
        <f t="shared" si="20"/>
        <v>10508</v>
      </c>
    </row>
    <row r="9" spans="1:23" x14ac:dyDescent="0.3">
      <c r="A9" t="str">
        <f>SeqAndBranch1!D9</f>
        <v>SUb</v>
      </c>
      <c r="B9">
        <f>SeqAndBranch1!G9</f>
        <v>15</v>
      </c>
      <c r="C9">
        <f>SeqAndBranch1!L9</f>
        <v>10800.117560000001</v>
      </c>
      <c r="D9">
        <f>SeqAndBranch1!P9</f>
        <v>0.16</v>
      </c>
      <c r="E9" t="str">
        <f>IF(SeqAndBranch1!L9&gt;10800,ROUND(SeqAndBranch1!P9*100,1)&amp;"%",ROUND(SeqAndBranch1!L9,2)&amp;"s")</f>
        <v>16%</v>
      </c>
      <c r="F9">
        <f>SeqAndBranch1!R9</f>
        <v>19755115</v>
      </c>
      <c r="H9">
        <f t="shared" si="0"/>
        <v>7</v>
      </c>
      <c r="I9">
        <f t="shared" si="1"/>
        <v>-5.6038087748209633E-6</v>
      </c>
      <c r="J9">
        <f t="shared" si="2"/>
        <v>-1.6133333333333364</v>
      </c>
      <c r="K9">
        <f t="shared" si="3"/>
        <v>-1.6133333333333364</v>
      </c>
      <c r="L9">
        <f t="shared" si="4"/>
        <v>-0.65015546286820991</v>
      </c>
      <c r="N9" s="31">
        <v>15</v>
      </c>
      <c r="O9" s="2" t="s">
        <v>127</v>
      </c>
      <c r="P9" s="15" t="str">
        <f t="shared" ref="P9:Q9" si="21">E7</f>
        <v>6.1%</v>
      </c>
      <c r="Q9" s="25">
        <f t="shared" si="21"/>
        <v>11971669</v>
      </c>
      <c r="R9" s="15" t="str">
        <f t="shared" ref="R9:S9" si="22">E32</f>
        <v>7293.79s</v>
      </c>
      <c r="S9" s="25">
        <f t="shared" si="22"/>
        <v>6558891</v>
      </c>
      <c r="T9" s="15" t="str">
        <f t="shared" ref="T9:U9" si="23">E57</f>
        <v>8%</v>
      </c>
      <c r="U9" s="25">
        <f t="shared" si="23"/>
        <v>22409960</v>
      </c>
      <c r="V9" s="15" t="str">
        <f t="shared" ref="V9:W9" si="24">E82</f>
        <v>14%</v>
      </c>
      <c r="W9" s="25">
        <f t="shared" si="24"/>
        <v>6617947</v>
      </c>
    </row>
    <row r="10" spans="1:23" x14ac:dyDescent="0.3">
      <c r="A10" t="str">
        <f>SeqAndBranch1!D10</f>
        <v>SUsp</v>
      </c>
      <c r="B10">
        <f>SeqAndBranch1!G10</f>
        <v>15</v>
      </c>
      <c r="C10">
        <f>SeqAndBranch1!L10</f>
        <v>1310.36512255668</v>
      </c>
      <c r="D10">
        <f>SeqAndBranch1!P10</f>
        <v>0</v>
      </c>
      <c r="E10" t="str">
        <f>IF(SeqAndBranch1!L10&gt;10800,ROUND(SeqAndBranch1!P10*100,1)&amp;"%",ROUND(SeqAndBranch1!L10,2)&amp;"s")</f>
        <v>1310.37s</v>
      </c>
      <c r="F10">
        <f>SeqAndBranch1!R10</f>
        <v>2731292</v>
      </c>
      <c r="H10">
        <f t="shared" si="0"/>
        <v>7</v>
      </c>
      <c r="I10">
        <f t="shared" si="1"/>
        <v>0.87867053684254037</v>
      </c>
      <c r="J10">
        <f t="shared" si="2"/>
        <v>1</v>
      </c>
      <c r="K10" t="str">
        <f t="shared" si="3"/>
        <v>*</v>
      </c>
      <c r="L10">
        <f t="shared" si="4"/>
        <v>0.77185369892869571</v>
      </c>
      <c r="N10" s="32"/>
      <c r="O10" s="3" t="s">
        <v>104</v>
      </c>
      <c r="P10" s="16" t="str">
        <f t="shared" ref="P10:Q10" si="25">E8</f>
        <v>6%</v>
      </c>
      <c r="Q10" s="26">
        <f t="shared" si="25"/>
        <v>100117666</v>
      </c>
      <c r="R10" s="16" t="str">
        <f t="shared" ref="R10:S10" si="26">E33</f>
        <v>6014.87s</v>
      </c>
      <c r="S10" s="26">
        <f t="shared" si="26"/>
        <v>8789905</v>
      </c>
      <c r="T10" s="16" t="str">
        <f t="shared" ref="T10:U10" si="27">E58</f>
        <v>4.1%</v>
      </c>
      <c r="U10" s="26">
        <f t="shared" si="27"/>
        <v>161347374</v>
      </c>
      <c r="V10" s="16" t="str">
        <f t="shared" ref="V10:W10" si="28">E83</f>
        <v>10%</v>
      </c>
      <c r="W10" s="26">
        <f t="shared" si="28"/>
        <v>24242377</v>
      </c>
    </row>
    <row r="11" spans="1:23" x14ac:dyDescent="0.3">
      <c r="A11" t="str">
        <f>SeqAndBranch1!D11</f>
        <v>SUspb</v>
      </c>
      <c r="B11">
        <f>SeqAndBranch1!G11</f>
        <v>15</v>
      </c>
      <c r="C11">
        <f>SeqAndBranch1!L11</f>
        <v>10800.057282686201</v>
      </c>
      <c r="D11">
        <f>SeqAndBranch1!P11</f>
        <v>6.1224489795918297E-2</v>
      </c>
      <c r="E11" t="str">
        <f>IF(SeqAndBranch1!L11&gt;10800,ROUND(SeqAndBranch1!P11*100,1)&amp;"%",ROUND(SeqAndBranch1!L11,2)&amp;"s")</f>
        <v>6.1%</v>
      </c>
      <c r="F11">
        <f>SeqAndBranch1!R11</f>
        <v>22577105</v>
      </c>
      <c r="H11">
        <f t="shared" si="0"/>
        <v>7</v>
      </c>
      <c r="I11">
        <f t="shared" si="1"/>
        <v>-2.2605491848959273E-8</v>
      </c>
      <c r="J11">
        <f t="shared" si="2"/>
        <v>0</v>
      </c>
      <c r="K11">
        <f t="shared" si="3"/>
        <v>0</v>
      </c>
      <c r="L11">
        <f t="shared" si="4"/>
        <v>-0.88587781703620438</v>
      </c>
      <c r="N11" s="32"/>
      <c r="O11" s="3" t="s">
        <v>106</v>
      </c>
      <c r="P11" s="16" t="str">
        <f t="shared" ref="P11:Q11" si="29">E9</f>
        <v>16%</v>
      </c>
      <c r="Q11" s="26">
        <f t="shared" si="29"/>
        <v>19755115</v>
      </c>
      <c r="R11" s="16" t="str">
        <f t="shared" ref="R11:S11" si="30">E34</f>
        <v>8%</v>
      </c>
      <c r="S11" s="26">
        <f t="shared" si="30"/>
        <v>10924834</v>
      </c>
      <c r="T11" s="16" t="str">
        <f t="shared" ref="T11:U11" si="31">E59</f>
        <v>6%</v>
      </c>
      <c r="U11" s="26">
        <f t="shared" si="31"/>
        <v>39699100</v>
      </c>
      <c r="V11" s="16" t="str">
        <f t="shared" ref="V11:W11" si="32">E84</f>
        <v>12%</v>
      </c>
      <c r="W11" s="26">
        <f t="shared" si="32"/>
        <v>13518760</v>
      </c>
    </row>
    <row r="12" spans="1:23" x14ac:dyDescent="0.3">
      <c r="A12" t="str">
        <f>SeqAndBranch1!D12</f>
        <v>SU</v>
      </c>
      <c r="B12">
        <f>SeqAndBranch1!G12</f>
        <v>20</v>
      </c>
      <c r="C12">
        <f>SeqAndBranch1!L12</f>
        <v>10800.219560384699</v>
      </c>
      <c r="D12">
        <f>SeqAndBranch1!P12</f>
        <v>0.35064935064934999</v>
      </c>
      <c r="E12" t="str">
        <f>IF(SeqAndBranch1!L12&gt;10800,ROUND(SeqAndBranch1!P12*100,1)&amp;"%",ROUND(SeqAndBranch1!L12,2)&amp;"s")</f>
        <v>35.1%</v>
      </c>
      <c r="F12">
        <f>SeqAndBranch1!R12</f>
        <v>8278879</v>
      </c>
      <c r="H12">
        <f t="shared" si="0"/>
        <v>12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  <c r="N12" s="32"/>
      <c r="O12" s="3" t="s">
        <v>105</v>
      </c>
      <c r="P12" s="16" t="str">
        <f t="shared" ref="P12:Q12" si="33">E10</f>
        <v>1310.37s</v>
      </c>
      <c r="Q12" s="26">
        <f t="shared" si="33"/>
        <v>2731292</v>
      </c>
      <c r="R12" s="16" t="str">
        <f t="shared" ref="R12:S12" si="34">E35</f>
        <v>3116.79s</v>
      </c>
      <c r="S12" s="26">
        <f t="shared" si="34"/>
        <v>3533964</v>
      </c>
      <c r="T12" s="16" t="str">
        <f t="shared" ref="T12:U12" si="35">E60</f>
        <v>11.52s</v>
      </c>
      <c r="U12" s="26">
        <f t="shared" si="35"/>
        <v>47665</v>
      </c>
      <c r="V12" s="16" t="str">
        <f t="shared" ref="V12:W12" si="36">E85</f>
        <v>17.69s</v>
      </c>
      <c r="W12" s="26">
        <f t="shared" si="36"/>
        <v>47073</v>
      </c>
    </row>
    <row r="13" spans="1:23" x14ac:dyDescent="0.3">
      <c r="A13" t="str">
        <f>SeqAndBranch1!D13</f>
        <v>SUu</v>
      </c>
      <c r="B13">
        <f>SeqAndBranch1!G13</f>
        <v>20</v>
      </c>
      <c r="C13">
        <f>SeqAndBranch1!L13</f>
        <v>10800.6325471401</v>
      </c>
      <c r="D13">
        <f>SeqAndBranch1!P13</f>
        <v>0.41249999999999998</v>
      </c>
      <c r="E13" t="str">
        <f>IF(SeqAndBranch1!L13&gt;10800,ROUND(SeqAndBranch1!P13*100,1)&amp;"%",ROUND(SeqAndBranch1!L13,2)&amp;"s")</f>
        <v>41.3%</v>
      </c>
      <c r="F13">
        <f>SeqAndBranch1!R13</f>
        <v>12085507</v>
      </c>
      <c r="H13">
        <f t="shared" si="0"/>
        <v>12</v>
      </c>
      <c r="I13">
        <f t="shared" si="1"/>
        <v>-3.8238737008184227E-5</v>
      </c>
      <c r="J13">
        <f t="shared" si="2"/>
        <v>-0.17638888888889104</v>
      </c>
      <c r="K13">
        <f t="shared" si="3"/>
        <v>-0.17638888888889104</v>
      </c>
      <c r="L13">
        <f t="shared" si="4"/>
        <v>-0.45979993185067691</v>
      </c>
      <c r="N13" s="33"/>
      <c r="O13" s="4" t="s">
        <v>168</v>
      </c>
      <c r="P13" s="18" t="str">
        <f>E11</f>
        <v>6.1%</v>
      </c>
      <c r="Q13" s="27">
        <f>F11</f>
        <v>22577105</v>
      </c>
      <c r="R13" s="18" t="str">
        <f t="shared" ref="R13:S13" si="37">E36</f>
        <v>8%</v>
      </c>
      <c r="S13" s="27">
        <f t="shared" si="37"/>
        <v>14187730</v>
      </c>
      <c r="T13" s="18" t="str">
        <f t="shared" ref="T13:U13" si="38">E61</f>
        <v>5.76s</v>
      </c>
      <c r="U13" s="27">
        <f t="shared" si="38"/>
        <v>25273</v>
      </c>
      <c r="V13" s="18" t="str">
        <f t="shared" ref="V13:W13" si="39">E86</f>
        <v>7.39s</v>
      </c>
      <c r="W13" s="27">
        <f t="shared" si="39"/>
        <v>25731</v>
      </c>
    </row>
    <row r="14" spans="1:23" x14ac:dyDescent="0.3">
      <c r="A14" t="str">
        <f>SeqAndBranch1!D14</f>
        <v>SUb</v>
      </c>
      <c r="B14">
        <f>SeqAndBranch1!G14</f>
        <v>20</v>
      </c>
      <c r="C14">
        <f>SeqAndBranch1!L14</f>
        <v>10800.948410000001</v>
      </c>
      <c r="D14">
        <f>SeqAndBranch1!P14</f>
        <v>0.37662337699999998</v>
      </c>
      <c r="E14" t="str">
        <f>IF(SeqAndBranch1!L14&gt;10800,ROUND(SeqAndBranch1!P14*100,1)&amp;"%",ROUND(SeqAndBranch1!L14,2)&amp;"s")</f>
        <v>37.7%</v>
      </c>
      <c r="F14">
        <f>SeqAndBranch1!R14</f>
        <v>7997529</v>
      </c>
      <c r="H14">
        <f t="shared" si="0"/>
        <v>12</v>
      </c>
      <c r="I14">
        <f t="shared" si="1"/>
        <v>-6.7484703549441612E-5</v>
      </c>
      <c r="J14">
        <f t="shared" si="2"/>
        <v>-7.407407514815012E-2</v>
      </c>
      <c r="K14">
        <f t="shared" si="3"/>
        <v>-7.407407514815012E-2</v>
      </c>
      <c r="L14">
        <f t="shared" si="4"/>
        <v>3.3984069582367368E-2</v>
      </c>
      <c r="N14" s="31">
        <v>20</v>
      </c>
      <c r="O14" s="2" t="s">
        <v>127</v>
      </c>
      <c r="P14" s="15" t="str">
        <f t="shared" ref="P14:Q14" si="40">E12</f>
        <v>35.1%</v>
      </c>
      <c r="Q14" s="25">
        <f t="shared" si="40"/>
        <v>8278879</v>
      </c>
      <c r="R14" s="15" t="str">
        <f t="shared" ref="R14:S14" si="41">E37</f>
        <v>35.1%</v>
      </c>
      <c r="S14" s="25">
        <f t="shared" si="41"/>
        <v>5012462</v>
      </c>
      <c r="T14" s="15" t="str">
        <f t="shared" ref="T14:U14" si="42">E62</f>
        <v>39.2%</v>
      </c>
      <c r="U14" s="25">
        <f t="shared" si="42"/>
        <v>4486727</v>
      </c>
      <c r="V14" s="15" t="str">
        <f t="shared" ref="V14:W14" si="43">E87</f>
        <v>50.6%</v>
      </c>
      <c r="W14" s="25">
        <f t="shared" si="43"/>
        <v>2947597</v>
      </c>
    </row>
    <row r="15" spans="1:23" x14ac:dyDescent="0.3">
      <c r="A15" t="str">
        <f>SeqAndBranch1!D15</f>
        <v>SUsp</v>
      </c>
      <c r="B15">
        <f>SeqAndBranch1!G15</f>
        <v>20</v>
      </c>
      <c r="C15">
        <f>SeqAndBranch1!L15</f>
        <v>10800.8330621719</v>
      </c>
      <c r="D15">
        <f>SeqAndBranch1!P15</f>
        <v>0.38461538461538403</v>
      </c>
      <c r="E15" t="str">
        <f>IF(SeqAndBranch1!L15&gt;10800,ROUND(SeqAndBranch1!P15*100,1)&amp;"%",ROUND(SeqAndBranch1!L15,2)&amp;"s")</f>
        <v>38.5%</v>
      </c>
      <c r="F15">
        <f>SeqAndBranch1!R15</f>
        <v>822502</v>
      </c>
      <c r="H15">
        <f t="shared" si="0"/>
        <v>12</v>
      </c>
      <c r="I15">
        <f t="shared" si="1"/>
        <v>-5.6804566219241578E-5</v>
      </c>
      <c r="J15">
        <f t="shared" si="2"/>
        <v>-9.6866096866097248E-2</v>
      </c>
      <c r="K15">
        <f t="shared" si="3"/>
        <v>-9.6866096866097248E-2</v>
      </c>
      <c r="L15">
        <f t="shared" si="4"/>
        <v>0.90065055909139391</v>
      </c>
      <c r="N15" s="32"/>
      <c r="O15" s="3" t="s">
        <v>104</v>
      </c>
      <c r="P15" s="16" t="str">
        <f t="shared" ref="P15:Q15" si="44">E13</f>
        <v>41.3%</v>
      </c>
      <c r="Q15" s="26">
        <f t="shared" si="44"/>
        <v>12085507</v>
      </c>
      <c r="R15" s="16" t="str">
        <f t="shared" ref="R15:S15" si="45">E38</f>
        <v>42.9%</v>
      </c>
      <c r="S15" s="26">
        <f t="shared" si="45"/>
        <v>3341415</v>
      </c>
      <c r="T15" s="16" t="str">
        <f t="shared" ref="T15:U15" si="46">E63</f>
        <v>40%</v>
      </c>
      <c r="U15" s="26">
        <f t="shared" si="46"/>
        <v>11019174</v>
      </c>
      <c r="V15" s="16" t="str">
        <f t="shared" ref="V15:W15" si="47">E88</f>
        <v>47%</v>
      </c>
      <c r="W15" s="26">
        <f t="shared" si="47"/>
        <v>9523908</v>
      </c>
    </row>
    <row r="16" spans="1:23" x14ac:dyDescent="0.3">
      <c r="A16" t="str">
        <f>SeqAndBranch1!D16</f>
        <v>SUspb</v>
      </c>
      <c r="B16">
        <f>SeqAndBranch1!G16</f>
        <v>20</v>
      </c>
      <c r="C16">
        <f>SeqAndBranch1!L16</f>
        <v>10801.4677493572</v>
      </c>
      <c r="D16">
        <f>SeqAndBranch1!P16</f>
        <v>0.35064935064934999</v>
      </c>
      <c r="E16" t="str">
        <f>IF(SeqAndBranch1!L16&gt;10800,ROUND(SeqAndBranch1!P16*100,1)&amp;"%",ROUND(SeqAndBranch1!L16,2)&amp;"s")</f>
        <v>35.1%</v>
      </c>
      <c r="F16">
        <f>SeqAndBranch1!R16</f>
        <v>877710</v>
      </c>
      <c r="H16">
        <f t="shared" si="0"/>
        <v>12</v>
      </c>
      <c r="I16">
        <f t="shared" si="1"/>
        <v>-1.1557070349558425E-4</v>
      </c>
      <c r="J16">
        <f t="shared" si="2"/>
        <v>0</v>
      </c>
      <c r="K16">
        <f t="shared" si="3"/>
        <v>0</v>
      </c>
      <c r="L16">
        <f t="shared" si="4"/>
        <v>0.89398202341162369</v>
      </c>
      <c r="N16" s="32"/>
      <c r="O16" s="3" t="s">
        <v>106</v>
      </c>
      <c r="P16" s="16" t="str">
        <f t="shared" ref="P16:Q16" si="48">E14</f>
        <v>37.7%</v>
      </c>
      <c r="Q16" s="26">
        <f t="shared" si="48"/>
        <v>7997529</v>
      </c>
      <c r="R16" s="16" t="str">
        <f t="shared" ref="R16:S16" si="49">E39</f>
        <v>34.6%</v>
      </c>
      <c r="S16" s="26">
        <f t="shared" si="49"/>
        <v>5297920</v>
      </c>
      <c r="T16" s="16" t="str">
        <f t="shared" ref="T16:U16" si="50">E64</f>
        <v>32.9%</v>
      </c>
      <c r="U16" s="26">
        <f t="shared" si="50"/>
        <v>7731294</v>
      </c>
      <c r="V16" s="16" t="str">
        <f t="shared" ref="V16:W16" si="51">E89</f>
        <v>48.1%</v>
      </c>
      <c r="W16" s="26">
        <f t="shared" si="51"/>
        <v>4531799</v>
      </c>
    </row>
    <row r="17" spans="1:23" x14ac:dyDescent="0.3">
      <c r="A17" t="str">
        <f>SeqAndBranch1!D17</f>
        <v>SU</v>
      </c>
      <c r="B17">
        <f>SeqAndBranch1!G17</f>
        <v>25</v>
      </c>
      <c r="C17">
        <f>SeqAndBranch1!L17</f>
        <v>10801.128647089001</v>
      </c>
      <c r="D17">
        <f>SeqAndBranch1!P17</f>
        <v>0.42857142857142799</v>
      </c>
      <c r="E17" t="str">
        <f>IF(SeqAndBranch1!L17&gt;10800,ROUND(SeqAndBranch1!P17*100,1)&amp;"%",ROUND(SeqAndBranch1!L17,2)&amp;"s")</f>
        <v>42.9%</v>
      </c>
      <c r="F17">
        <f>SeqAndBranch1!R17</f>
        <v>8507637</v>
      </c>
      <c r="H17">
        <f t="shared" si="0"/>
        <v>17</v>
      </c>
      <c r="I17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  <c r="N17" s="32"/>
      <c r="O17" s="3" t="s">
        <v>105</v>
      </c>
      <c r="P17" s="16" t="str">
        <f t="shared" ref="P17:Q17" si="52">E15</f>
        <v>38.5%</v>
      </c>
      <c r="Q17" s="26">
        <f t="shared" si="52"/>
        <v>822502</v>
      </c>
      <c r="R17" s="16" t="str">
        <f t="shared" ref="R17:S17" si="53">E40</f>
        <v>41.3%</v>
      </c>
      <c r="S17" s="26">
        <f t="shared" si="53"/>
        <v>743564</v>
      </c>
      <c r="T17" s="16" t="str">
        <f t="shared" ref="T17:U17" si="54">E65</f>
        <v>27.7%</v>
      </c>
      <c r="U17" s="26">
        <f t="shared" si="54"/>
        <v>2737407</v>
      </c>
      <c r="V17" s="16" t="str">
        <f t="shared" ref="V17:W17" si="55">E90</f>
        <v>31.8%</v>
      </c>
      <c r="W17" s="26">
        <f t="shared" si="55"/>
        <v>1583361</v>
      </c>
    </row>
    <row r="18" spans="1:23" x14ac:dyDescent="0.3">
      <c r="A18" t="str">
        <f>SeqAndBranch1!D18</f>
        <v>SUu</v>
      </c>
      <c r="B18">
        <f>SeqAndBranch1!G18</f>
        <v>25</v>
      </c>
      <c r="C18">
        <f>SeqAndBranch1!L18</f>
        <v>10803.731975078501</v>
      </c>
      <c r="D18">
        <f>SeqAndBranch1!P18</f>
        <v>0.531645569620254</v>
      </c>
      <c r="E18" t="str">
        <f>IF(SeqAndBranch1!L18&gt;10800,ROUND(SeqAndBranch1!P18*100,1)&amp;"%",ROUND(SeqAndBranch1!L18,2)&amp;"s")</f>
        <v>53.2%</v>
      </c>
      <c r="F18">
        <f>SeqAndBranch1!R18</f>
        <v>11178242</v>
      </c>
      <c r="H18">
        <f t="shared" si="0"/>
        <v>17</v>
      </c>
      <c r="I18">
        <f t="shared" si="1"/>
        <v>-2.410236998891454E-4</v>
      </c>
      <c r="J18">
        <f t="shared" si="2"/>
        <v>-0.24050632911392766</v>
      </c>
      <c r="K18">
        <f t="shared" si="3"/>
        <v>-0.24050632911392766</v>
      </c>
      <c r="L18">
        <f t="shared" si="4"/>
        <v>-0.31390678751338358</v>
      </c>
      <c r="N18" s="33"/>
      <c r="O18" s="4" t="s">
        <v>168</v>
      </c>
      <c r="P18" s="18" t="str">
        <f t="shared" ref="P18:Q18" si="56">E16</f>
        <v>35.1%</v>
      </c>
      <c r="Q18" s="27">
        <f t="shared" si="56"/>
        <v>877710</v>
      </c>
      <c r="R18" s="18" t="str">
        <f t="shared" ref="R18:S18" si="57">E41</f>
        <v>35.1%</v>
      </c>
      <c r="S18" s="27">
        <f t="shared" si="57"/>
        <v>946736</v>
      </c>
      <c r="T18" s="18" t="str">
        <f t="shared" ref="T18:U18" si="58">E66</f>
        <v>26.2%</v>
      </c>
      <c r="U18" s="27">
        <f t="shared" si="58"/>
        <v>2605853</v>
      </c>
      <c r="V18" s="18" t="str">
        <f t="shared" ref="V18:W18" si="59">E91</f>
        <v>28.2%</v>
      </c>
      <c r="W18" s="27">
        <f t="shared" si="59"/>
        <v>1437232</v>
      </c>
    </row>
    <row r="19" spans="1:23" x14ac:dyDescent="0.3">
      <c r="A19" t="str">
        <f>SeqAndBranch1!D19</f>
        <v>SUb</v>
      </c>
      <c r="B19">
        <f>SeqAndBranch1!G19</f>
        <v>25</v>
      </c>
      <c r="C19">
        <f>SeqAndBranch1!L19</f>
        <v>10800.191790000001</v>
      </c>
      <c r="D19">
        <f>SeqAndBranch1!P19</f>
        <v>0.441558442</v>
      </c>
      <c r="E19" t="str">
        <f>IF(SeqAndBranch1!L19&gt;10800,ROUND(SeqAndBranch1!P19*100,1)&amp;"%",ROUND(SeqAndBranch1!L19,2)&amp;"s")</f>
        <v>44.2%</v>
      </c>
      <c r="F19">
        <f>SeqAndBranch1!R19</f>
        <v>8365514</v>
      </c>
      <c r="H19">
        <f t="shared" si="0"/>
        <v>17</v>
      </c>
      <c r="I19">
        <f t="shared" si="1"/>
        <v>8.6736962368521087E-5</v>
      </c>
      <c r="J19">
        <f t="shared" si="2"/>
        <v>-3.0303031333334715E-2</v>
      </c>
      <c r="K19">
        <f t="shared" si="3"/>
        <v>-3.0303031333334715E-2</v>
      </c>
      <c r="L19">
        <f t="shared" si="4"/>
        <v>1.6705343681212539E-2</v>
      </c>
      <c r="N19" s="31">
        <v>25</v>
      </c>
      <c r="O19" s="2" t="s">
        <v>127</v>
      </c>
      <c r="P19" s="15" t="str">
        <f t="shared" ref="P19:Q19" si="60">E17</f>
        <v>42.9%</v>
      </c>
      <c r="Q19" s="25">
        <f t="shared" si="60"/>
        <v>8507637</v>
      </c>
      <c r="R19" s="15" t="str">
        <f t="shared" ref="R19:S19" si="61">E42</f>
        <v>43.6%</v>
      </c>
      <c r="S19" s="25">
        <f t="shared" si="61"/>
        <v>4338508</v>
      </c>
      <c r="T19" s="15" t="str">
        <f t="shared" ref="T19:U19" si="62">E67</f>
        <v>50%</v>
      </c>
      <c r="U19" s="25">
        <f t="shared" si="62"/>
        <v>3584478</v>
      </c>
      <c r="V19" s="15" t="str">
        <f t="shared" ref="V19:W19" si="63">E92</f>
        <v>55.7%</v>
      </c>
      <c r="W19" s="25">
        <f t="shared" si="63"/>
        <v>2438303</v>
      </c>
    </row>
    <row r="20" spans="1:23" x14ac:dyDescent="0.3">
      <c r="A20" t="str">
        <f>SeqAndBranch1!D20</f>
        <v>SUsp</v>
      </c>
      <c r="B20">
        <f>SeqAndBranch1!G20</f>
        <v>25</v>
      </c>
      <c r="C20">
        <f>SeqAndBranch1!L20</f>
        <v>10801.852407693799</v>
      </c>
      <c r="D20">
        <f>SeqAndBranch1!P20</f>
        <v>0.48684210526315702</v>
      </c>
      <c r="E20" t="str">
        <f>IF(SeqAndBranch1!L20&gt;10800,ROUND(SeqAndBranch1!P20*100,1)&amp;"%",ROUND(SeqAndBranch1!L20,2)&amp;"s")</f>
        <v>48.7%</v>
      </c>
      <c r="F20">
        <f>SeqAndBranch1!R20</f>
        <v>741853</v>
      </c>
      <c r="H20">
        <f t="shared" si="0"/>
        <v>17</v>
      </c>
      <c r="I20">
        <f t="shared" si="1"/>
        <v>-6.7007868200276609E-5</v>
      </c>
      <c r="J20">
        <f t="shared" si="2"/>
        <v>-0.13596491228070126</v>
      </c>
      <c r="K20">
        <f t="shared" si="3"/>
        <v>-0.13596491228070126</v>
      </c>
      <c r="L20">
        <f t="shared" si="4"/>
        <v>0.91280152173864493</v>
      </c>
      <c r="N20" s="32"/>
      <c r="O20" s="3" t="s">
        <v>104</v>
      </c>
      <c r="P20" s="16" t="str">
        <f t="shared" ref="P20:Q20" si="64">E18</f>
        <v>53.2%</v>
      </c>
      <c r="Q20" s="26">
        <f t="shared" si="64"/>
        <v>11178242</v>
      </c>
      <c r="R20" s="16" t="str">
        <f t="shared" ref="R20:S20" si="65">E43</f>
        <v>53.8%</v>
      </c>
      <c r="S20" s="26">
        <f t="shared" si="65"/>
        <v>3079947</v>
      </c>
      <c r="T20" s="16" t="str">
        <f t="shared" ref="T20:U20" si="66">E68</f>
        <v>47.4%</v>
      </c>
      <c r="U20" s="26">
        <f t="shared" si="66"/>
        <v>11873023</v>
      </c>
      <c r="V20" s="16" t="str">
        <f t="shared" ref="V20:W20" si="67">E93</f>
        <v>56.3%</v>
      </c>
      <c r="W20" s="26">
        <f t="shared" si="67"/>
        <v>8712606</v>
      </c>
    </row>
    <row r="21" spans="1:23" x14ac:dyDescent="0.3">
      <c r="A21" t="str">
        <f>SeqAndBranch1!D21</f>
        <v>SUspb</v>
      </c>
      <c r="B21">
        <f>SeqAndBranch1!G21</f>
        <v>25</v>
      </c>
      <c r="C21">
        <f>SeqAndBranch1!L21</f>
        <v>10801.0855848789</v>
      </c>
      <c r="D21">
        <f>SeqAndBranch1!P21</f>
        <v>0.46052631578947301</v>
      </c>
      <c r="E21" t="str">
        <f>IF(SeqAndBranch1!L21&gt;10800,ROUND(SeqAndBranch1!P21*100,1)&amp;"%",ROUND(SeqAndBranch1!L21,2)&amp;"s")</f>
        <v>46.1%</v>
      </c>
      <c r="F21">
        <f>SeqAndBranch1!R21</f>
        <v>871973</v>
      </c>
      <c r="H21">
        <f t="shared" si="0"/>
        <v>17</v>
      </c>
      <c r="I21">
        <f t="shared" si="1"/>
        <v>3.9868250354376949E-6</v>
      </c>
      <c r="J21">
        <f t="shared" si="2"/>
        <v>-7.4561403508771801E-2</v>
      </c>
      <c r="K21">
        <f t="shared" si="3"/>
        <v>-7.4561403508771801E-2</v>
      </c>
      <c r="L21">
        <f t="shared" si="4"/>
        <v>0.89750702809722605</v>
      </c>
      <c r="N21" s="32"/>
      <c r="O21" s="3" t="s">
        <v>106</v>
      </c>
      <c r="P21" s="16" t="str">
        <f t="shared" ref="P21:Q21" si="68">E19</f>
        <v>44.2%</v>
      </c>
      <c r="Q21" s="26">
        <f t="shared" si="68"/>
        <v>8365514</v>
      </c>
      <c r="R21" s="16" t="str">
        <f t="shared" ref="R21:S21" si="69">E44</f>
        <v>43.6%</v>
      </c>
      <c r="S21" s="26">
        <f t="shared" si="69"/>
        <v>4842937</v>
      </c>
      <c r="T21" s="16" t="str">
        <f t="shared" ref="T21:U21" si="70">E69</f>
        <v>40%</v>
      </c>
      <c r="U21" s="26">
        <f t="shared" si="70"/>
        <v>7416309</v>
      </c>
      <c r="V21" s="16" t="str">
        <f t="shared" ref="V21:W21" si="71">E94</f>
        <v>55.7%</v>
      </c>
      <c r="W21" s="26">
        <f t="shared" si="71"/>
        <v>3771707</v>
      </c>
    </row>
    <row r="22" spans="1:23" x14ac:dyDescent="0.3">
      <c r="N22" s="32"/>
      <c r="O22" s="3" t="s">
        <v>105</v>
      </c>
      <c r="P22" s="16" t="str">
        <f t="shared" ref="P22:Q22" si="72">E20</f>
        <v>48.7%</v>
      </c>
      <c r="Q22" s="26">
        <f t="shared" si="72"/>
        <v>741853</v>
      </c>
      <c r="R22" s="16" t="str">
        <f t="shared" ref="R22:S22" si="73">E45</f>
        <v>51.3%</v>
      </c>
      <c r="S22" s="26">
        <f t="shared" si="73"/>
        <v>707783</v>
      </c>
      <c r="T22" s="16" t="str">
        <f t="shared" ref="T22:U22" si="74">E70</f>
        <v>37%</v>
      </c>
      <c r="U22" s="26">
        <f t="shared" si="74"/>
        <v>2131353</v>
      </c>
      <c r="V22" s="16" t="str">
        <f t="shared" ref="V22:W22" si="75">E95</f>
        <v>42.7%</v>
      </c>
      <c r="W22" s="26">
        <f t="shared" si="75"/>
        <v>1470620</v>
      </c>
    </row>
    <row r="23" spans="1:23" x14ac:dyDescent="0.3">
      <c r="N23" s="33"/>
      <c r="O23" s="4" t="s">
        <v>168</v>
      </c>
      <c r="P23" s="18" t="str">
        <f t="shared" ref="P23:Q23" si="76">E21</f>
        <v>46.1%</v>
      </c>
      <c r="Q23" s="27">
        <f t="shared" si="76"/>
        <v>871973</v>
      </c>
      <c r="R23" s="18" t="str">
        <f t="shared" ref="R23:S23" si="77">E46</f>
        <v>47.4%</v>
      </c>
      <c r="S23" s="27">
        <f t="shared" si="77"/>
        <v>798203</v>
      </c>
      <c r="T23" s="18" t="str">
        <f t="shared" ref="T23:U23" si="78">E71</f>
        <v>36.3%</v>
      </c>
      <c r="U23" s="27">
        <f t="shared" si="78"/>
        <v>1805108</v>
      </c>
      <c r="V23" s="18" t="str">
        <f t="shared" ref="V23:W23" si="79">E96</f>
        <v>36.3%</v>
      </c>
      <c r="W23" s="27">
        <f t="shared" si="79"/>
        <v>1336505</v>
      </c>
    </row>
    <row r="26" spans="1:23" x14ac:dyDescent="0.3">
      <c r="A26" t="str">
        <f>SeqAndBranch1!D23</f>
        <v>Model</v>
      </c>
      <c r="B26" t="str">
        <f>SeqAndBranch1!G23</f>
        <v>N</v>
      </c>
      <c r="C26" t="str">
        <f>SeqAndBranch1!L23</f>
        <v>Runtime</v>
      </c>
      <c r="D26" t="str">
        <f>SeqAndBranch1!P23</f>
        <v>MIP Gap</v>
      </c>
      <c r="E26" t="s">
        <v>58</v>
      </c>
      <c r="F26" t="str">
        <f>SeqAndBranch1!R23</f>
        <v>Node Count</v>
      </c>
      <c r="H26" t="s">
        <v>173</v>
      </c>
      <c r="I26" t="s">
        <v>169</v>
      </c>
      <c r="J26" t="s">
        <v>172</v>
      </c>
      <c r="K26" t="s">
        <v>170</v>
      </c>
      <c r="L26" t="s">
        <v>171</v>
      </c>
      <c r="N26" s="11"/>
      <c r="O26" s="11"/>
      <c r="P26" s="34" t="s">
        <v>1</v>
      </c>
      <c r="Q26" s="35"/>
      <c r="R26" s="34" t="s">
        <v>7</v>
      </c>
      <c r="S26" s="35"/>
      <c r="T26" s="34" t="s">
        <v>59</v>
      </c>
      <c r="U26" s="35"/>
      <c r="V26" s="34" t="s">
        <v>60</v>
      </c>
      <c r="W26" s="35"/>
    </row>
    <row r="27" spans="1:23" x14ac:dyDescent="0.3">
      <c r="A27" t="str">
        <f>SeqAndBranch1!D24</f>
        <v>RU</v>
      </c>
      <c r="B27">
        <f>SeqAndBranch1!G24</f>
        <v>10</v>
      </c>
      <c r="C27">
        <f>SeqAndBranch1!L24</f>
        <v>0.24957537651062001</v>
      </c>
      <c r="D27">
        <f>SeqAndBranch1!P24</f>
        <v>0</v>
      </c>
      <c r="E27" t="str">
        <f>IF(SeqAndBranch1!L24&gt;10800,ROUND(SeqAndBranch1!P24*100,1)&amp;"%",ROUND(SeqAndBranch1!L24,2)&amp;"s")</f>
        <v>0.25s</v>
      </c>
      <c r="F27">
        <f>SeqAndBranch1!R24</f>
        <v>6808</v>
      </c>
      <c r="H27">
        <f t="shared" si="0"/>
        <v>27</v>
      </c>
      <c r="I27">
        <f t="shared" ref="I27:I86" si="80">(INDEX(C:C,H27)-C27)/INDEX(C:C,H27)</f>
        <v>0</v>
      </c>
      <c r="J27" t="str">
        <f t="shared" si="2"/>
        <v>na</v>
      </c>
      <c r="K27">
        <f t="shared" si="3"/>
        <v>0</v>
      </c>
      <c r="L27">
        <f t="shared" ref="L27:L86" si="81">(INDEX(F:F,H27)-F27)/INDEX(F:F,H27)</f>
        <v>0</v>
      </c>
      <c r="N27" s="11"/>
      <c r="O27" s="11"/>
      <c r="P27" s="16" t="s">
        <v>58</v>
      </c>
      <c r="Q27" s="17" t="s">
        <v>107</v>
      </c>
      <c r="R27" s="16" t="s">
        <v>58</v>
      </c>
      <c r="S27" s="17" t="s">
        <v>107</v>
      </c>
      <c r="T27" s="16" t="s">
        <v>58</v>
      </c>
      <c r="U27" s="17" t="s">
        <v>107</v>
      </c>
      <c r="V27" s="16" t="s">
        <v>58</v>
      </c>
      <c r="W27" s="17" t="s">
        <v>107</v>
      </c>
    </row>
    <row r="28" spans="1:23" x14ac:dyDescent="0.3">
      <c r="A28" t="str">
        <f>SeqAndBranch1!D25</f>
        <v>RUu</v>
      </c>
      <c r="B28">
        <f>SeqAndBranch1!G25</f>
        <v>10</v>
      </c>
      <c r="C28">
        <f>SeqAndBranch1!L25</f>
        <v>2.8002617359161301</v>
      </c>
      <c r="D28">
        <f>SeqAndBranch1!P25</f>
        <v>0</v>
      </c>
      <c r="E28" t="str">
        <f>IF(SeqAndBranch1!L25&gt;10800,ROUND(SeqAndBranch1!P25*100,1)&amp;"%",ROUND(SeqAndBranch1!L25,2)&amp;"s")</f>
        <v>2.8s</v>
      </c>
      <c r="F28">
        <f>SeqAndBranch1!R25</f>
        <v>7055</v>
      </c>
      <c r="H28">
        <f t="shared" si="0"/>
        <v>27</v>
      </c>
      <c r="I28">
        <f t="shared" si="80"/>
        <v>-10.220104222889843</v>
      </c>
      <c r="J28" t="str">
        <f t="shared" si="2"/>
        <v>na</v>
      </c>
      <c r="K28">
        <f t="shared" si="3"/>
        <v>-10.220104222889843</v>
      </c>
      <c r="L28">
        <f t="shared" si="81"/>
        <v>-3.6280846063454761E-2</v>
      </c>
      <c r="N28" s="31">
        <v>10</v>
      </c>
      <c r="O28" s="2" t="s">
        <v>104</v>
      </c>
      <c r="P28" s="23">
        <f t="shared" ref="P28:Q28" si="82">K3</f>
        <v>-1.3800433915378877E-3</v>
      </c>
      <c r="Q28" s="24">
        <f t="shared" si="82"/>
        <v>-0.31466933295243538</v>
      </c>
      <c r="R28" s="23">
        <f t="shared" ref="R28:S31" si="83">K28</f>
        <v>-10.220104222889843</v>
      </c>
      <c r="S28" s="24">
        <f t="shared" si="83"/>
        <v>-3.6280846063454761E-2</v>
      </c>
      <c r="T28" s="23">
        <f t="shared" ref="T28:U28" si="84">K53</f>
        <v>0.41315497699472564</v>
      </c>
      <c r="U28" s="24">
        <f t="shared" si="84"/>
        <v>8.4622731614135624E-2</v>
      </c>
      <c r="V28" s="23">
        <f t="shared" ref="V28:W28" si="85">K78</f>
        <v>8.9999005850859473E-2</v>
      </c>
      <c r="W28" s="24">
        <f t="shared" si="85"/>
        <v>-0.46833111634093932</v>
      </c>
    </row>
    <row r="29" spans="1:23" x14ac:dyDescent="0.3">
      <c r="A29" t="str">
        <f>SeqAndBranch1!D26</f>
        <v>RUb</v>
      </c>
      <c r="B29">
        <f>SeqAndBranch1!G26</f>
        <v>10</v>
      </c>
      <c r="C29">
        <f>SeqAndBranch1!L26</f>
        <v>0.30782079699999998</v>
      </c>
      <c r="D29">
        <f>SeqAndBranch1!P26</f>
        <v>0</v>
      </c>
      <c r="E29" t="str">
        <f>IF(SeqAndBranch1!L26&gt;10800,ROUND(SeqAndBranch1!P26*100,1)&amp;"%",ROUND(SeqAndBranch1!L26,2)&amp;"s")</f>
        <v>0.31s</v>
      </c>
      <c r="F29">
        <f>SeqAndBranch1!R26</f>
        <v>12247</v>
      </c>
      <c r="H29">
        <f t="shared" si="0"/>
        <v>27</v>
      </c>
      <c r="I29">
        <f t="shared" si="80"/>
        <v>-0.23337807320467568</v>
      </c>
      <c r="J29" t="str">
        <f t="shared" si="2"/>
        <v>na</v>
      </c>
      <c r="K29">
        <f t="shared" si="3"/>
        <v>-0.23337807320467568</v>
      </c>
      <c r="L29">
        <f t="shared" si="81"/>
        <v>-0.79891304347826086</v>
      </c>
      <c r="N29" s="32"/>
      <c r="O29" s="3" t="s">
        <v>106</v>
      </c>
      <c r="P29" s="19">
        <f t="shared" ref="P29:Q29" si="86">K4</f>
        <v>-1.0778248219734774</v>
      </c>
      <c r="Q29" s="20">
        <f t="shared" si="86"/>
        <v>-1.9842879588630196</v>
      </c>
      <c r="R29" s="19">
        <f t="shared" si="83"/>
        <v>-0.23337807320467568</v>
      </c>
      <c r="S29" s="20">
        <f t="shared" si="83"/>
        <v>-0.79891304347826086</v>
      </c>
      <c r="T29" s="19">
        <f t="shared" ref="T29:U29" si="87">K54</f>
        <v>0.11910672168007051</v>
      </c>
      <c r="U29" s="20">
        <f t="shared" si="87"/>
        <v>-0.69694364851957979</v>
      </c>
      <c r="V29" s="19">
        <f t="shared" ref="V29:W29" si="88">K79</f>
        <v>3.3002827096853746E-2</v>
      </c>
      <c r="W29" s="20">
        <f t="shared" si="88"/>
        <v>0</v>
      </c>
    </row>
    <row r="30" spans="1:23" x14ac:dyDescent="0.3">
      <c r="A30" t="str">
        <f>SeqAndBranch1!D27</f>
        <v>RUsp</v>
      </c>
      <c r="B30">
        <f>SeqAndBranch1!G27</f>
        <v>10</v>
      </c>
      <c r="C30">
        <f>SeqAndBranch1!L27</f>
        <v>0.51507163047790505</v>
      </c>
      <c r="D30">
        <f>SeqAndBranch1!P27</f>
        <v>0</v>
      </c>
      <c r="E30" t="str">
        <f>IF(SeqAndBranch1!L27&gt;10800,ROUND(SeqAndBranch1!P27*100,1)&amp;"%",ROUND(SeqAndBranch1!L27,2)&amp;"s")</f>
        <v>0.52s</v>
      </c>
      <c r="F30">
        <f>SeqAndBranch1!R27</f>
        <v>8701</v>
      </c>
      <c r="H30">
        <f t="shared" si="0"/>
        <v>27</v>
      </c>
      <c r="I30">
        <f t="shared" si="80"/>
        <v>-1.0637918599152651</v>
      </c>
      <c r="J30" t="str">
        <f t="shared" si="2"/>
        <v>na</v>
      </c>
      <c r="K30">
        <f t="shared" si="3"/>
        <v>-1.0637918599152651</v>
      </c>
      <c r="L30">
        <f t="shared" si="81"/>
        <v>-0.27805522914218567</v>
      </c>
      <c r="N30" s="32"/>
      <c r="O30" s="3" t="s">
        <v>105</v>
      </c>
      <c r="P30" s="19">
        <f t="shared" ref="P30:Q30" si="89">K5</f>
        <v>-1.3387776883507716</v>
      </c>
      <c r="Q30" s="20">
        <f t="shared" si="89"/>
        <v>-0.63933723753749461</v>
      </c>
      <c r="R30" s="19">
        <f t="shared" si="83"/>
        <v>-1.0637918599152651</v>
      </c>
      <c r="S30" s="20">
        <f t="shared" si="83"/>
        <v>-0.27805522914218567</v>
      </c>
      <c r="T30" s="19">
        <f t="shared" ref="T30:U30" si="90">K55</f>
        <v>-0.46918101223207648</v>
      </c>
      <c r="U30" s="20">
        <f t="shared" si="90"/>
        <v>5.9216809933142316E-3</v>
      </c>
      <c r="V30" s="19">
        <f t="shared" ref="V30:W30" si="91">K80</f>
        <v>-0.75415568960324952</v>
      </c>
      <c r="W30" s="20">
        <f t="shared" si="91"/>
        <v>-0.41737439885398547</v>
      </c>
    </row>
    <row r="31" spans="1:23" x14ac:dyDescent="0.3">
      <c r="A31" t="str">
        <f>SeqAndBranch1!D28</f>
        <v>RUspb</v>
      </c>
      <c r="B31">
        <f>SeqAndBranch1!G28</f>
        <v>10</v>
      </c>
      <c r="C31">
        <f>SeqAndBranch1!L28</f>
        <v>0.327683687</v>
      </c>
      <c r="D31">
        <f>SeqAndBranch1!P28</f>
        <v>0</v>
      </c>
      <c r="E31" t="str">
        <f>IF(SeqAndBranch1!L28&gt;10800,ROUND(SeqAndBranch1!P28*100,1)&amp;"%",ROUND(SeqAndBranch1!L28,2)&amp;"s")</f>
        <v>0.33s</v>
      </c>
      <c r="F31">
        <f>SeqAndBranch1!R28</f>
        <v>6077</v>
      </c>
      <c r="H31">
        <f t="shared" si="0"/>
        <v>27</v>
      </c>
      <c r="I31">
        <f t="shared" si="80"/>
        <v>-0.31296481079757604</v>
      </c>
      <c r="J31" t="str">
        <f t="shared" si="2"/>
        <v>na</v>
      </c>
      <c r="K31">
        <f t="shared" si="3"/>
        <v>-0.31296481079757604</v>
      </c>
      <c r="L31">
        <f t="shared" si="81"/>
        <v>0.10737367802585195</v>
      </c>
      <c r="N31" s="33"/>
      <c r="O31" s="4" t="s">
        <v>168</v>
      </c>
      <c r="P31" s="21">
        <f t="shared" ref="P31:Q31" si="92">K6</f>
        <v>-0.43130948733093222</v>
      </c>
      <c r="Q31" s="22">
        <f t="shared" si="92"/>
        <v>0.2713898014569347</v>
      </c>
      <c r="R31" s="21">
        <f t="shared" si="83"/>
        <v>-0.31296481079757604</v>
      </c>
      <c r="S31" s="22">
        <f t="shared" si="83"/>
        <v>0.10737367802585195</v>
      </c>
      <c r="T31" s="21">
        <f t="shared" ref="T31:U31" si="93">K56</f>
        <v>-0.32495028549713134</v>
      </c>
      <c r="U31" s="22">
        <f t="shared" si="93"/>
        <v>-0.29828080229226361</v>
      </c>
      <c r="V31" s="21">
        <f t="shared" ref="V31:W31" si="94">K81</f>
        <v>8.9999005375163019E-2</v>
      </c>
      <c r="W31" s="22">
        <f t="shared" si="94"/>
        <v>-7.5207203519901775E-2</v>
      </c>
    </row>
    <row r="32" spans="1:23" x14ac:dyDescent="0.3">
      <c r="A32" t="str">
        <f>SeqAndBranch1!D29</f>
        <v>RU</v>
      </c>
      <c r="B32">
        <f>SeqAndBranch1!G29</f>
        <v>15</v>
      </c>
      <c r="C32">
        <f>SeqAndBranch1!L29</f>
        <v>7293.79120111465</v>
      </c>
      <c r="D32">
        <f>SeqAndBranch1!P29</f>
        <v>0</v>
      </c>
      <c r="E32" t="str">
        <f>IF(SeqAndBranch1!L29&gt;10800,ROUND(SeqAndBranch1!P29*100,1)&amp;"%",ROUND(SeqAndBranch1!L29,2)&amp;"s")</f>
        <v>7293.79s</v>
      </c>
      <c r="F32">
        <f>SeqAndBranch1!R29</f>
        <v>6558891</v>
      </c>
      <c r="H32">
        <f t="shared" si="0"/>
        <v>32</v>
      </c>
      <c r="I32">
        <f t="shared" si="80"/>
        <v>0</v>
      </c>
      <c r="J32" t="str">
        <f t="shared" si="2"/>
        <v>na</v>
      </c>
      <c r="K32">
        <f t="shared" si="3"/>
        <v>0</v>
      </c>
      <c r="L32">
        <f t="shared" si="81"/>
        <v>0</v>
      </c>
      <c r="N32" s="31">
        <v>15</v>
      </c>
      <c r="O32" s="2" t="s">
        <v>104</v>
      </c>
      <c r="P32" s="23">
        <f t="shared" ref="P32:Q32" si="95">K8</f>
        <v>2.000000156604375E-2</v>
      </c>
      <c r="Q32" s="24">
        <f t="shared" si="95"/>
        <v>-7.3628829029603144</v>
      </c>
      <c r="R32" s="23">
        <f t="shared" ref="R32:S35" si="96">K33</f>
        <v>0.17534450311068853</v>
      </c>
      <c r="S32" s="24">
        <f t="shared" si="96"/>
        <v>-0.34015110176400248</v>
      </c>
      <c r="T32" s="23">
        <f t="shared" ref="T32:U32" si="97">K58</f>
        <v>0.48979591776887871</v>
      </c>
      <c r="U32" s="24">
        <f t="shared" si="97"/>
        <v>-6.1998064253572966</v>
      </c>
      <c r="V32" s="23">
        <f t="shared" ref="V32:W32" si="98">K83</f>
        <v>0.28571428571428575</v>
      </c>
      <c r="W32" s="24">
        <f t="shared" si="98"/>
        <v>-2.6631264952711167</v>
      </c>
    </row>
    <row r="33" spans="1:23" x14ac:dyDescent="0.3">
      <c r="A33" t="str">
        <f>SeqAndBranch1!D30</f>
        <v>RUu</v>
      </c>
      <c r="B33">
        <f>SeqAndBranch1!G30</f>
        <v>15</v>
      </c>
      <c r="C33">
        <f>SeqAndBranch1!L30</f>
        <v>6014.8650071620896</v>
      </c>
      <c r="D33">
        <f>SeqAndBranch1!P30</f>
        <v>0</v>
      </c>
      <c r="E33" t="str">
        <f>IF(SeqAndBranch1!L30&gt;10800,ROUND(SeqAndBranch1!P30*100,1)&amp;"%",ROUND(SeqAndBranch1!L30,2)&amp;"s")</f>
        <v>6014.87s</v>
      </c>
      <c r="F33">
        <f>SeqAndBranch1!R30</f>
        <v>8789905</v>
      </c>
      <c r="H33">
        <f t="shared" si="0"/>
        <v>32</v>
      </c>
      <c r="I33">
        <f t="shared" si="80"/>
        <v>0.17534450311068853</v>
      </c>
      <c r="J33" t="str">
        <f t="shared" si="2"/>
        <v>na</v>
      </c>
      <c r="K33">
        <f t="shared" si="3"/>
        <v>0.17534450311068853</v>
      </c>
      <c r="L33">
        <f t="shared" si="81"/>
        <v>-0.34015110176400248</v>
      </c>
      <c r="N33" s="32"/>
      <c r="O33" s="3" t="s">
        <v>106</v>
      </c>
      <c r="P33" s="19">
        <f t="shared" ref="P33:Q33" si="99">K9</f>
        <v>-1.6133333333333364</v>
      </c>
      <c r="Q33" s="20">
        <f t="shared" si="99"/>
        <v>-0.65015546286820991</v>
      </c>
      <c r="R33" s="19" t="str">
        <f t="shared" si="96"/>
        <v>$\circ$</v>
      </c>
      <c r="S33" s="20">
        <f t="shared" si="96"/>
        <v>-0.66565262328646713</v>
      </c>
      <c r="T33" s="19">
        <f t="shared" ref="T33:U33" si="100">K59</f>
        <v>0.25000000031875158</v>
      </c>
      <c r="U33" s="20">
        <f t="shared" si="100"/>
        <v>-0.77149356803849711</v>
      </c>
      <c r="V33" s="19">
        <f t="shared" ref="V33:W33" si="101">K84</f>
        <v>0.14285714285714296</v>
      </c>
      <c r="W33" s="20">
        <f t="shared" si="101"/>
        <v>-1.0427422582864445</v>
      </c>
    </row>
    <row r="34" spans="1:23" x14ac:dyDescent="0.3">
      <c r="A34" t="str">
        <f>SeqAndBranch1!D31</f>
        <v>RUb</v>
      </c>
      <c r="B34">
        <f>SeqAndBranch1!G31</f>
        <v>15</v>
      </c>
      <c r="C34">
        <f>SeqAndBranch1!L31</f>
        <v>10800.09057</v>
      </c>
      <c r="D34">
        <f>SeqAndBranch1!P31</f>
        <v>0.08</v>
      </c>
      <c r="E34" t="str">
        <f>IF(SeqAndBranch1!L31&gt;10800,ROUND(SeqAndBranch1!P31*100,1)&amp;"%",ROUND(SeqAndBranch1!L31,2)&amp;"s")</f>
        <v>8%</v>
      </c>
      <c r="F34">
        <f>SeqAndBranch1!R31</f>
        <v>10924834</v>
      </c>
      <c r="H34">
        <f t="shared" si="0"/>
        <v>32</v>
      </c>
      <c r="I34">
        <f t="shared" si="80"/>
        <v>-0.48072384747585201</v>
      </c>
      <c r="J34" t="str">
        <f t="shared" si="2"/>
        <v>na</v>
      </c>
      <c r="K34" t="str">
        <f t="shared" si="3"/>
        <v>$\circ$</v>
      </c>
      <c r="L34">
        <f t="shared" si="81"/>
        <v>-0.66565262328646713</v>
      </c>
      <c r="N34" s="32"/>
      <c r="O34" s="3" t="s">
        <v>105</v>
      </c>
      <c r="P34" s="19" t="str">
        <f t="shared" ref="P34:Q34" si="102">K10</f>
        <v>*</v>
      </c>
      <c r="Q34" s="20">
        <f t="shared" si="102"/>
        <v>0.77185369892869571</v>
      </c>
      <c r="R34" s="19">
        <f t="shared" si="96"/>
        <v>0.57267867935420658</v>
      </c>
      <c r="S34" s="20">
        <f t="shared" si="96"/>
        <v>0.46119488797725106</v>
      </c>
      <c r="T34" s="19" t="str">
        <f t="shared" ref="T34:U34" si="103">K60</f>
        <v>*</v>
      </c>
      <c r="U34" s="20">
        <f t="shared" si="103"/>
        <v>0.99787304395010079</v>
      </c>
      <c r="V34" s="19" t="str">
        <f t="shared" ref="V34:W34" si="104">K85</f>
        <v>*</v>
      </c>
      <c r="W34" s="20">
        <f t="shared" si="104"/>
        <v>0.99288706905631008</v>
      </c>
    </row>
    <row r="35" spans="1:23" x14ac:dyDescent="0.3">
      <c r="A35" t="str">
        <f>SeqAndBranch1!D32</f>
        <v>RUsp</v>
      </c>
      <c r="B35">
        <f>SeqAndBranch1!G32</f>
        <v>15</v>
      </c>
      <c r="C35">
        <f>SeqAndBranch1!L32</f>
        <v>3116.7924885749799</v>
      </c>
      <c r="D35">
        <f>SeqAndBranch1!P32</f>
        <v>0</v>
      </c>
      <c r="E35" t="str">
        <f>IF(SeqAndBranch1!L32&gt;10800,ROUND(SeqAndBranch1!P32*100,1)&amp;"%",ROUND(SeqAndBranch1!L32,2)&amp;"s")</f>
        <v>3116.79s</v>
      </c>
      <c r="F35">
        <f>SeqAndBranch1!R32</f>
        <v>3533964</v>
      </c>
      <c r="H35">
        <f t="shared" si="0"/>
        <v>32</v>
      </c>
      <c r="I35">
        <f t="shared" si="80"/>
        <v>0.57267867935420658</v>
      </c>
      <c r="J35" t="str">
        <f t="shared" si="2"/>
        <v>na</v>
      </c>
      <c r="K35">
        <f t="shared" si="3"/>
        <v>0.57267867935420658</v>
      </c>
      <c r="L35">
        <f t="shared" si="81"/>
        <v>0.46119488797725106</v>
      </c>
      <c r="N35" s="33"/>
      <c r="O35" s="4" t="s">
        <v>168</v>
      </c>
      <c r="P35" s="21">
        <f t="shared" ref="P35:Q35" si="105">K11</f>
        <v>0</v>
      </c>
      <c r="Q35" s="22">
        <f t="shared" si="105"/>
        <v>-0.88587781703620438</v>
      </c>
      <c r="R35" s="21" t="str">
        <f t="shared" si="96"/>
        <v>$\circ$</v>
      </c>
      <c r="S35" s="22">
        <f t="shared" si="96"/>
        <v>-1.1631294070903144</v>
      </c>
      <c r="T35" s="21" t="str">
        <f t="shared" ref="T35:U35" si="106">K61</f>
        <v>*</v>
      </c>
      <c r="U35" s="22">
        <f t="shared" si="106"/>
        <v>0.99887224252073636</v>
      </c>
      <c r="V35" s="21" t="str">
        <f t="shared" ref="V35:W35" si="107">K86</f>
        <v>*</v>
      </c>
      <c r="W35" s="22">
        <f t="shared" si="107"/>
        <v>0.99611193622433059</v>
      </c>
    </row>
    <row r="36" spans="1:23" x14ac:dyDescent="0.3">
      <c r="A36" t="str">
        <f>SeqAndBranch1!D33</f>
        <v>RUspb</v>
      </c>
      <c r="B36">
        <f>SeqAndBranch1!G33</f>
        <v>15</v>
      </c>
      <c r="C36">
        <f>SeqAndBranch1!L33</f>
        <v>10800.098541975</v>
      </c>
      <c r="D36">
        <f>SeqAndBranch1!P33</f>
        <v>7.9999999906159899E-2</v>
      </c>
      <c r="E36" t="str">
        <f>IF(SeqAndBranch1!L33&gt;10800,ROUND(SeqAndBranch1!P33*100,1)&amp;"%",ROUND(SeqAndBranch1!L33,2)&amp;"s")</f>
        <v>8%</v>
      </c>
      <c r="F36">
        <f>SeqAndBranch1!R33</f>
        <v>14187730</v>
      </c>
      <c r="H36">
        <f t="shared" si="0"/>
        <v>32</v>
      </c>
      <c r="I36">
        <f t="shared" si="80"/>
        <v>-0.48072494045682435</v>
      </c>
      <c r="J36" t="str">
        <f t="shared" si="2"/>
        <v>na</v>
      </c>
      <c r="K36" t="str">
        <f t="shared" si="3"/>
        <v>$\circ$</v>
      </c>
      <c r="L36">
        <f t="shared" si="81"/>
        <v>-1.1631294070903144</v>
      </c>
      <c r="N36" s="31">
        <v>20</v>
      </c>
      <c r="O36" s="2" t="s">
        <v>104</v>
      </c>
      <c r="P36" s="23">
        <f t="shared" ref="P36:Q36" si="108">K13</f>
        <v>-0.17638888888889104</v>
      </c>
      <c r="Q36" s="24">
        <f t="shared" si="108"/>
        <v>-0.45979993185067691</v>
      </c>
      <c r="R36" s="23">
        <f t="shared" ref="R36:S39" si="109">K38</f>
        <v>-0.22222222222224566</v>
      </c>
      <c r="S36" s="24">
        <f t="shared" si="109"/>
        <v>0.33337848745786003</v>
      </c>
      <c r="T36" s="23">
        <f t="shared" ref="T36:U36" si="110">K63</f>
        <v>-1.93548387096781E-2</v>
      </c>
      <c r="U36" s="24">
        <f t="shared" si="110"/>
        <v>-1.4559492922123409</v>
      </c>
      <c r="V36" s="23">
        <f t="shared" ref="V36:W36" si="111">K88</f>
        <v>7.1701439905964046E-2</v>
      </c>
      <c r="W36" s="24">
        <f t="shared" si="111"/>
        <v>-2.2310753471387033</v>
      </c>
    </row>
    <row r="37" spans="1:23" x14ac:dyDescent="0.3">
      <c r="A37" t="str">
        <f>SeqAndBranch1!D34</f>
        <v>RU</v>
      </c>
      <c r="B37">
        <f>SeqAndBranch1!G34</f>
        <v>20</v>
      </c>
      <c r="C37">
        <f>SeqAndBranch1!L34</f>
        <v>10800.2565128803</v>
      </c>
      <c r="D37">
        <f>SeqAndBranch1!P34</f>
        <v>0.35064935064934999</v>
      </c>
      <c r="E37" t="str">
        <f>IF(SeqAndBranch1!L34&gt;10800,ROUND(SeqAndBranch1!P34*100,1)&amp;"%",ROUND(SeqAndBranch1!L34,2)&amp;"s")</f>
        <v>35.1%</v>
      </c>
      <c r="F37">
        <f>SeqAndBranch1!R34</f>
        <v>5012462</v>
      </c>
      <c r="H37">
        <f t="shared" si="0"/>
        <v>37</v>
      </c>
      <c r="I37">
        <f t="shared" si="80"/>
        <v>0</v>
      </c>
      <c r="J37">
        <f t="shared" si="2"/>
        <v>0</v>
      </c>
      <c r="K37">
        <f t="shared" si="3"/>
        <v>0</v>
      </c>
      <c r="L37">
        <f t="shared" si="81"/>
        <v>0</v>
      </c>
      <c r="N37" s="32"/>
      <c r="O37" s="3" t="s">
        <v>106</v>
      </c>
      <c r="P37" s="19">
        <f t="shared" ref="P37:Q37" si="112">K14</f>
        <v>-7.407407514815012E-2</v>
      </c>
      <c r="Q37" s="20">
        <f t="shared" si="112"/>
        <v>3.3984069582367368E-2</v>
      </c>
      <c r="R37" s="19">
        <f t="shared" si="109"/>
        <v>1.2820513259257437E-2</v>
      </c>
      <c r="S37" s="20">
        <f t="shared" si="109"/>
        <v>-5.6949658670729077E-2</v>
      </c>
      <c r="T37" s="19">
        <f t="shared" ref="T37:U37" si="113">K64</f>
        <v>0.16129032258064696</v>
      </c>
      <c r="U37" s="20">
        <f t="shared" si="113"/>
        <v>-0.72314785365813428</v>
      </c>
      <c r="V37" s="19">
        <f t="shared" ref="V37:W37" si="114">K89</f>
        <v>4.8780487804877364E-2</v>
      </c>
      <c r="W37" s="20">
        <f t="shared" si="114"/>
        <v>-0.53745542555512171</v>
      </c>
    </row>
    <row r="38" spans="1:23" x14ac:dyDescent="0.3">
      <c r="A38" t="str">
        <f>SeqAndBranch1!D35</f>
        <v>RUu</v>
      </c>
      <c r="B38">
        <f>SeqAndBranch1!G35</f>
        <v>20</v>
      </c>
      <c r="C38">
        <f>SeqAndBranch1!L35</f>
        <v>10800.2259469032</v>
      </c>
      <c r="D38">
        <f>SeqAndBranch1!P35</f>
        <v>0.42857142857143599</v>
      </c>
      <c r="E38" t="str">
        <f>IF(SeqAndBranch1!L35&gt;10800,ROUND(SeqAndBranch1!P35*100,1)&amp;"%",ROUND(SeqAndBranch1!L35,2)&amp;"s")</f>
        <v>42.9%</v>
      </c>
      <c r="F38">
        <f>SeqAndBranch1!R35</f>
        <v>3341415</v>
      </c>
      <c r="H38">
        <f t="shared" si="0"/>
        <v>37</v>
      </c>
      <c r="I38">
        <f t="shared" si="80"/>
        <v>2.8301158462063244E-6</v>
      </c>
      <c r="J38">
        <f t="shared" si="2"/>
        <v>-0.22222222222224566</v>
      </c>
      <c r="K38">
        <f t="shared" si="3"/>
        <v>-0.22222222222224566</v>
      </c>
      <c r="L38">
        <f t="shared" si="81"/>
        <v>0.33337848745786003</v>
      </c>
      <c r="N38" s="32"/>
      <c r="O38" s="3" t="s">
        <v>105</v>
      </c>
      <c r="P38" s="19">
        <f t="shared" ref="P38:Q38" si="115">K15</f>
        <v>-9.6866096866097248E-2</v>
      </c>
      <c r="Q38" s="20">
        <f t="shared" si="115"/>
        <v>0.90065055909139391</v>
      </c>
      <c r="R38" s="19">
        <f t="shared" si="109"/>
        <v>-0.17638888888889104</v>
      </c>
      <c r="S38" s="20">
        <f t="shared" si="109"/>
        <v>0.85165693026700251</v>
      </c>
      <c r="T38" s="19">
        <f t="shared" ref="T38:U38" si="116">K65</f>
        <v>0.29382044306257443</v>
      </c>
      <c r="U38" s="20">
        <f t="shared" si="116"/>
        <v>0.3898877734259294</v>
      </c>
      <c r="V38" s="19">
        <f t="shared" ref="V38:W38" si="117">K90</f>
        <v>0.37245337159253922</v>
      </c>
      <c r="W38" s="20">
        <f t="shared" si="117"/>
        <v>0.46282989160322796</v>
      </c>
    </row>
    <row r="39" spans="1:23" x14ac:dyDescent="0.3">
      <c r="A39" t="str">
        <f>SeqAndBranch1!D36</f>
        <v>RUb</v>
      </c>
      <c r="B39">
        <f>SeqAndBranch1!G36</f>
        <v>20</v>
      </c>
      <c r="C39">
        <f>SeqAndBranch1!L36</f>
        <v>10800.19915</v>
      </c>
      <c r="D39">
        <f>SeqAndBranch1!P36</f>
        <v>0.34615384599999999</v>
      </c>
      <c r="E39" t="str">
        <f>IF(SeqAndBranch1!L36&gt;10800,ROUND(SeqAndBranch1!P36*100,1)&amp;"%",ROUND(SeqAndBranch1!L36,2)&amp;"s")</f>
        <v>34.6%</v>
      </c>
      <c r="F39">
        <f>SeqAndBranch1!R36</f>
        <v>5297920</v>
      </c>
      <c r="H39">
        <f t="shared" si="0"/>
        <v>37</v>
      </c>
      <c r="I39">
        <f t="shared" si="80"/>
        <v>5.3112516569461555E-6</v>
      </c>
      <c r="J39">
        <f t="shared" si="2"/>
        <v>1.2820513259257437E-2</v>
      </c>
      <c r="K39">
        <f t="shared" si="3"/>
        <v>1.2820513259257437E-2</v>
      </c>
      <c r="L39">
        <f t="shared" si="81"/>
        <v>-5.6949658670729077E-2</v>
      </c>
      <c r="N39" s="33"/>
      <c r="O39" s="4" t="s">
        <v>168</v>
      </c>
      <c r="P39" s="21">
        <f t="shared" ref="P39:Q39" si="118">K16</f>
        <v>0</v>
      </c>
      <c r="Q39" s="22">
        <f t="shared" si="118"/>
        <v>0.89398202341162369</v>
      </c>
      <c r="R39" s="21">
        <f t="shared" si="109"/>
        <v>-5.6991448597424808E-15</v>
      </c>
      <c r="S39" s="22">
        <f t="shared" si="109"/>
        <v>0.81112355564989824</v>
      </c>
      <c r="T39" s="21">
        <f t="shared" ref="T39:U39" si="119">K66</f>
        <v>0.3325652839354834</v>
      </c>
      <c r="U39" s="22">
        <f t="shared" si="119"/>
        <v>0.41920847869727756</v>
      </c>
      <c r="V39" s="21">
        <f t="shared" ref="V39:W39" si="120">K91</f>
        <v>0.44218077509755999</v>
      </c>
      <c r="W39" s="22">
        <f t="shared" si="120"/>
        <v>0.51240552897835079</v>
      </c>
    </row>
    <row r="40" spans="1:23" x14ac:dyDescent="0.3">
      <c r="A40" t="str">
        <f>SeqAndBranch1!D37</f>
        <v>RUsp</v>
      </c>
      <c r="B40">
        <f>SeqAndBranch1!G37</f>
        <v>20</v>
      </c>
      <c r="C40">
        <f>SeqAndBranch1!L37</f>
        <v>10801.397699594399</v>
      </c>
      <c r="D40">
        <f>SeqAndBranch1!P37</f>
        <v>0.41249999999999998</v>
      </c>
      <c r="E40" t="str">
        <f>IF(SeqAndBranch1!L37&gt;10800,ROUND(SeqAndBranch1!P37*100,1)&amp;"%",ROUND(SeqAndBranch1!L37,2)&amp;"s")</f>
        <v>41.3%</v>
      </c>
      <c r="F40">
        <f>SeqAndBranch1!R37</f>
        <v>743564</v>
      </c>
      <c r="H40">
        <f t="shared" si="0"/>
        <v>37</v>
      </c>
      <c r="I40">
        <f t="shared" si="80"/>
        <v>-1.0566292687017513E-4</v>
      </c>
      <c r="J40">
        <f t="shared" si="2"/>
        <v>-0.17638888888889104</v>
      </c>
      <c r="K40">
        <f t="shared" si="3"/>
        <v>-0.17638888888889104</v>
      </c>
      <c r="L40">
        <f t="shared" si="81"/>
        <v>0.85165693026700251</v>
      </c>
      <c r="N40" s="31">
        <v>25</v>
      </c>
      <c r="O40" s="2" t="s">
        <v>104</v>
      </c>
      <c r="P40" s="23">
        <f t="shared" ref="P40:Q40" si="121">K18</f>
        <v>-0.24050632911392766</v>
      </c>
      <c r="Q40" s="24">
        <f t="shared" si="121"/>
        <v>-0.31390678751338358</v>
      </c>
      <c r="R40" s="23">
        <f t="shared" ref="R40:S43" si="122">K43</f>
        <v>-0.23308823529413844</v>
      </c>
      <c r="S40" s="24">
        <f t="shared" si="122"/>
        <v>0.29009074087220765</v>
      </c>
      <c r="T40" s="23">
        <f t="shared" ref="T40:U40" si="123">K68</f>
        <v>5.1282051282051988E-2</v>
      </c>
      <c r="U40" s="24">
        <f t="shared" si="123"/>
        <v>-2.3123436662186236</v>
      </c>
      <c r="V40" s="23">
        <f t="shared" ref="V40:W40" si="124">K93</f>
        <v>-9.9431818181830792E-3</v>
      </c>
      <c r="W40" s="24">
        <f t="shared" si="124"/>
        <v>-2.573225312850782</v>
      </c>
    </row>
    <row r="41" spans="1:23" x14ac:dyDescent="0.3">
      <c r="A41" t="str">
        <f>SeqAndBranch1!D38</f>
        <v>RUspb</v>
      </c>
      <c r="B41">
        <f>SeqAndBranch1!G38</f>
        <v>20</v>
      </c>
      <c r="C41">
        <f>SeqAndBranch1!L38</f>
        <v>10801.095934391</v>
      </c>
      <c r="D41">
        <f>SeqAndBranch1!P38</f>
        <v>0.35064935064935199</v>
      </c>
      <c r="E41" t="str">
        <f>IF(SeqAndBranch1!L38&gt;10800,ROUND(SeqAndBranch1!P38*100,1)&amp;"%",ROUND(SeqAndBranch1!L38,2)&amp;"s")</f>
        <v>35.1%</v>
      </c>
      <c r="F41">
        <f>SeqAndBranch1!R38</f>
        <v>946736</v>
      </c>
      <c r="H41">
        <f t="shared" si="0"/>
        <v>37</v>
      </c>
      <c r="I41">
        <f t="shared" si="80"/>
        <v>-7.7722367954776049E-5</v>
      </c>
      <c r="J41">
        <f t="shared" si="2"/>
        <v>-5.6991448597424808E-15</v>
      </c>
      <c r="K41">
        <f t="shared" si="3"/>
        <v>-5.6991448597424808E-15</v>
      </c>
      <c r="L41">
        <f t="shared" si="81"/>
        <v>0.81112355564989824</v>
      </c>
      <c r="N41" s="32"/>
      <c r="O41" s="3" t="s">
        <v>106</v>
      </c>
      <c r="P41" s="19">
        <f t="shared" ref="P41:Q43" si="125">K19</f>
        <v>-3.0303031333334715E-2</v>
      </c>
      <c r="Q41" s="20">
        <f t="shared" si="125"/>
        <v>1.6705343681212539E-2</v>
      </c>
      <c r="R41" s="19">
        <f t="shared" si="122"/>
        <v>-2.352962040894248E-10</v>
      </c>
      <c r="S41" s="20">
        <f t="shared" si="122"/>
        <v>-0.11626785060670627</v>
      </c>
      <c r="T41" s="19">
        <f t="shared" ref="T41:U43" si="126">K69</f>
        <v>0.19999999999999996</v>
      </c>
      <c r="U41" s="20">
        <f t="shared" si="126"/>
        <v>-1.0690067005572359</v>
      </c>
      <c r="V41" s="19">
        <f t="shared" ref="V41:W43" si="127">K94</f>
        <v>0</v>
      </c>
      <c r="W41" s="20">
        <f t="shared" si="127"/>
        <v>-0.54685738400846817</v>
      </c>
    </row>
    <row r="42" spans="1:23" x14ac:dyDescent="0.3">
      <c r="A42" t="str">
        <f>SeqAndBranch1!D39</f>
        <v>RU</v>
      </c>
      <c r="B42">
        <f>SeqAndBranch1!G39</f>
        <v>25</v>
      </c>
      <c r="C42">
        <f>SeqAndBranch1!L39</f>
        <v>10801.592355012801</v>
      </c>
      <c r="D42">
        <f>SeqAndBranch1!P39</f>
        <v>0.43589743589743501</v>
      </c>
      <c r="E42" t="str">
        <f>IF(SeqAndBranch1!L39&gt;10800,ROUND(SeqAndBranch1!P39*100,1)&amp;"%",ROUND(SeqAndBranch1!L39,2)&amp;"s")</f>
        <v>43.6%</v>
      </c>
      <c r="F42">
        <f>SeqAndBranch1!R39</f>
        <v>4338508</v>
      </c>
      <c r="H42">
        <f t="shared" si="0"/>
        <v>42</v>
      </c>
      <c r="I42">
        <f t="shared" si="80"/>
        <v>0</v>
      </c>
      <c r="J42">
        <f t="shared" si="2"/>
        <v>0</v>
      </c>
      <c r="K42">
        <f t="shared" si="3"/>
        <v>0</v>
      </c>
      <c r="L42">
        <f t="shared" si="81"/>
        <v>0</v>
      </c>
      <c r="N42" s="32"/>
      <c r="O42" s="3" t="s">
        <v>105</v>
      </c>
      <c r="P42" s="19">
        <f t="shared" si="125"/>
        <v>-0.13596491228070126</v>
      </c>
      <c r="Q42" s="20">
        <f t="shared" si="125"/>
        <v>0.91280152173864493</v>
      </c>
      <c r="R42" s="19">
        <f t="shared" si="122"/>
        <v>-0.1764705882352946</v>
      </c>
      <c r="S42" s="20">
        <f t="shared" si="122"/>
        <v>0.83686027546797193</v>
      </c>
      <c r="T42" s="19">
        <f t="shared" si="126"/>
        <v>0.25925925925925997</v>
      </c>
      <c r="U42" s="20">
        <f t="shared" si="126"/>
        <v>0.40539375607829092</v>
      </c>
      <c r="V42" s="19">
        <f t="shared" si="127"/>
        <v>0.23364745011086549</v>
      </c>
      <c r="W42" s="20">
        <f t="shared" si="127"/>
        <v>0.39686741147429178</v>
      </c>
    </row>
    <row r="43" spans="1:23" x14ac:dyDescent="0.3">
      <c r="A43" t="str">
        <f>SeqAndBranch1!D40</f>
        <v>RUu</v>
      </c>
      <c r="B43">
        <f>SeqAndBranch1!G40</f>
        <v>25</v>
      </c>
      <c r="C43">
        <f>SeqAndBranch1!L40</f>
        <v>10800.299033641801</v>
      </c>
      <c r="D43">
        <f>SeqAndBranch1!P40</f>
        <v>0.53750000000000797</v>
      </c>
      <c r="E43" t="str">
        <f>IF(SeqAndBranch1!L40&gt;10800,ROUND(SeqAndBranch1!P40*100,1)&amp;"%",ROUND(SeqAndBranch1!L40,2)&amp;"s")</f>
        <v>53.8%</v>
      </c>
      <c r="F43">
        <f>SeqAndBranch1!R40</f>
        <v>3079947</v>
      </c>
      <c r="H43">
        <f t="shared" si="0"/>
        <v>42</v>
      </c>
      <c r="I43">
        <f t="shared" si="80"/>
        <v>1.1973432513402252E-4</v>
      </c>
      <c r="J43">
        <f t="shared" si="2"/>
        <v>-0.23308823529413844</v>
      </c>
      <c r="K43">
        <f t="shared" si="3"/>
        <v>-0.23308823529413844</v>
      </c>
      <c r="L43">
        <f t="shared" si="81"/>
        <v>0.29009074087220765</v>
      </c>
      <c r="N43" s="33"/>
      <c r="O43" s="4" t="s">
        <v>168</v>
      </c>
      <c r="P43" s="21">
        <f t="shared" si="125"/>
        <v>-7.4561403508771801E-2</v>
      </c>
      <c r="Q43" s="22">
        <f t="shared" si="125"/>
        <v>0.89750702809722605</v>
      </c>
      <c r="R43" s="21">
        <f t="shared" si="122"/>
        <v>-8.8235294117648452E-2</v>
      </c>
      <c r="S43" s="22">
        <f t="shared" si="122"/>
        <v>0.81601900929997129</v>
      </c>
      <c r="T43" s="21">
        <f t="shared" si="126"/>
        <v>0.27500000000000002</v>
      </c>
      <c r="U43" s="22">
        <f t="shared" si="126"/>
        <v>0.49640979802358948</v>
      </c>
      <c r="V43" s="19">
        <f t="shared" si="127"/>
        <v>0.34914772727272647</v>
      </c>
      <c r="W43" s="20">
        <f t="shared" si="127"/>
        <v>0.45187082983534038</v>
      </c>
    </row>
    <row r="44" spans="1:23" x14ac:dyDescent="0.3">
      <c r="A44" t="str">
        <f>SeqAndBranch1!D41</f>
        <v>RUb</v>
      </c>
      <c r="B44">
        <f>SeqAndBranch1!G41</f>
        <v>25</v>
      </c>
      <c r="C44">
        <f>SeqAndBranch1!L41</f>
        <v>10802.391310000001</v>
      </c>
      <c r="D44">
        <f>SeqAndBranch1!P41</f>
        <v>0.43589743600000003</v>
      </c>
      <c r="E44" t="str">
        <f>IF(SeqAndBranch1!L41&gt;10800,ROUND(SeqAndBranch1!P41*100,1)&amp;"%",ROUND(SeqAndBranch1!L41,2)&amp;"s")</f>
        <v>43.6%</v>
      </c>
      <c r="F44">
        <f>SeqAndBranch1!R41</f>
        <v>4842937</v>
      </c>
      <c r="H44">
        <f t="shared" si="0"/>
        <v>42</v>
      </c>
      <c r="I44">
        <f t="shared" si="80"/>
        <v>-7.3966408001797823E-5</v>
      </c>
      <c r="J44">
        <f t="shared" si="2"/>
        <v>-2.352962040894248E-10</v>
      </c>
      <c r="K44">
        <f t="shared" si="3"/>
        <v>-2.352962040894248E-10</v>
      </c>
      <c r="L44">
        <f t="shared" si="81"/>
        <v>-0.11626785060670627</v>
      </c>
      <c r="V44" s="12"/>
      <c r="W44" s="12"/>
    </row>
    <row r="45" spans="1:23" x14ac:dyDescent="0.3">
      <c r="A45" t="str">
        <f>SeqAndBranch1!D42</f>
        <v>RUsp</v>
      </c>
      <c r="B45">
        <f>SeqAndBranch1!G42</f>
        <v>25</v>
      </c>
      <c r="C45">
        <f>SeqAndBranch1!L42</f>
        <v>10801.1743974685</v>
      </c>
      <c r="D45">
        <f>SeqAndBranch1!P42</f>
        <v>0.512820512820512</v>
      </c>
      <c r="E45" t="str">
        <f>IF(SeqAndBranch1!L42&gt;10800,ROUND(SeqAndBranch1!P42*100,1)&amp;"%",ROUND(SeqAndBranch1!L42,2)&amp;"s")</f>
        <v>51.3%</v>
      </c>
      <c r="F45">
        <f>SeqAndBranch1!R42</f>
        <v>707783</v>
      </c>
      <c r="H45">
        <f t="shared" si="0"/>
        <v>42</v>
      </c>
      <c r="I45">
        <f t="shared" si="80"/>
        <v>3.8694067556377531E-5</v>
      </c>
      <c r="J45">
        <f t="shared" si="2"/>
        <v>-0.1764705882352946</v>
      </c>
      <c r="K45">
        <f t="shared" si="3"/>
        <v>-0.1764705882352946</v>
      </c>
      <c r="L45">
        <f t="shared" si="81"/>
        <v>0.83686027546797193</v>
      </c>
    </row>
    <row r="46" spans="1:23" x14ac:dyDescent="0.3">
      <c r="A46" t="str">
        <f>SeqAndBranch1!D43</f>
        <v>RUspb</v>
      </c>
      <c r="B46">
        <f>SeqAndBranch1!G43</f>
        <v>25</v>
      </c>
      <c r="C46">
        <f>SeqAndBranch1!L43</f>
        <v>10801.556829214</v>
      </c>
      <c r="D46">
        <f>SeqAndBranch1!P43</f>
        <v>0.47435897435897401</v>
      </c>
      <c r="E46" t="str">
        <f>IF(SeqAndBranch1!L43&gt;10800,ROUND(SeqAndBranch1!P43*100,1)&amp;"%",ROUND(SeqAndBranch1!L43,2)&amp;"s")</f>
        <v>47.4%</v>
      </c>
      <c r="F46">
        <f>SeqAndBranch1!R43</f>
        <v>798203</v>
      </c>
      <c r="H46">
        <f t="shared" si="0"/>
        <v>42</v>
      </c>
      <c r="I46">
        <f t="shared" si="80"/>
        <v>3.2889408925674368E-6</v>
      </c>
      <c r="J46">
        <f t="shared" si="2"/>
        <v>-8.8235294117648452E-2</v>
      </c>
      <c r="K46">
        <f t="shared" si="3"/>
        <v>-8.8235294117648452E-2</v>
      </c>
      <c r="L46">
        <f t="shared" si="81"/>
        <v>0.81601900929997129</v>
      </c>
    </row>
    <row r="51" spans="1:12" x14ac:dyDescent="0.3">
      <c r="A51" t="str">
        <f>SeqAndBranch1!D45</f>
        <v>Model</v>
      </c>
      <c r="B51" t="str">
        <f>SeqAndBranch1!G45</f>
        <v>N</v>
      </c>
      <c r="C51" t="str">
        <f>SeqAndBranch1!L45</f>
        <v>Runtime</v>
      </c>
      <c r="D51" t="str">
        <f>SeqAndBranch1!P45</f>
        <v>MIP Gap</v>
      </c>
      <c r="E51" t="s">
        <v>58</v>
      </c>
      <c r="F51" t="str">
        <f>SeqAndBranch1!R45</f>
        <v>Node Count</v>
      </c>
      <c r="H51" t="s">
        <v>173</v>
      </c>
      <c r="I51" t="s">
        <v>169</v>
      </c>
      <c r="J51" t="s">
        <v>172</v>
      </c>
      <c r="K51" t="s">
        <v>170</v>
      </c>
      <c r="L51" t="s">
        <v>171</v>
      </c>
    </row>
    <row r="52" spans="1:12" x14ac:dyDescent="0.3">
      <c r="A52" t="str">
        <f>SeqAndBranch1!D46</f>
        <v>SBL</v>
      </c>
      <c r="B52">
        <f>SeqAndBranch1!G46</f>
        <v>10</v>
      </c>
      <c r="C52">
        <f>SeqAndBranch1!L46</f>
        <v>0.26556849479675199</v>
      </c>
      <c r="D52">
        <f>SeqAndBranch1!P46</f>
        <v>0</v>
      </c>
      <c r="E52" t="str">
        <f>IF(SeqAndBranch1!L46&gt;10800,ROUND(SeqAndBranch1!P46*100,1)&amp;"%",ROUND(SeqAndBranch1!L46,2)&amp;"s")</f>
        <v>0.27s</v>
      </c>
      <c r="F52">
        <f>SeqAndBranch1!R46</f>
        <v>10470</v>
      </c>
      <c r="H52">
        <f t="shared" si="0"/>
        <v>52</v>
      </c>
      <c r="I52">
        <f t="shared" si="80"/>
        <v>0</v>
      </c>
      <c r="J52" t="str">
        <f t="shared" si="2"/>
        <v>na</v>
      </c>
      <c r="K52">
        <f t="shared" si="3"/>
        <v>0</v>
      </c>
      <c r="L52">
        <f t="shared" si="81"/>
        <v>0</v>
      </c>
    </row>
    <row r="53" spans="1:12" x14ac:dyDescent="0.3">
      <c r="A53" t="str">
        <f>SeqAndBranch1!D47</f>
        <v>SBuL</v>
      </c>
      <c r="B53">
        <f>SeqAndBranch1!G47</f>
        <v>10</v>
      </c>
      <c r="C53">
        <f>SeqAndBranch1!L47</f>
        <v>0.15584754943847601</v>
      </c>
      <c r="D53">
        <f>SeqAndBranch1!P47</f>
        <v>0</v>
      </c>
      <c r="E53" t="str">
        <f>IF(SeqAndBranch1!L47&gt;10800,ROUND(SeqAndBranch1!P47*100,1)&amp;"%",ROUND(SeqAndBranch1!L47,2)&amp;"s")</f>
        <v>0.16s</v>
      </c>
      <c r="F53">
        <f>SeqAndBranch1!R47</f>
        <v>9584</v>
      </c>
      <c r="H53">
        <f t="shared" si="0"/>
        <v>52</v>
      </c>
      <c r="I53">
        <f t="shared" si="80"/>
        <v>0.41315497699472564</v>
      </c>
      <c r="J53" t="str">
        <f t="shared" si="2"/>
        <v>na</v>
      </c>
      <c r="K53">
        <f t="shared" si="3"/>
        <v>0.41315497699472564</v>
      </c>
      <c r="L53">
        <f t="shared" si="81"/>
        <v>8.4622731614135624E-2</v>
      </c>
    </row>
    <row r="54" spans="1:12" x14ac:dyDescent="0.3">
      <c r="A54" t="str">
        <f>SeqAndBranch1!D48</f>
        <v>SBbL</v>
      </c>
      <c r="B54">
        <f>SeqAndBranch1!G48</f>
        <v>10</v>
      </c>
      <c r="C54">
        <f>SeqAndBranch1!L48</f>
        <v>0.23393750199999999</v>
      </c>
      <c r="D54">
        <f>SeqAndBranch1!P48</f>
        <v>0</v>
      </c>
      <c r="E54" t="str">
        <f>IF(SeqAndBranch1!L48&gt;10800,ROUND(SeqAndBranch1!P48*100,1)&amp;"%",ROUND(SeqAndBranch1!L48,2)&amp;"s")</f>
        <v>0.23s</v>
      </c>
      <c r="F54">
        <f>SeqAndBranch1!R48</f>
        <v>17767</v>
      </c>
      <c r="H54">
        <f t="shared" si="0"/>
        <v>52</v>
      </c>
      <c r="I54">
        <f t="shared" si="80"/>
        <v>0.11910672168007051</v>
      </c>
      <c r="J54" t="str">
        <f t="shared" si="2"/>
        <v>na</v>
      </c>
      <c r="K54">
        <f t="shared" si="3"/>
        <v>0.11910672168007051</v>
      </c>
      <c r="L54">
        <f t="shared" si="81"/>
        <v>-0.69694364851957979</v>
      </c>
    </row>
    <row r="55" spans="1:12" x14ac:dyDescent="0.3">
      <c r="A55" t="str">
        <f>SeqAndBranch1!D49</f>
        <v>SBspL</v>
      </c>
      <c r="B55">
        <f>SeqAndBranch1!G49</f>
        <v>10</v>
      </c>
      <c r="C55">
        <f>SeqAndBranch1!L49</f>
        <v>0.39016819000244102</v>
      </c>
      <c r="D55">
        <f>SeqAndBranch1!P49</f>
        <v>0</v>
      </c>
      <c r="E55" t="str">
        <f>IF(SeqAndBranch1!L49&gt;10800,ROUND(SeqAndBranch1!P49*100,1)&amp;"%",ROUND(SeqAndBranch1!L49,2)&amp;"s")</f>
        <v>0.39s</v>
      </c>
      <c r="F55">
        <f>SeqAndBranch1!R49</f>
        <v>10408</v>
      </c>
      <c r="H55">
        <f t="shared" si="0"/>
        <v>52</v>
      </c>
      <c r="I55">
        <f t="shared" si="80"/>
        <v>-0.46918101223207648</v>
      </c>
      <c r="J55" t="str">
        <f t="shared" si="2"/>
        <v>na</v>
      </c>
      <c r="K55">
        <f t="shared" si="3"/>
        <v>-0.46918101223207648</v>
      </c>
      <c r="L55">
        <f t="shared" si="81"/>
        <v>5.9216809933142316E-3</v>
      </c>
    </row>
    <row r="56" spans="1:12" x14ac:dyDescent="0.3">
      <c r="A56" t="str">
        <f>SeqAndBranch1!D50</f>
        <v>SBspbL</v>
      </c>
      <c r="B56">
        <f>SeqAndBranch1!G50</f>
        <v>10</v>
      </c>
      <c r="C56">
        <f>SeqAndBranch1!L50</f>
        <v>0.35186505299999998</v>
      </c>
      <c r="D56">
        <f>SeqAndBranch1!P50</f>
        <v>0</v>
      </c>
      <c r="E56" t="str">
        <f>IF(SeqAndBranch1!L50&gt;10800,ROUND(SeqAndBranch1!P50*100,1)&amp;"%",ROUND(SeqAndBranch1!L50,2)&amp;"s")</f>
        <v>0.35s</v>
      </c>
      <c r="F56">
        <f>SeqAndBranch1!R50</f>
        <v>13593</v>
      </c>
      <c r="H56">
        <f t="shared" si="0"/>
        <v>52</v>
      </c>
      <c r="I56">
        <f t="shared" si="80"/>
        <v>-0.32495028549713134</v>
      </c>
      <c r="J56" t="str">
        <f t="shared" si="2"/>
        <v>na</v>
      </c>
      <c r="K56">
        <f t="shared" si="3"/>
        <v>-0.32495028549713134</v>
      </c>
      <c r="L56">
        <f t="shared" si="81"/>
        <v>-0.29828080229226361</v>
      </c>
    </row>
    <row r="57" spans="1:12" x14ac:dyDescent="0.3">
      <c r="A57" t="str">
        <f>SeqAndBranch1!D51</f>
        <v>SBL</v>
      </c>
      <c r="B57">
        <f>SeqAndBranch1!G51</f>
        <v>15</v>
      </c>
      <c r="C57">
        <f>SeqAndBranch1!L51</f>
        <v>10800.045284747999</v>
      </c>
      <c r="D57">
        <f>SeqAndBranch1!P51</f>
        <v>7.9999999906159899E-2</v>
      </c>
      <c r="E57" t="str">
        <f>IF(SeqAndBranch1!L51&gt;10800,ROUND(SeqAndBranch1!P51*100,1)&amp;"%",ROUND(SeqAndBranch1!L51,2)&amp;"s")</f>
        <v>8%</v>
      </c>
      <c r="F57">
        <f>SeqAndBranch1!R51</f>
        <v>22409960</v>
      </c>
      <c r="H57">
        <f t="shared" si="0"/>
        <v>57</v>
      </c>
      <c r="I57">
        <f t="shared" si="80"/>
        <v>0</v>
      </c>
      <c r="J57">
        <f t="shared" si="2"/>
        <v>0</v>
      </c>
      <c r="K57">
        <f t="shared" si="3"/>
        <v>0</v>
      </c>
      <c r="L57">
        <f t="shared" si="81"/>
        <v>0</v>
      </c>
    </row>
    <row r="58" spans="1:12" x14ac:dyDescent="0.3">
      <c r="A58" t="str">
        <f>SeqAndBranch1!D52</f>
        <v>SBuL</v>
      </c>
      <c r="B58">
        <f>SeqAndBranch1!G52</f>
        <v>15</v>
      </c>
      <c r="C58">
        <f>SeqAndBranch1!L52</f>
        <v>10800.0036942958</v>
      </c>
      <c r="D58">
        <f>SeqAndBranch1!P52</f>
        <v>4.0816326530612103E-2</v>
      </c>
      <c r="E58" t="str">
        <f>IF(SeqAndBranch1!L52&gt;10800,ROUND(SeqAndBranch1!P52*100,1)&amp;"%",ROUND(SeqAndBranch1!L52,2)&amp;"s")</f>
        <v>4.1%</v>
      </c>
      <c r="F58">
        <f>SeqAndBranch1!R52</f>
        <v>161347374</v>
      </c>
      <c r="H58">
        <f t="shared" si="0"/>
        <v>57</v>
      </c>
      <c r="I58">
        <f t="shared" si="80"/>
        <v>3.8509516491014672E-6</v>
      </c>
      <c r="J58">
        <f t="shared" si="2"/>
        <v>0.48979591776887871</v>
      </c>
      <c r="K58">
        <f t="shared" si="3"/>
        <v>0.48979591776887871</v>
      </c>
      <c r="L58">
        <f t="shared" si="81"/>
        <v>-6.1998064253572966</v>
      </c>
    </row>
    <row r="59" spans="1:12" x14ac:dyDescent="0.3">
      <c r="A59" t="str">
        <f>SeqAndBranch1!D53</f>
        <v>SBbL</v>
      </c>
      <c r="B59">
        <f>SeqAndBranch1!G53</f>
        <v>15</v>
      </c>
      <c r="C59">
        <f>SeqAndBranch1!L53</f>
        <v>10800.050859212801</v>
      </c>
      <c r="D59">
        <f>SeqAndBranch1!P53</f>
        <v>5.9999999904119798E-2</v>
      </c>
      <c r="E59" t="str">
        <f>IF(SeqAndBranch1!L53&gt;10800,ROUND(SeqAndBranch1!P53*100,1)&amp;"%",ROUND(SeqAndBranch1!L53,2)&amp;"s")</f>
        <v>6%</v>
      </c>
      <c r="F59">
        <f>SeqAndBranch1!R53</f>
        <v>39699100</v>
      </c>
      <c r="H59">
        <f t="shared" si="0"/>
        <v>57</v>
      </c>
      <c r="I59">
        <f t="shared" si="80"/>
        <v>-5.1615198405547073E-7</v>
      </c>
      <c r="J59">
        <f t="shared" si="2"/>
        <v>0.25000000031875158</v>
      </c>
      <c r="K59">
        <f t="shared" si="3"/>
        <v>0.25000000031875158</v>
      </c>
      <c r="L59">
        <f t="shared" si="81"/>
        <v>-0.77149356803849711</v>
      </c>
    </row>
    <row r="60" spans="1:12" x14ac:dyDescent="0.3">
      <c r="A60" t="str">
        <f>SeqAndBranch1!D54</f>
        <v>SBspL</v>
      </c>
      <c r="B60">
        <f>SeqAndBranch1!G54</f>
        <v>15</v>
      </c>
      <c r="C60">
        <f>SeqAndBranch1!L54</f>
        <v>11.518093109130801</v>
      </c>
      <c r="D60">
        <f>SeqAndBranch1!P54</f>
        <v>0</v>
      </c>
      <c r="E60" t="str">
        <f>IF(SeqAndBranch1!L54&gt;10800,ROUND(SeqAndBranch1!P54*100,1)&amp;"%",ROUND(SeqAndBranch1!L54,2)&amp;"s")</f>
        <v>11.52s</v>
      </c>
      <c r="F60">
        <f>SeqAndBranch1!R54</f>
        <v>47665</v>
      </c>
      <c r="H60">
        <f t="shared" si="0"/>
        <v>57</v>
      </c>
      <c r="I60">
        <f t="shared" si="80"/>
        <v>0.99893351436911126</v>
      </c>
      <c r="J60">
        <f t="shared" si="2"/>
        <v>1</v>
      </c>
      <c r="K60" t="str">
        <f t="shared" si="3"/>
        <v>*</v>
      </c>
      <c r="L60">
        <f t="shared" si="81"/>
        <v>0.99787304395010079</v>
      </c>
    </row>
    <row r="61" spans="1:12" x14ac:dyDescent="0.3">
      <c r="A61" t="str">
        <f>SeqAndBranch1!D55</f>
        <v>SBspbL</v>
      </c>
      <c r="B61">
        <f>SeqAndBranch1!G55</f>
        <v>15</v>
      </c>
      <c r="C61">
        <f>SeqAndBranch1!L55</f>
        <v>5.7641668319999999</v>
      </c>
      <c r="D61">
        <f>SeqAndBranch1!P55</f>
        <v>0</v>
      </c>
      <c r="E61" t="str">
        <f>IF(SeqAndBranch1!L55&gt;10800,ROUND(SeqAndBranch1!P55*100,1)&amp;"%",ROUND(SeqAndBranch1!L55,2)&amp;"s")</f>
        <v>5.76s</v>
      </c>
      <c r="F61">
        <f>SeqAndBranch1!R55</f>
        <v>25273</v>
      </c>
      <c r="H61">
        <f t="shared" si="0"/>
        <v>57</v>
      </c>
      <c r="I61">
        <f t="shared" si="80"/>
        <v>0.9994662830867812</v>
      </c>
      <c r="J61">
        <f t="shared" si="2"/>
        <v>1</v>
      </c>
      <c r="K61" t="str">
        <f t="shared" si="3"/>
        <v>*</v>
      </c>
      <c r="L61">
        <f t="shared" si="81"/>
        <v>0.99887224252073636</v>
      </c>
    </row>
    <row r="62" spans="1:12" x14ac:dyDescent="0.3">
      <c r="A62" t="str">
        <f>SeqAndBranch1!D56</f>
        <v>SBL</v>
      </c>
      <c r="B62">
        <f>SeqAndBranch1!G56</f>
        <v>20</v>
      </c>
      <c r="C62">
        <f>SeqAndBranch1!L56</f>
        <v>10800.11992383</v>
      </c>
      <c r="D62">
        <f>SeqAndBranch1!P56</f>
        <v>0.392405063291139</v>
      </c>
      <c r="E62" t="str">
        <f>IF(SeqAndBranch1!L56&gt;10800,ROUND(SeqAndBranch1!P56*100,1)&amp;"%",ROUND(SeqAndBranch1!L56,2)&amp;"s")</f>
        <v>39.2%</v>
      </c>
      <c r="F62">
        <f>SeqAndBranch1!R56</f>
        <v>4486727</v>
      </c>
      <c r="H62">
        <f t="shared" si="0"/>
        <v>62</v>
      </c>
      <c r="I62">
        <f t="shared" si="80"/>
        <v>0</v>
      </c>
      <c r="J62">
        <f t="shared" si="2"/>
        <v>0</v>
      </c>
      <c r="K62">
        <f t="shared" si="3"/>
        <v>0</v>
      </c>
      <c r="L62">
        <f t="shared" si="81"/>
        <v>0</v>
      </c>
    </row>
    <row r="63" spans="1:12" x14ac:dyDescent="0.3">
      <c r="A63" t="str">
        <f>SeqAndBranch1!D57</f>
        <v>SBuL</v>
      </c>
      <c r="B63">
        <f>SeqAndBranch1!G57</f>
        <v>20</v>
      </c>
      <c r="C63">
        <f>SeqAndBranch1!L57</f>
        <v>10800.2819449901</v>
      </c>
      <c r="D63">
        <f>SeqAndBranch1!P57</f>
        <v>0.4</v>
      </c>
      <c r="E63" t="str">
        <f>IF(SeqAndBranch1!L57&gt;10800,ROUND(SeqAndBranch1!P57*100,1)&amp;"%",ROUND(SeqAndBranch1!L57,2)&amp;"s")</f>
        <v>40%</v>
      </c>
      <c r="F63">
        <f>SeqAndBranch1!R57</f>
        <v>11019174</v>
      </c>
      <c r="H63">
        <f t="shared" si="0"/>
        <v>62</v>
      </c>
      <c r="I63">
        <f t="shared" si="80"/>
        <v>-1.5001792687762092E-5</v>
      </c>
      <c r="J63">
        <f t="shared" si="2"/>
        <v>-1.93548387096781E-2</v>
      </c>
      <c r="K63">
        <f t="shared" si="3"/>
        <v>-1.93548387096781E-2</v>
      </c>
      <c r="L63">
        <f t="shared" si="81"/>
        <v>-1.4559492922123409</v>
      </c>
    </row>
    <row r="64" spans="1:12" x14ac:dyDescent="0.3">
      <c r="A64" t="str">
        <f>SeqAndBranch1!D58</f>
        <v>SBbL</v>
      </c>
      <c r="B64">
        <f>SeqAndBranch1!G58</f>
        <v>20</v>
      </c>
      <c r="C64">
        <f>SeqAndBranch1!L58</f>
        <v>10800.1170279979</v>
      </c>
      <c r="D64">
        <f>SeqAndBranch1!P58</f>
        <v>0.329113924050632</v>
      </c>
      <c r="E64" t="str">
        <f>IF(SeqAndBranch1!L58&gt;10800,ROUND(SeqAndBranch1!P58*100,1)&amp;"%",ROUND(SeqAndBranch1!L58,2)&amp;"s")</f>
        <v>32.9%</v>
      </c>
      <c r="F64">
        <f>SeqAndBranch1!R58</f>
        <v>7731294</v>
      </c>
      <c r="H64">
        <f t="shared" si="0"/>
        <v>62</v>
      </c>
      <c r="I64">
        <f t="shared" si="80"/>
        <v>2.6812962452174505E-7</v>
      </c>
      <c r="J64">
        <f t="shared" si="2"/>
        <v>0.16129032258064696</v>
      </c>
      <c r="K64">
        <f t="shared" si="3"/>
        <v>0.16129032258064696</v>
      </c>
      <c r="L64">
        <f t="shared" si="81"/>
        <v>-0.72314785365813428</v>
      </c>
    </row>
    <row r="65" spans="1:12" x14ac:dyDescent="0.3">
      <c r="A65" t="str">
        <f>SeqAndBranch1!D59</f>
        <v>SBspL</v>
      </c>
      <c r="B65">
        <f>SeqAndBranch1!G59</f>
        <v>20</v>
      </c>
      <c r="C65">
        <f>SeqAndBranch1!L59</f>
        <v>10800.391219139099</v>
      </c>
      <c r="D65">
        <f>SeqAndBranch1!P59</f>
        <v>0.27710843373493899</v>
      </c>
      <c r="E65" t="str">
        <f>IF(SeqAndBranch1!L59&gt;10800,ROUND(SeqAndBranch1!P59*100,1)&amp;"%",ROUND(SeqAndBranch1!L59,2)&amp;"s")</f>
        <v>27.7%</v>
      </c>
      <c r="F65">
        <f>SeqAndBranch1!R59</f>
        <v>2737407</v>
      </c>
      <c r="H65">
        <f t="shared" si="0"/>
        <v>62</v>
      </c>
      <c r="I65">
        <f t="shared" si="80"/>
        <v>-2.5119657097595077E-5</v>
      </c>
      <c r="J65">
        <f t="shared" si="2"/>
        <v>0.29382044306257443</v>
      </c>
      <c r="K65">
        <f t="shared" si="3"/>
        <v>0.29382044306257443</v>
      </c>
      <c r="L65">
        <f t="shared" si="81"/>
        <v>0.3898877734259294</v>
      </c>
    </row>
    <row r="66" spans="1:12" x14ac:dyDescent="0.3">
      <c r="A66" t="str">
        <f>SeqAndBranch1!D60</f>
        <v>SBspbL</v>
      </c>
      <c r="B66">
        <f>SeqAndBranch1!G60</f>
        <v>20</v>
      </c>
      <c r="C66">
        <f>SeqAndBranch1!L60</f>
        <v>10800.308370000001</v>
      </c>
      <c r="D66">
        <f>SeqAndBranch1!P60</f>
        <v>0.26190476200000001</v>
      </c>
      <c r="E66" t="str">
        <f>IF(SeqAndBranch1!L60&gt;10800,ROUND(SeqAndBranch1!P60*100,1)&amp;"%",ROUND(SeqAndBranch1!L60,2)&amp;"s")</f>
        <v>26.2%</v>
      </c>
      <c r="F66">
        <f>SeqAndBranch1!R60</f>
        <v>2605853</v>
      </c>
      <c r="H66">
        <f t="shared" si="0"/>
        <v>62</v>
      </c>
      <c r="I66">
        <f t="shared" si="80"/>
        <v>-1.7448525695093904E-5</v>
      </c>
      <c r="J66">
        <f t="shared" si="2"/>
        <v>0.3325652839354834</v>
      </c>
      <c r="K66">
        <f t="shared" si="3"/>
        <v>0.3325652839354834</v>
      </c>
      <c r="L66">
        <f t="shared" si="81"/>
        <v>0.41920847869727756</v>
      </c>
    </row>
    <row r="67" spans="1:12" x14ac:dyDescent="0.3">
      <c r="A67" t="str">
        <f>SeqAndBranch1!D61</f>
        <v>SBL</v>
      </c>
      <c r="B67">
        <f>SeqAndBranch1!G61</f>
        <v>25</v>
      </c>
      <c r="C67">
        <f>SeqAndBranch1!L61</f>
        <v>10800.245986461599</v>
      </c>
      <c r="D67">
        <f>SeqAndBranch1!P61</f>
        <v>0.5</v>
      </c>
      <c r="E67" t="str">
        <f>IF(SeqAndBranch1!L61&gt;10800,ROUND(SeqAndBranch1!P61*100,1)&amp;"%",ROUND(SeqAndBranch1!L61,2)&amp;"s")</f>
        <v>50%</v>
      </c>
      <c r="F67">
        <f>SeqAndBranch1!R61</f>
        <v>3584478</v>
      </c>
      <c r="H67">
        <f t="shared" ref="H67:H96" si="128">ROW()-MOD(ROW()-2,5)</f>
        <v>67</v>
      </c>
      <c r="I67">
        <f t="shared" si="80"/>
        <v>0</v>
      </c>
      <c r="J67">
        <f t="shared" ref="J67:J96" si="129">IF(INDEX(D:D,H67)=0, "na", (INDEX(D:D,H67)-D67)/INDEX(D:D,H67))</f>
        <v>0</v>
      </c>
      <c r="K67">
        <f t="shared" ref="K67:K96" si="130">IF(AND(INDEX(D:D,H67)=0,D67=0),I67,IF(AND(INDEX(D:D,H67)&gt;0,D67&gt;0),J67,IF(D67&gt;0,"$\circ$","*")))</f>
        <v>0</v>
      </c>
      <c r="L67">
        <f t="shared" si="81"/>
        <v>0</v>
      </c>
    </row>
    <row r="68" spans="1:12" x14ac:dyDescent="0.3">
      <c r="A68" t="str">
        <f>SeqAndBranch1!D62</f>
        <v>SBuL</v>
      </c>
      <c r="B68">
        <f>SeqAndBranch1!G62</f>
        <v>25</v>
      </c>
      <c r="C68">
        <f>SeqAndBranch1!L62</f>
        <v>10800.089529037399</v>
      </c>
      <c r="D68">
        <f>SeqAndBranch1!P62</f>
        <v>0.47435897435897401</v>
      </c>
      <c r="E68" t="str">
        <f>IF(SeqAndBranch1!L62&gt;10800,ROUND(SeqAndBranch1!P62*100,1)&amp;"%",ROUND(SeqAndBranch1!L62,2)&amp;"s")</f>
        <v>47.4%</v>
      </c>
      <c r="F68">
        <f>SeqAndBranch1!R62</f>
        <v>11873023</v>
      </c>
      <c r="H68">
        <f t="shared" si="128"/>
        <v>67</v>
      </c>
      <c r="I68">
        <f t="shared" si="80"/>
        <v>1.4486468585652749E-5</v>
      </c>
      <c r="J68">
        <f t="shared" si="129"/>
        <v>5.1282051282051988E-2</v>
      </c>
      <c r="K68">
        <f t="shared" si="130"/>
        <v>5.1282051282051988E-2</v>
      </c>
      <c r="L68">
        <f t="shared" si="81"/>
        <v>-2.3123436662186236</v>
      </c>
    </row>
    <row r="69" spans="1:12" x14ac:dyDescent="0.3">
      <c r="A69" t="str">
        <f>SeqAndBranch1!D63</f>
        <v>SBbL</v>
      </c>
      <c r="B69">
        <f>SeqAndBranch1!G63</f>
        <v>25</v>
      </c>
      <c r="C69">
        <f>SeqAndBranch1!L63</f>
        <v>10800.1952233314</v>
      </c>
      <c r="D69">
        <f>SeqAndBranch1!P63</f>
        <v>0.4</v>
      </c>
      <c r="E69" t="str">
        <f>IF(SeqAndBranch1!L63&gt;10800,ROUND(SeqAndBranch1!P63*100,1)&amp;"%",ROUND(SeqAndBranch1!L63,2)&amp;"s")</f>
        <v>40%</v>
      </c>
      <c r="F69">
        <f>SeqAndBranch1!R63</f>
        <v>7416309</v>
      </c>
      <c r="H69">
        <f t="shared" si="128"/>
        <v>67</v>
      </c>
      <c r="I69">
        <f t="shared" si="80"/>
        <v>4.700182779404763E-6</v>
      </c>
      <c r="J69">
        <f t="shared" si="129"/>
        <v>0.19999999999999996</v>
      </c>
      <c r="K69">
        <f t="shared" si="130"/>
        <v>0.19999999999999996</v>
      </c>
      <c r="L69">
        <f t="shared" si="81"/>
        <v>-1.0690067005572359</v>
      </c>
    </row>
    <row r="70" spans="1:12" x14ac:dyDescent="0.3">
      <c r="A70" t="str">
        <f>SeqAndBranch1!D64</f>
        <v>SBspL</v>
      </c>
      <c r="B70">
        <f>SeqAndBranch1!G64</f>
        <v>25</v>
      </c>
      <c r="C70">
        <f>SeqAndBranch1!L64</f>
        <v>10800.3057522773</v>
      </c>
      <c r="D70">
        <f>SeqAndBranch1!P64</f>
        <v>0.37037037037037002</v>
      </c>
      <c r="E70" t="str">
        <f>IF(SeqAndBranch1!L64&gt;10800,ROUND(SeqAndBranch1!P64*100,1)&amp;"%",ROUND(SeqAndBranch1!L64,2)&amp;"s")</f>
        <v>37%</v>
      </c>
      <c r="F70">
        <f>SeqAndBranch1!R64</f>
        <v>2131353</v>
      </c>
      <c r="H70">
        <f t="shared" si="128"/>
        <v>67</v>
      </c>
      <c r="I70">
        <f t="shared" si="80"/>
        <v>-5.5337457846071796E-6</v>
      </c>
      <c r="J70">
        <f t="shared" si="129"/>
        <v>0.25925925925925997</v>
      </c>
      <c r="K70">
        <f t="shared" si="130"/>
        <v>0.25925925925925997</v>
      </c>
      <c r="L70">
        <f t="shared" si="81"/>
        <v>0.40539375607829092</v>
      </c>
    </row>
    <row r="71" spans="1:12" x14ac:dyDescent="0.3">
      <c r="A71" t="str">
        <f>SeqAndBranch1!D65</f>
        <v>SBspbL</v>
      </c>
      <c r="B71">
        <f>SeqAndBranch1!G65</f>
        <v>25</v>
      </c>
      <c r="C71">
        <f>SeqAndBranch1!L65</f>
        <v>10800.47111</v>
      </c>
      <c r="D71">
        <f>SeqAndBranch1!P65</f>
        <v>0.36249999999999999</v>
      </c>
      <c r="E71" t="str">
        <f>IF(SeqAndBranch1!L65&gt;10800,ROUND(SeqAndBranch1!P65*100,1)&amp;"%",ROUND(SeqAndBranch1!L65,2)&amp;"s")</f>
        <v>36.3%</v>
      </c>
      <c r="F71">
        <f>SeqAndBranch1!R65</f>
        <v>1805108</v>
      </c>
      <c r="H71">
        <f t="shared" si="128"/>
        <v>67</v>
      </c>
      <c r="I71">
        <f t="shared" si="80"/>
        <v>-2.0844297313526001E-5</v>
      </c>
      <c r="J71">
        <f t="shared" si="129"/>
        <v>0.27500000000000002</v>
      </c>
      <c r="K71">
        <f t="shared" si="130"/>
        <v>0.27500000000000002</v>
      </c>
      <c r="L71">
        <f t="shared" si="81"/>
        <v>0.49640979802358948</v>
      </c>
    </row>
    <row r="76" spans="1:12" x14ac:dyDescent="0.3">
      <c r="A76" t="str">
        <f>SeqAndBranch1!D67</f>
        <v>Model</v>
      </c>
      <c r="B76" t="str">
        <f>SeqAndBranch1!G67</f>
        <v>N</v>
      </c>
      <c r="C76" t="str">
        <f>SeqAndBranch1!L67</f>
        <v>Runtime</v>
      </c>
      <c r="D76" t="str">
        <f>SeqAndBranch1!P67</f>
        <v>MIP Gap</v>
      </c>
      <c r="E76" t="s">
        <v>58</v>
      </c>
      <c r="F76" t="str">
        <f>SeqAndBranch1!R67</f>
        <v>Node Count</v>
      </c>
      <c r="H76" t="s">
        <v>173</v>
      </c>
      <c r="I76" t="s">
        <v>169</v>
      </c>
      <c r="J76" t="s">
        <v>172</v>
      </c>
      <c r="K76" t="s">
        <v>170</v>
      </c>
      <c r="L76" t="s">
        <v>171</v>
      </c>
    </row>
    <row r="77" spans="1:12" x14ac:dyDescent="0.3">
      <c r="A77" t="str">
        <f>SeqAndBranch1!D68</f>
        <v>SBM</v>
      </c>
      <c r="B77">
        <f>SeqAndBranch1!G68</f>
        <v>10</v>
      </c>
      <c r="C77">
        <f>SeqAndBranch1!L68</f>
        <v>0.32615756988525302</v>
      </c>
      <c r="D77">
        <f>SeqAndBranch1!P68</f>
        <v>0</v>
      </c>
      <c r="E77" t="str">
        <f>IF(SeqAndBranch1!L68&gt;10800,ROUND(SeqAndBranch1!P68*100,1)&amp;"%",ROUND(SeqAndBranch1!L68,2)&amp;"s")</f>
        <v>0.33s</v>
      </c>
      <c r="F77">
        <f>SeqAndBranch1!R68</f>
        <v>9773</v>
      </c>
      <c r="H77">
        <f t="shared" si="128"/>
        <v>77</v>
      </c>
      <c r="I77">
        <f t="shared" si="80"/>
        <v>0</v>
      </c>
      <c r="J77" t="str">
        <f t="shared" si="129"/>
        <v>na</v>
      </c>
      <c r="K77">
        <f t="shared" si="130"/>
        <v>0</v>
      </c>
      <c r="L77">
        <f t="shared" si="81"/>
        <v>0</v>
      </c>
    </row>
    <row r="78" spans="1:12" x14ac:dyDescent="0.3">
      <c r="A78" t="str">
        <f>SeqAndBranch1!D69</f>
        <v>SBuM</v>
      </c>
      <c r="B78">
        <f>SeqAndBranch1!G69</f>
        <v>10</v>
      </c>
      <c r="C78">
        <f>SeqAndBranch1!L69</f>
        <v>0.29680371284484802</v>
      </c>
      <c r="D78">
        <f>SeqAndBranch1!P69</f>
        <v>0</v>
      </c>
      <c r="E78" t="str">
        <f>IF(SeqAndBranch1!L69&gt;10800,ROUND(SeqAndBranch1!P69*100,1)&amp;"%",ROUND(SeqAndBranch1!L69,2)&amp;"s")</f>
        <v>0.3s</v>
      </c>
      <c r="F78">
        <f>SeqAndBranch1!R69</f>
        <v>14350</v>
      </c>
      <c r="H78">
        <f t="shared" si="128"/>
        <v>77</v>
      </c>
      <c r="I78">
        <f t="shared" si="80"/>
        <v>8.9999005850859473E-2</v>
      </c>
      <c r="J78" t="str">
        <f t="shared" si="129"/>
        <v>na</v>
      </c>
      <c r="K78">
        <f t="shared" si="130"/>
        <v>8.9999005850859473E-2</v>
      </c>
      <c r="L78">
        <f t="shared" si="81"/>
        <v>-0.46833111634093932</v>
      </c>
    </row>
    <row r="79" spans="1:12" x14ac:dyDescent="0.3">
      <c r="A79" t="str">
        <f>SeqAndBranch1!D70</f>
        <v>SBbM</v>
      </c>
      <c r="B79">
        <f>SeqAndBranch1!G70</f>
        <v>10</v>
      </c>
      <c r="C79">
        <f>SeqAndBranch1!L70</f>
        <v>0.31539344800000002</v>
      </c>
      <c r="D79">
        <f>SeqAndBranch1!P70</f>
        <v>0</v>
      </c>
      <c r="E79" t="str">
        <f>IF(SeqAndBranch1!L70&gt;10800,ROUND(SeqAndBranch1!P70*100,1)&amp;"%",ROUND(SeqAndBranch1!L70,2)&amp;"s")</f>
        <v>0.32s</v>
      </c>
      <c r="F79">
        <f>SeqAndBranch1!R70</f>
        <v>9773</v>
      </c>
      <c r="H79">
        <f t="shared" si="128"/>
        <v>77</v>
      </c>
      <c r="I79">
        <f t="shared" si="80"/>
        <v>3.3002827096853746E-2</v>
      </c>
      <c r="J79" t="str">
        <f t="shared" si="129"/>
        <v>na</v>
      </c>
      <c r="K79">
        <f t="shared" si="130"/>
        <v>3.3002827096853746E-2</v>
      </c>
      <c r="L79">
        <f t="shared" si="81"/>
        <v>0</v>
      </c>
    </row>
    <row r="80" spans="1:12" x14ac:dyDescent="0.3">
      <c r="A80" t="str">
        <f>SeqAndBranch1!D71</f>
        <v>SBspM</v>
      </c>
      <c r="B80">
        <f>SeqAndBranch1!G71</f>
        <v>10</v>
      </c>
      <c r="C80">
        <f>SeqAndBranch1!L71</f>
        <v>0.57213115692138605</v>
      </c>
      <c r="D80">
        <f>SeqAndBranch1!P71</f>
        <v>0</v>
      </c>
      <c r="E80" t="str">
        <f>IF(SeqAndBranch1!L71&gt;10800,ROUND(SeqAndBranch1!P71*100,1)&amp;"%",ROUND(SeqAndBranch1!L71,2)&amp;"s")</f>
        <v>0.57s</v>
      </c>
      <c r="F80">
        <f>SeqAndBranch1!R71</f>
        <v>13852</v>
      </c>
      <c r="H80">
        <f t="shared" si="128"/>
        <v>77</v>
      </c>
      <c r="I80">
        <f t="shared" si="80"/>
        <v>-0.75415568960324952</v>
      </c>
      <c r="J80" t="str">
        <f t="shared" si="129"/>
        <v>na</v>
      </c>
      <c r="K80">
        <f t="shared" si="130"/>
        <v>-0.75415568960324952</v>
      </c>
      <c r="L80">
        <f t="shared" si="81"/>
        <v>-0.41737439885398547</v>
      </c>
    </row>
    <row r="81" spans="1:12" x14ac:dyDescent="0.3">
      <c r="A81" t="str">
        <f>SeqAndBranch1!D72</f>
        <v>SBspbM</v>
      </c>
      <c r="B81">
        <f>SeqAndBranch1!G72</f>
        <v>10</v>
      </c>
      <c r="C81">
        <f>SeqAndBranch1!L72</f>
        <v>0.29680371300000002</v>
      </c>
      <c r="D81">
        <f>SeqAndBranch1!P72</f>
        <v>0</v>
      </c>
      <c r="E81" t="str">
        <f>IF(SeqAndBranch1!L72&gt;10800,ROUND(SeqAndBranch1!P72*100,1)&amp;"%",ROUND(SeqAndBranch1!L72,2)&amp;"s")</f>
        <v>0.3s</v>
      </c>
      <c r="F81">
        <f>SeqAndBranch1!R72</f>
        <v>10508</v>
      </c>
      <c r="H81">
        <f t="shared" si="128"/>
        <v>77</v>
      </c>
      <c r="I81">
        <f t="shared" si="80"/>
        <v>8.9999005375163019E-2</v>
      </c>
      <c r="J81" t="str">
        <f t="shared" si="129"/>
        <v>na</v>
      </c>
      <c r="K81">
        <f t="shared" si="130"/>
        <v>8.9999005375163019E-2</v>
      </c>
      <c r="L81">
        <f t="shared" si="81"/>
        <v>-7.5207203519901775E-2</v>
      </c>
    </row>
    <row r="82" spans="1:12" x14ac:dyDescent="0.3">
      <c r="A82" t="str">
        <f>SeqAndBranch1!D73</f>
        <v>SBM</v>
      </c>
      <c r="B82">
        <f>SeqAndBranch1!G73</f>
        <v>15</v>
      </c>
      <c r="C82">
        <f>SeqAndBranch1!L73</f>
        <v>10800.152280569</v>
      </c>
      <c r="D82">
        <f>SeqAndBranch1!P73</f>
        <v>0.14000000000000001</v>
      </c>
      <c r="E82" t="str">
        <f>IF(SeqAndBranch1!L73&gt;10800,ROUND(SeqAndBranch1!P73*100,1)&amp;"%",ROUND(SeqAndBranch1!L73,2)&amp;"s")</f>
        <v>14%</v>
      </c>
      <c r="F82">
        <f>SeqAndBranch1!R73</f>
        <v>6617947</v>
      </c>
      <c r="H82">
        <f t="shared" si="128"/>
        <v>82</v>
      </c>
      <c r="I82">
        <f t="shared" si="80"/>
        <v>0</v>
      </c>
      <c r="J82">
        <f t="shared" si="129"/>
        <v>0</v>
      </c>
      <c r="K82">
        <f t="shared" si="130"/>
        <v>0</v>
      </c>
      <c r="L82">
        <f t="shared" si="81"/>
        <v>0</v>
      </c>
    </row>
    <row r="83" spans="1:12" x14ac:dyDescent="0.3">
      <c r="A83" t="str">
        <f>SeqAndBranch1!D74</f>
        <v>SBuM</v>
      </c>
      <c r="B83">
        <f>SeqAndBranch1!G74</f>
        <v>15</v>
      </c>
      <c r="C83">
        <f>SeqAndBranch1!L74</f>
        <v>10800.061265707</v>
      </c>
      <c r="D83">
        <f>SeqAndBranch1!P74</f>
        <v>0.1</v>
      </c>
      <c r="E83" t="str">
        <f>IF(SeqAndBranch1!L74&gt;10800,ROUND(SeqAndBranch1!P74*100,1)&amp;"%",ROUND(SeqAndBranch1!L74,2)&amp;"s")</f>
        <v>10%</v>
      </c>
      <c r="F83">
        <f>SeqAndBranch1!R74</f>
        <v>24242377</v>
      </c>
      <c r="H83">
        <f t="shared" si="128"/>
        <v>82</v>
      </c>
      <c r="I83">
        <f t="shared" si="80"/>
        <v>8.4271832133579091E-6</v>
      </c>
      <c r="J83">
        <f t="shared" si="129"/>
        <v>0.28571428571428575</v>
      </c>
      <c r="K83">
        <f t="shared" si="130"/>
        <v>0.28571428571428575</v>
      </c>
      <c r="L83">
        <f t="shared" si="81"/>
        <v>-2.6631264952711167</v>
      </c>
    </row>
    <row r="84" spans="1:12" x14ac:dyDescent="0.3">
      <c r="A84" t="str">
        <f>SeqAndBranch1!D75</f>
        <v>SBbM</v>
      </c>
      <c r="B84">
        <f>SeqAndBranch1!G75</f>
        <v>15</v>
      </c>
      <c r="C84">
        <f>SeqAndBranch1!L75</f>
        <v>10800.0562705993</v>
      </c>
      <c r="D84">
        <f>SeqAndBranch1!P75</f>
        <v>0.12</v>
      </c>
      <c r="E84" t="str">
        <f>IF(SeqAndBranch1!L75&gt;10800,ROUND(SeqAndBranch1!P75*100,1)&amp;"%",ROUND(SeqAndBranch1!L75,2)&amp;"s")</f>
        <v>12%</v>
      </c>
      <c r="F84">
        <f>SeqAndBranch1!R75</f>
        <v>13518760</v>
      </c>
      <c r="H84">
        <f t="shared" si="128"/>
        <v>82</v>
      </c>
      <c r="I84">
        <f t="shared" si="80"/>
        <v>8.8896866642450285E-6</v>
      </c>
      <c r="J84">
        <f t="shared" si="129"/>
        <v>0.14285714285714296</v>
      </c>
      <c r="K84">
        <f t="shared" si="130"/>
        <v>0.14285714285714296</v>
      </c>
      <c r="L84">
        <f t="shared" si="81"/>
        <v>-1.0427422582864445</v>
      </c>
    </row>
    <row r="85" spans="1:12" x14ac:dyDescent="0.3">
      <c r="A85" t="str">
        <f>SeqAndBranch1!D76</f>
        <v>SBspM</v>
      </c>
      <c r="B85">
        <f>SeqAndBranch1!G76</f>
        <v>15</v>
      </c>
      <c r="C85">
        <f>SeqAndBranch1!L76</f>
        <v>17.687166452407801</v>
      </c>
      <c r="D85">
        <f>SeqAndBranch1!P76</f>
        <v>0</v>
      </c>
      <c r="E85" t="str">
        <f>IF(SeqAndBranch1!L76&gt;10800,ROUND(SeqAndBranch1!P76*100,1)&amp;"%",ROUND(SeqAndBranch1!L76,2)&amp;"s")</f>
        <v>17.69s</v>
      </c>
      <c r="F85">
        <f>SeqAndBranch1!R76</f>
        <v>47073</v>
      </c>
      <c r="H85">
        <f t="shared" si="128"/>
        <v>82</v>
      </c>
      <c r="I85">
        <f t="shared" si="80"/>
        <v>0.99836232249389389</v>
      </c>
      <c r="J85">
        <f t="shared" si="129"/>
        <v>1</v>
      </c>
      <c r="K85" t="str">
        <f t="shared" si="130"/>
        <v>*</v>
      </c>
      <c r="L85">
        <f t="shared" si="81"/>
        <v>0.99288706905631008</v>
      </c>
    </row>
    <row r="86" spans="1:12" x14ac:dyDescent="0.3">
      <c r="A86" t="str">
        <f>SeqAndBranch1!D77</f>
        <v>SBspbM</v>
      </c>
      <c r="B86">
        <f>SeqAndBranch1!G77</f>
        <v>15</v>
      </c>
      <c r="C86">
        <f>SeqAndBranch1!L77</f>
        <v>7.3906891349999997</v>
      </c>
      <c r="D86">
        <f>SeqAndBranch1!P77</f>
        <v>0</v>
      </c>
      <c r="E86" t="str">
        <f>IF(SeqAndBranch1!L77&gt;10800,ROUND(SeqAndBranch1!P77*100,1)&amp;"%",ROUND(SeqAndBranch1!L77,2)&amp;"s")</f>
        <v>7.39s</v>
      </c>
      <c r="F86">
        <f>SeqAndBranch1!R77</f>
        <v>25731</v>
      </c>
      <c r="H86">
        <f t="shared" si="128"/>
        <v>82</v>
      </c>
      <c r="I86">
        <f t="shared" si="80"/>
        <v>0.99931568658079972</v>
      </c>
      <c r="J86">
        <f t="shared" si="129"/>
        <v>1</v>
      </c>
      <c r="K86" t="str">
        <f t="shared" si="130"/>
        <v>*</v>
      </c>
      <c r="L86">
        <f t="shared" si="81"/>
        <v>0.99611193622433059</v>
      </c>
    </row>
    <row r="87" spans="1:12" x14ac:dyDescent="0.3">
      <c r="A87" t="str">
        <f>SeqAndBranch1!D78</f>
        <v>SBM</v>
      </c>
      <c r="B87">
        <f>SeqAndBranch1!G78</f>
        <v>20</v>
      </c>
      <c r="C87">
        <f>SeqAndBranch1!L78</f>
        <v>10800.1653499603</v>
      </c>
      <c r="D87">
        <f>SeqAndBranch1!P78</f>
        <v>0.50617283950617198</v>
      </c>
      <c r="E87" t="str">
        <f>IF(SeqAndBranch1!L78&gt;10800,ROUND(SeqAndBranch1!P78*100,1)&amp;"%",ROUND(SeqAndBranch1!L78,2)&amp;"s")</f>
        <v>50.6%</v>
      </c>
      <c r="F87">
        <f>SeqAndBranch1!R78</f>
        <v>2947597</v>
      </c>
      <c r="H87">
        <f t="shared" si="128"/>
        <v>87</v>
      </c>
      <c r="I87">
        <f t="shared" ref="I87:I96" si="131">(INDEX(C:C,H87)-C87)/INDEX(C:C,H87)</f>
        <v>0</v>
      </c>
      <c r="J87">
        <f t="shared" si="129"/>
        <v>0</v>
      </c>
      <c r="K87">
        <f t="shared" si="130"/>
        <v>0</v>
      </c>
      <c r="L87">
        <f t="shared" ref="L87:L96" si="132">(INDEX(F:F,H87)-F87)/INDEX(F:F,H87)</f>
        <v>0</v>
      </c>
    </row>
    <row r="88" spans="1:12" x14ac:dyDescent="0.3">
      <c r="A88" t="str">
        <f>SeqAndBranch1!D79</f>
        <v>SBuM</v>
      </c>
      <c r="B88">
        <f>SeqAndBranch1!G79</f>
        <v>20</v>
      </c>
      <c r="C88">
        <f>SeqAndBranch1!L79</f>
        <v>10800.2315142154</v>
      </c>
      <c r="D88">
        <f>SeqAndBranch1!P79</f>
        <v>0.469879518072289</v>
      </c>
      <c r="E88" t="str">
        <f>IF(SeqAndBranch1!L79&gt;10800,ROUND(SeqAndBranch1!P79*100,1)&amp;"%",ROUND(SeqAndBranch1!L79,2)&amp;"s")</f>
        <v>47%</v>
      </c>
      <c r="F88">
        <f>SeqAndBranch1!R79</f>
        <v>9523908</v>
      </c>
      <c r="H88">
        <f t="shared" si="128"/>
        <v>87</v>
      </c>
      <c r="I88">
        <f t="shared" si="131"/>
        <v>-6.1262261230674923E-6</v>
      </c>
      <c r="J88">
        <f t="shared" si="129"/>
        <v>7.1701439905964046E-2</v>
      </c>
      <c r="K88">
        <f t="shared" si="130"/>
        <v>7.1701439905964046E-2</v>
      </c>
      <c r="L88">
        <f t="shared" si="132"/>
        <v>-2.2310753471387033</v>
      </c>
    </row>
    <row r="89" spans="1:12" x14ac:dyDescent="0.3">
      <c r="A89" t="str">
        <f>SeqAndBranch1!D80</f>
        <v>SBbM</v>
      </c>
      <c r="B89">
        <f>SeqAndBranch1!G80</f>
        <v>20</v>
      </c>
      <c r="C89">
        <f>SeqAndBranch1!L80</f>
        <v>10800.204752445199</v>
      </c>
      <c r="D89">
        <f>SeqAndBranch1!P80</f>
        <v>0.48148148148148101</v>
      </c>
      <c r="E89" t="str">
        <f>IF(SeqAndBranch1!L80&gt;10800,ROUND(SeqAndBranch1!P80*100,1)&amp;"%",ROUND(SeqAndBranch1!L80,2)&amp;"s")</f>
        <v>48.1%</v>
      </c>
      <c r="F89">
        <f>SeqAndBranch1!R80</f>
        <v>4531799</v>
      </c>
      <c r="H89">
        <f t="shared" si="128"/>
        <v>87</v>
      </c>
      <c r="I89">
        <f t="shared" si="131"/>
        <v>-3.6483223749348092E-6</v>
      </c>
      <c r="J89">
        <f t="shared" si="129"/>
        <v>4.8780487804877364E-2</v>
      </c>
      <c r="K89">
        <f t="shared" si="130"/>
        <v>4.8780487804877364E-2</v>
      </c>
      <c r="L89">
        <f t="shared" si="132"/>
        <v>-0.53745542555512171</v>
      </c>
    </row>
    <row r="90" spans="1:12" x14ac:dyDescent="0.3">
      <c r="A90" t="str">
        <f>SeqAndBranch1!D81</f>
        <v>SBspM</v>
      </c>
      <c r="B90">
        <f>SeqAndBranch1!G81</f>
        <v>20</v>
      </c>
      <c r="C90">
        <f>SeqAndBranch1!L81</f>
        <v>10800.367598772</v>
      </c>
      <c r="D90">
        <f>SeqAndBranch1!P81</f>
        <v>0.317647058823529</v>
      </c>
      <c r="E90" t="str">
        <f>IF(SeqAndBranch1!L81&gt;10800,ROUND(SeqAndBranch1!P81*100,1)&amp;"%",ROUND(SeqAndBranch1!L81,2)&amp;"s")</f>
        <v>31.8%</v>
      </c>
      <c r="F90">
        <f>SeqAndBranch1!R81</f>
        <v>1583361</v>
      </c>
      <c r="H90">
        <f t="shared" si="128"/>
        <v>87</v>
      </c>
      <c r="I90">
        <f t="shared" si="131"/>
        <v>-1.8726455118644763E-5</v>
      </c>
      <c r="J90">
        <f t="shared" si="129"/>
        <v>0.37245337159253922</v>
      </c>
      <c r="K90">
        <f t="shared" si="130"/>
        <v>0.37245337159253922</v>
      </c>
      <c r="L90">
        <f t="shared" si="132"/>
        <v>0.46282989160322796</v>
      </c>
    </row>
    <row r="91" spans="1:12" x14ac:dyDescent="0.3">
      <c r="A91" t="str">
        <f>SeqAndBranch1!D82</f>
        <v>SBspbM</v>
      </c>
      <c r="B91">
        <f>SeqAndBranch1!G82</f>
        <v>20</v>
      </c>
      <c r="C91">
        <f>SeqAndBranch1!L82</f>
        <v>10800.339019999999</v>
      </c>
      <c r="D91">
        <f>SeqAndBranch1!P82</f>
        <v>0.28235294100000002</v>
      </c>
      <c r="E91" t="str">
        <f>IF(SeqAndBranch1!L82&gt;10800,ROUND(SeqAndBranch1!P82*100,1)&amp;"%",ROUND(SeqAndBranch1!L82,2)&amp;"s")</f>
        <v>28.2%</v>
      </c>
      <c r="F91">
        <f>SeqAndBranch1!R82</f>
        <v>1437232</v>
      </c>
      <c r="H91">
        <f t="shared" si="128"/>
        <v>87</v>
      </c>
      <c r="I91">
        <f t="shared" si="131"/>
        <v>-1.6080313038930588E-5</v>
      </c>
      <c r="J91">
        <f t="shared" si="129"/>
        <v>0.44218077509755999</v>
      </c>
      <c r="K91">
        <f t="shared" si="130"/>
        <v>0.44218077509755999</v>
      </c>
      <c r="L91">
        <f t="shared" si="132"/>
        <v>0.51240552897835079</v>
      </c>
    </row>
    <row r="92" spans="1:12" x14ac:dyDescent="0.3">
      <c r="A92" t="str">
        <f>SeqAndBranch1!D83</f>
        <v>SBM</v>
      </c>
      <c r="B92">
        <f>SeqAndBranch1!G83</f>
        <v>25</v>
      </c>
      <c r="C92">
        <f>SeqAndBranch1!L83</f>
        <v>10800.2008063793</v>
      </c>
      <c r="D92">
        <f>SeqAndBranch1!P83</f>
        <v>0.556962025316455</v>
      </c>
      <c r="E92" t="str">
        <f>IF(SeqAndBranch1!L83&gt;10800,ROUND(SeqAndBranch1!P83*100,1)&amp;"%",ROUND(SeqAndBranch1!L83,2)&amp;"s")</f>
        <v>55.7%</v>
      </c>
      <c r="F92">
        <f>SeqAndBranch1!R83</f>
        <v>2438303</v>
      </c>
      <c r="H92">
        <f t="shared" si="128"/>
        <v>92</v>
      </c>
      <c r="I92">
        <f t="shared" si="131"/>
        <v>0</v>
      </c>
      <c r="J92">
        <f t="shared" si="129"/>
        <v>0</v>
      </c>
      <c r="K92">
        <f t="shared" si="130"/>
        <v>0</v>
      </c>
      <c r="L92">
        <f t="shared" si="132"/>
        <v>0</v>
      </c>
    </row>
    <row r="93" spans="1:12" x14ac:dyDescent="0.3">
      <c r="A93" t="str">
        <f>SeqAndBranch1!D84</f>
        <v>SBuM</v>
      </c>
      <c r="B93">
        <f>SeqAndBranch1!G84</f>
        <v>25</v>
      </c>
      <c r="C93">
        <f>SeqAndBranch1!L84</f>
        <v>10800.191797256401</v>
      </c>
      <c r="D93">
        <f>SeqAndBranch1!P84</f>
        <v>0.5625</v>
      </c>
      <c r="E93" t="str">
        <f>IF(SeqAndBranch1!L84&gt;10800,ROUND(SeqAndBranch1!P84*100,1)&amp;"%",ROUND(SeqAndBranch1!L84,2)&amp;"s")</f>
        <v>56.3%</v>
      </c>
      <c r="F93">
        <f>SeqAndBranch1!R84</f>
        <v>8712606</v>
      </c>
      <c r="H93">
        <f t="shared" si="128"/>
        <v>92</v>
      </c>
      <c r="I93">
        <f t="shared" si="131"/>
        <v>8.3416253650775383E-7</v>
      </c>
      <c r="J93">
        <f t="shared" si="129"/>
        <v>-9.9431818181830792E-3</v>
      </c>
      <c r="K93">
        <f t="shared" si="130"/>
        <v>-9.9431818181830792E-3</v>
      </c>
      <c r="L93">
        <f t="shared" si="132"/>
        <v>-2.573225312850782</v>
      </c>
    </row>
    <row r="94" spans="1:12" x14ac:dyDescent="0.3">
      <c r="A94" t="str">
        <f>SeqAndBranch1!D85</f>
        <v>SBbM</v>
      </c>
      <c r="B94">
        <f>SeqAndBranch1!G85</f>
        <v>25</v>
      </c>
      <c r="C94">
        <f>SeqAndBranch1!L85</f>
        <v>10800.1917607784</v>
      </c>
      <c r="D94">
        <f>SeqAndBranch1!P85</f>
        <v>0.556962025316455</v>
      </c>
      <c r="E94" t="str">
        <f>IF(SeqAndBranch1!L85&gt;10800,ROUND(SeqAndBranch1!P85*100,1)&amp;"%",ROUND(SeqAndBranch1!L85,2)&amp;"s")</f>
        <v>55.7%</v>
      </c>
      <c r="F94">
        <f>SeqAndBranch1!R85</f>
        <v>3771707</v>
      </c>
      <c r="H94">
        <f t="shared" si="128"/>
        <v>92</v>
      </c>
      <c r="I94">
        <f t="shared" si="131"/>
        <v>8.3754006637222047E-7</v>
      </c>
      <c r="J94">
        <f t="shared" si="129"/>
        <v>0</v>
      </c>
      <c r="K94">
        <f t="shared" si="130"/>
        <v>0</v>
      </c>
      <c r="L94">
        <f t="shared" si="132"/>
        <v>-0.54685738400846817</v>
      </c>
    </row>
    <row r="95" spans="1:12" x14ac:dyDescent="0.3">
      <c r="A95" t="str">
        <f>SeqAndBranch1!D86</f>
        <v>SBspM</v>
      </c>
      <c r="B95">
        <f>SeqAndBranch1!G86</f>
        <v>25</v>
      </c>
      <c r="C95">
        <f>SeqAndBranch1!L86</f>
        <v>10800.321286201401</v>
      </c>
      <c r="D95">
        <f>SeqAndBranch1!P86</f>
        <v>0.42682926829268197</v>
      </c>
      <c r="E95" t="str">
        <f>IF(SeqAndBranch1!L86&gt;10800,ROUND(SeqAndBranch1!P86*100,1)&amp;"%",ROUND(SeqAndBranch1!L86,2)&amp;"s")</f>
        <v>42.7%</v>
      </c>
      <c r="F95">
        <f>SeqAndBranch1!R86</f>
        <v>1470620</v>
      </c>
      <c r="H95">
        <f t="shared" si="128"/>
        <v>92</v>
      </c>
      <c r="I95">
        <f t="shared" si="131"/>
        <v>-1.1155331670263261E-5</v>
      </c>
      <c r="J95">
        <f t="shared" si="129"/>
        <v>0.23364745011086549</v>
      </c>
      <c r="K95">
        <f t="shared" si="130"/>
        <v>0.23364745011086549</v>
      </c>
      <c r="L95">
        <f t="shared" si="132"/>
        <v>0.39686741147429178</v>
      </c>
    </row>
    <row r="96" spans="1:12" x14ac:dyDescent="0.3">
      <c r="A96" t="str">
        <f>SeqAndBranch1!D87</f>
        <v>SBspbM</v>
      </c>
      <c r="B96">
        <f>SeqAndBranch1!G87</f>
        <v>25</v>
      </c>
      <c r="C96">
        <f>SeqAndBranch1!L87</f>
        <v>10800.45658</v>
      </c>
      <c r="D96">
        <f>SeqAndBranch1!P87</f>
        <v>0.36249999999999999</v>
      </c>
      <c r="E96" t="str">
        <f>IF(SeqAndBranch1!L87&gt;10800,ROUND(SeqAndBranch1!P87*100,1)&amp;"%",ROUND(SeqAndBranch1!L87,2)&amp;"s")</f>
        <v>36.3%</v>
      </c>
      <c r="F96">
        <f>SeqAndBranch1!R87</f>
        <v>1336505</v>
      </c>
      <c r="H96">
        <f t="shared" si="128"/>
        <v>92</v>
      </c>
      <c r="I96">
        <f t="shared" si="131"/>
        <v>-2.368230232801847E-5</v>
      </c>
      <c r="J96">
        <f t="shared" si="129"/>
        <v>0.34914772727272647</v>
      </c>
      <c r="K96">
        <f t="shared" si="130"/>
        <v>0.34914772727272647</v>
      </c>
      <c r="L96">
        <f t="shared" si="132"/>
        <v>0.45187082983534038</v>
      </c>
    </row>
  </sheetData>
  <mergeCells count="16">
    <mergeCell ref="R2:S2"/>
    <mergeCell ref="T2:U2"/>
    <mergeCell ref="V2:W2"/>
    <mergeCell ref="N4:N8"/>
    <mergeCell ref="N9:N13"/>
    <mergeCell ref="N14:N18"/>
    <mergeCell ref="N19:N23"/>
    <mergeCell ref="P2:Q2"/>
    <mergeCell ref="P26:Q26"/>
    <mergeCell ref="R26:S26"/>
    <mergeCell ref="T26:U26"/>
    <mergeCell ref="V26:W26"/>
    <mergeCell ref="N40:N43"/>
    <mergeCell ref="N36:N39"/>
    <mergeCell ref="N32:N35"/>
    <mergeCell ref="N28:N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CutAndHeur1</vt:lpstr>
      <vt:lpstr>CutAndHeur2</vt:lpstr>
      <vt:lpstr>SeqAndBranch1</vt:lpstr>
      <vt:lpstr>SeqAndBranch2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Fravel, Jamie</dc:creator>
  <cp:lastModifiedBy>Fravel, Jamie</cp:lastModifiedBy>
  <dcterms:created xsi:type="dcterms:W3CDTF">2024-05-06T15:01:24Z</dcterms:created>
  <dcterms:modified xsi:type="dcterms:W3CDTF">2024-05-22T17:41:41Z</dcterms:modified>
</cp:coreProperties>
</file>