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Sheet1" sheetId="1" r:id="rId1"/>
    <sheet name="Sheet2" sheetId="4" r:id="rId2"/>
    <sheet name="Sheet3" sheetId="5" r:id="rId3"/>
    <sheet name="Sheet4" sheetId="6" r:id="rId4"/>
  </sheets>
  <calcPr calcId="145621"/>
</workbook>
</file>

<file path=xl/calcChain.xml><?xml version="1.0" encoding="utf-8"?>
<calcChain xmlns="http://schemas.openxmlformats.org/spreadsheetml/2006/main">
  <c r="L23" i="6" l="1"/>
  <c r="L22" i="6"/>
  <c r="L21" i="6"/>
  <c r="L20" i="6"/>
  <c r="L19" i="6"/>
  <c r="L18" i="6"/>
  <c r="L17" i="6"/>
  <c r="L16" i="6"/>
  <c r="L15" i="6"/>
  <c r="L14" i="6"/>
  <c r="K24" i="6"/>
  <c r="J24" i="6"/>
  <c r="I24" i="6"/>
  <c r="J23" i="6"/>
  <c r="I23" i="6"/>
  <c r="J22" i="6"/>
  <c r="I22" i="6"/>
  <c r="J21" i="6"/>
  <c r="I21" i="6"/>
  <c r="J20" i="6"/>
  <c r="I20" i="6"/>
  <c r="J19" i="6"/>
  <c r="I19" i="6"/>
  <c r="J18" i="6"/>
  <c r="I18" i="6"/>
  <c r="J17" i="6"/>
  <c r="I17" i="6"/>
  <c r="J16" i="6"/>
  <c r="I16" i="6"/>
  <c r="J15" i="6"/>
  <c r="I15" i="6"/>
  <c r="J14" i="6"/>
  <c r="I14" i="6"/>
  <c r="H23" i="6"/>
  <c r="H22" i="6"/>
  <c r="H21" i="6"/>
  <c r="H20" i="6"/>
  <c r="H19" i="6"/>
  <c r="H18" i="6"/>
  <c r="H17" i="6"/>
  <c r="H16" i="6"/>
  <c r="H15" i="6"/>
  <c r="H14" i="6"/>
  <c r="D23" i="6"/>
  <c r="D22" i="6"/>
  <c r="D21" i="6"/>
  <c r="D20" i="6"/>
  <c r="D19" i="6"/>
  <c r="D18" i="6"/>
  <c r="D17" i="6"/>
  <c r="D16" i="6"/>
  <c r="D15" i="6"/>
  <c r="D14" i="6"/>
  <c r="A13" i="5"/>
  <c r="A12" i="5"/>
  <c r="A10" i="5"/>
  <c r="A9" i="5"/>
  <c r="A8" i="5"/>
  <c r="A7" i="5"/>
  <c r="A6" i="5"/>
  <c r="A5" i="5"/>
  <c r="A4" i="5"/>
  <c r="A3" i="5"/>
  <c r="C23" i="6"/>
  <c r="F23" i="6" s="1"/>
  <c r="C22" i="6"/>
  <c r="C21" i="6"/>
  <c r="F21" i="6" s="1"/>
  <c r="C20" i="6"/>
  <c r="C19" i="6"/>
  <c r="F19" i="6" s="1"/>
  <c r="C18" i="6"/>
  <c r="C17" i="6"/>
  <c r="F17" i="6" s="1"/>
  <c r="C16" i="6"/>
  <c r="C15" i="6"/>
  <c r="F15" i="6" s="1"/>
  <c r="C14" i="6"/>
  <c r="X9" i="1"/>
  <c r="F22" i="6"/>
  <c r="F18" i="6"/>
  <c r="E23" i="6"/>
  <c r="E22" i="6"/>
  <c r="E21" i="6"/>
  <c r="E20" i="6"/>
  <c r="F20" i="6" s="1"/>
  <c r="E19" i="6"/>
  <c r="E18" i="6"/>
  <c r="E17" i="6"/>
  <c r="E16" i="6"/>
  <c r="F16" i="6" s="1"/>
  <c r="E15" i="6"/>
  <c r="X8" i="1"/>
  <c r="W8" i="1"/>
  <c r="V8" i="1"/>
  <c r="U8" i="1"/>
  <c r="T8" i="1"/>
  <c r="S8" i="1"/>
  <c r="R8" i="1"/>
  <c r="Q8" i="1"/>
  <c r="P8" i="1"/>
  <c r="O8" i="1"/>
  <c r="N8" i="1"/>
  <c r="E11" i="5"/>
  <c r="X7" i="1"/>
  <c r="X6" i="1"/>
  <c r="X5" i="1"/>
  <c r="X4" i="1"/>
  <c r="X3" i="1"/>
  <c r="X2" i="1"/>
  <c r="F14" i="6" l="1"/>
  <c r="F24" i="6" s="1"/>
  <c r="E14" i="6"/>
  <c r="Q9" i="1"/>
  <c r="U9" i="1"/>
  <c r="N9" i="1"/>
  <c r="R9" i="1"/>
  <c r="V9" i="1"/>
  <c r="O9" i="1"/>
  <c r="S9" i="1"/>
  <c r="W9" i="1"/>
  <c r="P9" i="1"/>
  <c r="T9" i="1"/>
  <c r="N12" i="5"/>
  <c r="N11" i="5"/>
  <c r="N10" i="5"/>
  <c r="N9" i="5"/>
  <c r="N8" i="5"/>
  <c r="N7" i="5"/>
  <c r="N6" i="5"/>
  <c r="N5" i="5"/>
  <c r="N4" i="5"/>
  <c r="N3" i="5"/>
  <c r="N2" i="5"/>
  <c r="A2" i="5"/>
  <c r="K18" i="1"/>
  <c r="G18" i="1"/>
  <c r="C18" i="1"/>
  <c r="W3" i="1" l="1"/>
  <c r="V3" i="1"/>
  <c r="U3" i="1"/>
  <c r="T3" i="1"/>
  <c r="S3" i="1"/>
  <c r="R3" i="1"/>
  <c r="Q3" i="1"/>
  <c r="P3" i="1"/>
  <c r="O3" i="1"/>
  <c r="N3" i="1"/>
  <c r="W2" i="1"/>
  <c r="V2" i="1"/>
  <c r="U2" i="1"/>
  <c r="T2" i="1"/>
  <c r="S2" i="1"/>
  <c r="R2" i="1"/>
  <c r="Q2" i="1"/>
  <c r="P2" i="1"/>
  <c r="O2" i="1"/>
  <c r="N2" i="1"/>
  <c r="O23" i="1"/>
  <c r="K23" i="1"/>
  <c r="G23" i="1"/>
  <c r="C23" i="1"/>
  <c r="C25" i="1"/>
  <c r="G25" i="1"/>
  <c r="K25" i="1"/>
  <c r="O25" i="1"/>
  <c r="W2" i="4"/>
  <c r="V2" i="4"/>
  <c r="U2" i="4"/>
  <c r="T2" i="4"/>
  <c r="S2" i="4"/>
  <c r="R2" i="4"/>
  <c r="Q2" i="4"/>
  <c r="P2" i="4"/>
  <c r="O2" i="4"/>
  <c r="C4" i="4" s="1"/>
  <c r="N2" i="4"/>
  <c r="D7" i="1" l="1"/>
  <c r="F7" i="1"/>
  <c r="G7" i="1"/>
  <c r="C7" i="1"/>
  <c r="E7" i="1"/>
  <c r="F6" i="1"/>
  <c r="C5" i="4"/>
  <c r="C6" i="4"/>
  <c r="D4" i="4"/>
  <c r="D6" i="4"/>
  <c r="D5" i="4"/>
  <c r="E6" i="4"/>
  <c r="E5" i="4"/>
  <c r="F6" i="4"/>
  <c r="W3" i="4"/>
  <c r="V4" i="4"/>
  <c r="W7" i="1" l="1"/>
  <c r="S7" i="1"/>
  <c r="O7" i="1"/>
  <c r="V7" i="1"/>
  <c r="R7" i="1"/>
  <c r="U7" i="1"/>
  <c r="Q7" i="1"/>
  <c r="T7" i="1"/>
  <c r="P7" i="1"/>
  <c r="N7" i="1"/>
  <c r="E5" i="1"/>
  <c r="C5" i="1"/>
  <c r="D4" i="1"/>
  <c r="C4" i="1"/>
  <c r="D5" i="1"/>
  <c r="D6" i="1"/>
  <c r="C6" i="1"/>
  <c r="E6" i="1"/>
  <c r="N3" i="4"/>
  <c r="P3" i="4"/>
  <c r="V3" i="4"/>
  <c r="Q3" i="4"/>
  <c r="O3" i="4"/>
  <c r="U3" i="4"/>
  <c r="S3" i="4"/>
  <c r="T3" i="4"/>
  <c r="R3" i="4"/>
  <c r="O4" i="4"/>
  <c r="U4" i="4"/>
  <c r="R4" i="4"/>
  <c r="T4" i="4"/>
  <c r="P4" i="4"/>
  <c r="W4" i="4"/>
  <c r="N4" i="4"/>
  <c r="Q4" i="4"/>
  <c r="S4" i="4"/>
  <c r="V5" i="4"/>
  <c r="R5" i="4"/>
  <c r="N5" i="4"/>
  <c r="U5" i="4"/>
  <c r="Q5" i="4"/>
  <c r="T5" i="4"/>
  <c r="P5" i="4"/>
  <c r="W5" i="4"/>
  <c r="S5" i="4"/>
  <c r="O5" i="4"/>
  <c r="U6" i="4"/>
  <c r="Q6" i="4"/>
  <c r="T6" i="4"/>
  <c r="P6" i="4"/>
  <c r="W6" i="4"/>
  <c r="S6" i="4"/>
  <c r="O6" i="4"/>
  <c r="V6" i="4"/>
  <c r="R6" i="4"/>
  <c r="N6" i="4"/>
  <c r="T4" i="1" l="1"/>
  <c r="P4" i="1"/>
  <c r="W4" i="1"/>
  <c r="S4" i="1"/>
  <c r="O4" i="1"/>
  <c r="V4" i="1"/>
  <c r="R4" i="1"/>
  <c r="N4" i="1"/>
  <c r="U4" i="1"/>
  <c r="Q4" i="1"/>
  <c r="V5" i="1"/>
  <c r="R5" i="1"/>
  <c r="N5" i="1"/>
  <c r="U5" i="1"/>
  <c r="Q5" i="1"/>
  <c r="T5" i="1"/>
  <c r="P5" i="1"/>
  <c r="W5" i="1"/>
  <c r="S5" i="1"/>
  <c r="O5" i="1"/>
  <c r="T6" i="1"/>
  <c r="P6" i="1"/>
  <c r="W6" i="1"/>
  <c r="S6" i="1"/>
  <c r="O6" i="1"/>
  <c r="V6" i="1"/>
  <c r="R6" i="1"/>
  <c r="N6" i="1"/>
  <c r="U6" i="1"/>
  <c r="Q6" i="1"/>
</calcChain>
</file>

<file path=xl/sharedStrings.xml><?xml version="1.0" encoding="utf-8"?>
<sst xmlns="http://schemas.openxmlformats.org/spreadsheetml/2006/main" count="93" uniqueCount="68">
  <si>
    <t>*n^0</t>
  </si>
  <si>
    <t>*n^1</t>
  </si>
  <si>
    <t>*n^2</t>
  </si>
  <si>
    <t>*n^3</t>
  </si>
  <si>
    <t>*n^4</t>
  </si>
  <si>
    <t>*n^5</t>
  </si>
  <si>
    <t>*n^6</t>
  </si>
  <si>
    <t>*n^7</t>
  </si>
  <si>
    <t>*n^8</t>
  </si>
  <si>
    <t>*n^9</t>
  </si>
  <si>
    <t>*n^10</t>
  </si>
  <si>
    <t>OP</t>
  </si>
  <si>
    <t>Actual</t>
  </si>
  <si>
    <t>(x-4)(x-3)(x-2)</t>
  </si>
  <si>
    <t>(x-4)(x-3)(x-1)</t>
  </si>
  <si>
    <t>(x-4)(x-2)(x-1)</t>
  </si>
  <si>
    <t>(x-3)(x-2)(x-1)</t>
  </si>
  <si>
    <t>(x^2-7x+12)(x-2)</t>
  </si>
  <si>
    <t>(x^2-7x+12)(x-1)</t>
  </si>
  <si>
    <t>x^3-8x^2+19x-12</t>
  </si>
  <si>
    <t>x^3-9x^2+26x-24</t>
  </si>
  <si>
    <t>(x-4)(x^2-3x+2)</t>
  </si>
  <si>
    <t>(x-3)(x^2-3x+2)</t>
  </si>
  <si>
    <t>x^3-7x^2+14x-8</t>
  </si>
  <si>
    <t>x^3-6x^2+11x-6</t>
  </si>
  <si>
    <t>(x^3-6x^2+11x-6)(x-4)</t>
  </si>
  <si>
    <t>x^4-14x^3+71x^2-154x+120</t>
  </si>
  <si>
    <t>x^4-13x^3+59x^2-107x+60</t>
  </si>
  <si>
    <t>x^4-12x^3+49x^2-78x+40</t>
  </si>
  <si>
    <t>x^4-11x^3+41x^2-61x+30</t>
  </si>
  <si>
    <t>x^4-10x^3+35x^2-50x+24</t>
  </si>
  <si>
    <t>(x-3)(x-2)</t>
  </si>
  <si>
    <t>(x-3)(x-1)</t>
  </si>
  <si>
    <t>(x-2)(x-1)</t>
  </si>
  <si>
    <t>(x-2)</t>
  </si>
  <si>
    <t>(x-1)</t>
  </si>
  <si>
    <t>x: 1; polynomial: 1; FIT: 1</t>
  </si>
  <si>
    <t>x: 2; polynomial: 682x - 681; FIT: 1365</t>
  </si>
  <si>
    <t>x: 3; polynomial: 21461x^2 - 63701x + 42241; FIT: 130813</t>
  </si>
  <si>
    <t>x: 4; polynomial: 118008x^3 - 686587x^2 + 1234387x - 665807; FIT: 3092453</t>
  </si>
  <si>
    <t>54x^9 - 1319x^8 + 18149x^7 - 157772x^6 + 902054x^5 - 3416929x^4 + 140856695834625397/53166243375x^3 - 12753575x^2 + 10628639x - 3628799; FIT: -268032039560367533/1607445</t>
  </si>
  <si>
    <t>x: 10; polynomial: 54x^9 - 1319x^8 + 18149x^7 - 157772x^6 + 902054x^5 - 3416929x^4 + 140856695834625397/53166243375x^3 - 12753575x^2 + 10628639x - 3628799; FIT: -268032039560367533/1607445</t>
  </si>
  <si>
    <t>x: 9; polynomial: 1111x^8 - 28831x^7 + 352528x^6 - 2514688x^5 + 11126621x^4 - 30669221x^3 + 50572225x^2 - 44806465x + 15966721; FIT: 9071313571</t>
  </si>
  <si>
    <t>1*(x^9 - 54x^8 + 1266x^7 - 16884x^6 + 140889x^5 - 761166x^4 + 2655764x^3 - 5753736x^2 + 6999840x - 3628800)/-362880</t>
  </si>
  <si>
    <t>-1/362880x^9 + 1/6720x^8 - 211/60480x^7 + 67/1440x^6 - 6709/17280x^5 + 6041/2880x^4 - 663941/90720x^3 + 79913/5040x^2 - 4861/252x + 10</t>
  </si>
  <si>
    <t>683*(x^9 - 53x^8 + 1214x^7 - 15722x^6 + 126329x^5 - 649397x^4 + 2118136x^3 - 4173228x^2 + 4407120x - 1814400)/40320</t>
  </si>
  <si>
    <t>683/40320x^9 - 36199/40320x^8 + 414581/20160x^7 - 767009/2880x^6 + 12326101/5760x^5 - 63362593/5760x^4 + 180835861/5040x^3 - 79175409/1120x^2 + 4180643/56x - 30735</t>
  </si>
  <si>
    <t>44287*(x^9 - 52x^8 + 1164x^7 - 14658x^6 + 113799x^5 - 560658x^4 + 1734956x^3 - 3204632x^2 + 3139680x - 1209600)/-10080</t>
  </si>
  <si>
    <t>-44287/10080x^9 + 575731/2520x^8 - 4295839/840x^7 + 15456163/240x^6 - 239991253/480x^5 + 591187163/240x^4 - 19208999093/2520x^3 + 17740442173/1260x^2 - 289681267/21x + 5314440</t>
  </si>
  <si>
    <t>838861*(x^9 - 51x^8 + 1116x^7 - 13686x^6 + 103029x^5 - 489939x^4 + 1457174x^3 - 2580804x^2 + 2430360x - 907200)/4320</t>
  </si>
  <si>
    <t>838861/4320x^9 - 14260637/1440x^8 + 26004691/120x^7 - 1913441941/720x^6 + 28809003323/1440x^5 - 136996906493/1440x^4 + 611183219407/2160x^3 - 60137106229/120x^2 + 5663150611/12x - 176160810</t>
  </si>
  <si>
    <t>8138021*(x^9 - 50x^8 + 1070x^7 - 12800x^6 + 93773x^5 - 433190x^4 + 1250980x^3 - 2154600x^2 + 1980576x - 725760)/-2880</t>
  </si>
  <si>
    <t>-8138021/2880x^9 + 40690105/288x^8 - 870768247/288x^7 + 325520840/9x^6 - 763126643233/2880x^5 + 352530931699/288x^4 - 509025075529/144x^3 + 48706055685/8x^2 - 55965170417/10x + 2050781292</t>
  </si>
  <si>
    <t>51828151*(x^9 - 49x^8 + 1026x^7 - 11994x^6 + 85809x^5 - 387201x^4 + 1093724x^3 - 1847156x^2 + 1670640x - 604800)/2880</t>
  </si>
  <si>
    <t>51828151/2880x^9 - 2539579399/2880x^8 + 2954204607/160x^7 - 103604473849/480x^6 + 1482440603053/960x^5 - 6689303965117/960x^4 + 14171423156081/720x^3 - 23933670022139/720x^2 + 360775759111/12x - 10883911710</t>
  </si>
  <si>
    <t>247165843*(x^9 - 48x^8 + 984x^7 - 11262x^6 + 78939x^5 - 349482x^4 + 970556x^3 - 1615608x^2 + 1444320x - 518400)/-4320</t>
  </si>
  <si>
    <t>-247165843/4320x^9 + 247165843/90x^8 - 10133799563/180x^7 + 463930287311/720x^6 - 2167891608953/480x^5 + 14396668857221/720x^4 - 59972072979677/1080x^3 + 5546154351077/60x^2 - 247907340529/3x + 29659901160</t>
  </si>
  <si>
    <t>954437177*(x^9 - 47x^8 + 944x^7 - 10598x^6 + 72989x^5 - 318143x^4 + 871786x^3 - 1435212x^2 + 1271880x - 453600)/10080</t>
  </si>
  <si>
    <t>954437177/10080x^9 - 44858547319/10080x^8 + 56311793443/630x^7 - 722508942989/720x^6 + 9951916444579/1440x^5 - 43378215257473/1440x^4 + 416032484394061/5040x^3 - 38050546935459/280x^2 + 3372026546341/28x - 42949672965</t>
  </si>
  <si>
    <t>3138105961*(x^9 - 46x^8 + 906x^7 - 9996x^6 + 67809x^5 - 291774x^4 + 790964x^3 - 1290824x^2 + 1136160x - 403200)/-40320</t>
  </si>
  <si>
    <t>-3138105961/40320x^9 + 72176437103/20160x^8 - 473854000111/6720x^7 + 373434609359/480x^6 - 10132944148069/1920x^5 + 21800422111067/960x^4 - 620532210834101/10080x^3 + 506342811125233/5040x^2 - 2475965603229/28x + 31381059610</t>
  </si>
  <si>
    <t>9090909091*(x^9 - 45x^8 + 870x^7 - 9450x^6 + 63273x^5 - 269325x^4 + 723680x^3 - 1172700x^2 + 1026576x - 362880)/362880</t>
  </si>
  <si>
    <t>9090909091/362880x^9 - 9090909091/8064x^8 + 263636363639/12096x^7 - 45454545455/192x^6 + 27390909091183/17280x^5 - 863636363645/128x^4 + 41118181818593/2268x^3 - 59227272727865/2016x^2 + 64809090909739/2520x - 9090909091</t>
  </si>
  <si>
    <t>x: 5; polynomial: 210232x^4 - 1984312x^3 + 6671533x^2 - 9277213x + 4379761; FIT: 32740951</t>
  </si>
  <si>
    <t>x: 6; polynomial: 159060x^5 - 2175668x^4 + 11535788x^3 - 29116967x^2 + 34305227x - 14707439; FIT: 205015603</t>
  </si>
  <si>
    <t>x: 7; polynomial: 58542x^6 - 1070322x^5 + 8069182x^4 - 31492582x^3 + 65955241x^2 - 68962861x + 27442801; FIT: 898165577</t>
  </si>
  <si>
    <t>x: 8; polynomial: 11165x^7 - 254078x^6 + 2524808x^5 - 13814218x^4 + 44083303x^3 - 80663539x^2 + 76941359x - 28828799; FIT: 3093310441</t>
  </si>
  <si>
    <t>x: 11; polynomial: x^10 - x^9 + x^8 - x^7 + x^6 - x^5 + x^4 - x^3 + x^2 - x + 1; FIT: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</si>
</sst>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1" fontId="0" fillId="0" borderId="0" xfId="0" applyNumberFormat="1"/>
  </cellXfs>
  <cellStyles count="1">
    <cellStyle name="Normal" xfId="0" builtinId="0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X9" sqref="X9"/>
    </sheetView>
  </sheetViews>
  <sheetFormatPr defaultRowHeight="15" x14ac:dyDescent="0.25"/>
  <cols>
    <col min="2" max="2" width="3.5703125" bestFit="1" customWidth="1"/>
    <col min="3" max="3" width="9" bestFit="1" customWidth="1"/>
    <col min="4" max="4" width="10.85546875" bestFit="1" customWidth="1"/>
    <col min="5" max="6" width="9.7109375" bestFit="1" customWidth="1"/>
    <col min="7" max="8" width="8.710937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5.140625" bestFit="1" customWidth="1"/>
    <col min="13" max="13" width="6.140625" bestFit="1" customWidth="1"/>
    <col min="14" max="18" width="9.28515625" customWidth="1"/>
    <col min="19" max="19" width="10.140625" bestFit="1" customWidth="1"/>
    <col min="20" max="21" width="11.140625" bestFit="1" customWidth="1"/>
    <col min="22" max="23" width="12.7109375" bestFit="1" customWidth="1"/>
    <col min="24" max="24" width="13.85546875" bestFit="1" customWidth="1"/>
  </cols>
  <sheetData>
    <row r="1" spans="1:24" x14ac:dyDescent="0.25">
      <c r="A1" s="1"/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7</v>
      </c>
      <c r="U1" s="3">
        <v>8</v>
      </c>
      <c r="V1" s="3">
        <v>9</v>
      </c>
      <c r="W1" s="3">
        <v>10</v>
      </c>
      <c r="X1" s="3">
        <v>11</v>
      </c>
    </row>
    <row r="2" spans="1:24" x14ac:dyDescent="0.25">
      <c r="A2" t="s">
        <v>12</v>
      </c>
      <c r="B2">
        <v>10</v>
      </c>
      <c r="C2">
        <v>1</v>
      </c>
      <c r="D2">
        <v>-1</v>
      </c>
      <c r="E2">
        <v>1</v>
      </c>
      <c r="F2">
        <v>-1</v>
      </c>
      <c r="G2">
        <v>1</v>
      </c>
      <c r="H2">
        <v>-1</v>
      </c>
      <c r="I2">
        <v>1</v>
      </c>
      <c r="J2">
        <v>-1</v>
      </c>
      <c r="K2">
        <v>1</v>
      </c>
      <c r="L2">
        <v>-1</v>
      </c>
      <c r="M2">
        <v>1</v>
      </c>
      <c r="N2" s="2">
        <f t="shared" ref="N2:X9" si="0">ROUND($C2+$D2*N$1+$E2*POWER(N$1, 2)+$F2*POWER(N$1, 3)+$G2*POWER(N$1, 4)+$H2*POWER(N$1, 5)+$I2*POWER(N$1, 6)+$J2*POWER(N$1, 7)+$K2*POWER(N$1, 8)+$L2*POWER(N$1, 9)+$M2*POWER(N$1, 10),5)</f>
        <v>1</v>
      </c>
      <c r="O2" s="2">
        <f t="shared" si="0"/>
        <v>683</v>
      </c>
      <c r="P2" s="2">
        <f t="shared" si="0"/>
        <v>44287</v>
      </c>
      <c r="Q2" s="2">
        <f t="shared" si="0"/>
        <v>838861</v>
      </c>
      <c r="R2" s="2">
        <f t="shared" si="0"/>
        <v>8138021</v>
      </c>
      <c r="S2" s="2">
        <f t="shared" si="0"/>
        <v>51828151</v>
      </c>
      <c r="T2" s="2">
        <f t="shared" si="0"/>
        <v>247165843</v>
      </c>
      <c r="U2" s="2">
        <f t="shared" si="0"/>
        <v>954437177</v>
      </c>
      <c r="V2" s="2">
        <f t="shared" si="0"/>
        <v>3138105961</v>
      </c>
      <c r="W2" s="2">
        <f t="shared" si="0"/>
        <v>9090909091</v>
      </c>
      <c r="X2" s="2">
        <f t="shared" si="0"/>
        <v>23775972551</v>
      </c>
    </row>
    <row r="3" spans="1:24" x14ac:dyDescent="0.25">
      <c r="B3">
        <v>1</v>
      </c>
      <c r="C3">
        <v>1</v>
      </c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f t="shared" si="0"/>
        <v>1</v>
      </c>
      <c r="O3" s="2">
        <f t="shared" si="0"/>
        <v>1</v>
      </c>
      <c r="P3" s="2">
        <f t="shared" si="0"/>
        <v>1</v>
      </c>
      <c r="Q3" s="2">
        <f t="shared" si="0"/>
        <v>1</v>
      </c>
      <c r="R3" s="2">
        <f t="shared" si="0"/>
        <v>1</v>
      </c>
      <c r="S3" s="2">
        <f t="shared" si="0"/>
        <v>1</v>
      </c>
      <c r="T3" s="2">
        <f t="shared" si="0"/>
        <v>1</v>
      </c>
      <c r="U3" s="2">
        <f t="shared" si="0"/>
        <v>1</v>
      </c>
      <c r="V3" s="2">
        <f t="shared" si="0"/>
        <v>1</v>
      </c>
      <c r="W3" s="2">
        <f t="shared" si="0"/>
        <v>1</v>
      </c>
      <c r="X3" s="2">
        <f t="shared" si="0"/>
        <v>1</v>
      </c>
    </row>
    <row r="4" spans="1:24" x14ac:dyDescent="0.25">
      <c r="B4">
        <v>2</v>
      </c>
      <c r="C4" s="2">
        <f>2-O2</f>
        <v>-681</v>
      </c>
      <c r="D4" s="2">
        <f>O2-1</f>
        <v>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f t="shared" si="0"/>
        <v>1</v>
      </c>
      <c r="O4" s="2">
        <f t="shared" si="0"/>
        <v>683</v>
      </c>
      <c r="P4" s="2">
        <f t="shared" si="0"/>
        <v>1365</v>
      </c>
      <c r="Q4" s="2">
        <f t="shared" si="0"/>
        <v>2047</v>
      </c>
      <c r="R4" s="2">
        <f t="shared" si="0"/>
        <v>2729</v>
      </c>
      <c r="S4" s="2">
        <f t="shared" si="0"/>
        <v>3411</v>
      </c>
      <c r="T4" s="2">
        <f t="shared" si="0"/>
        <v>4093</v>
      </c>
      <c r="U4" s="2">
        <f t="shared" si="0"/>
        <v>4775</v>
      </c>
      <c r="V4" s="2">
        <f t="shared" si="0"/>
        <v>5457</v>
      </c>
      <c r="W4" s="2">
        <f t="shared" si="0"/>
        <v>6139</v>
      </c>
      <c r="X4" s="2">
        <f t="shared" si="0"/>
        <v>6821</v>
      </c>
    </row>
    <row r="5" spans="1:24" x14ac:dyDescent="0.25">
      <c r="B5">
        <v>3</v>
      </c>
      <c r="C5" s="2">
        <f>3*(N2-O2)+P2</f>
        <v>42241</v>
      </c>
      <c r="D5" s="2">
        <f>4*O2-(5*N2+3*P2)/2</f>
        <v>-63701</v>
      </c>
      <c r="E5" s="2">
        <f>(N2+P2)/2-O2</f>
        <v>21461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f t="shared" si="0"/>
        <v>1</v>
      </c>
      <c r="O5" s="2">
        <f t="shared" si="0"/>
        <v>683</v>
      </c>
      <c r="P5" s="2">
        <f t="shared" si="0"/>
        <v>44287</v>
      </c>
      <c r="Q5" s="2">
        <f t="shared" si="0"/>
        <v>130813</v>
      </c>
      <c r="R5" s="2">
        <f t="shared" si="0"/>
        <v>260261</v>
      </c>
      <c r="S5" s="2">
        <f t="shared" si="0"/>
        <v>432631</v>
      </c>
      <c r="T5" s="2">
        <f t="shared" si="0"/>
        <v>647923</v>
      </c>
      <c r="U5" s="2">
        <f t="shared" si="0"/>
        <v>906137</v>
      </c>
      <c r="V5" s="2">
        <f t="shared" si="0"/>
        <v>1207273</v>
      </c>
      <c r="W5" s="2">
        <f t="shared" si="0"/>
        <v>1551331</v>
      </c>
      <c r="X5" s="2">
        <f t="shared" si="0"/>
        <v>1938311</v>
      </c>
    </row>
    <row r="6" spans="1:24" x14ac:dyDescent="0.25">
      <c r="B6">
        <v>4</v>
      </c>
      <c r="C6">
        <f>-Q2+N2*4-O2*6+P2*4</f>
        <v>-665807</v>
      </c>
      <c r="D6" s="2">
        <f>(Q2*11-N2*26)/6+(O2*19-P2*14)/2</f>
        <v>1234387</v>
      </c>
      <c r="E6">
        <f>-(Q2*6-N2*9)/6-(O2*8-P2*7)/2</f>
        <v>-686587</v>
      </c>
      <c r="F6">
        <f>(Q2-N2)/6+(O2-P2)/2</f>
        <v>118008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f t="shared" si="0"/>
        <v>1</v>
      </c>
      <c r="O6" s="2">
        <f t="shared" si="0"/>
        <v>683</v>
      </c>
      <c r="P6" s="2">
        <f t="shared" si="0"/>
        <v>44287</v>
      </c>
      <c r="Q6" s="2">
        <f t="shared" si="0"/>
        <v>838861</v>
      </c>
      <c r="R6" s="2">
        <f t="shared" si="0"/>
        <v>3092453</v>
      </c>
      <c r="S6" s="2">
        <f t="shared" si="0"/>
        <v>7513111</v>
      </c>
      <c r="T6" s="2">
        <f t="shared" si="0"/>
        <v>14808883</v>
      </c>
      <c r="U6" s="2">
        <f t="shared" si="0"/>
        <v>25687817</v>
      </c>
      <c r="V6" s="2">
        <f t="shared" si="0"/>
        <v>40857961</v>
      </c>
      <c r="W6" s="2">
        <f t="shared" si="0"/>
        <v>61027363</v>
      </c>
      <c r="X6" s="2">
        <f t="shared" si="0"/>
        <v>86904071</v>
      </c>
    </row>
    <row r="7" spans="1:24" x14ac:dyDescent="0.25">
      <c r="B7">
        <v>5</v>
      </c>
      <c r="C7">
        <f>R2+(N2-Q2)*5+(P2-O2)*10</f>
        <v>4379761</v>
      </c>
      <c r="D7" s="2">
        <f>(-R2*50-N2*154)/24+(O2*107+Q2*61)/6-P2*78/4</f>
        <v>-9277212.9999999981</v>
      </c>
      <c r="E7">
        <f>(R2*35+N2*71)/24-(Q2*41+O2*59)/6+P2*49/4</f>
        <v>6671533</v>
      </c>
      <c r="F7">
        <f>(-R2*10-N2*14)/24+(O2*13+Q2*11)/6-P2*12/4</f>
        <v>-1984311.9999999998</v>
      </c>
      <c r="G7">
        <f>(R2+N2)/24-(Q2+O2)/6+P2/4</f>
        <v>210232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f>ROUND($C7+$D7*N$1+$E7*POWER(N$1, 2)+$F7*POWER(N$1, 3)+$G7*POWER(N$1, 4)+$H7*POWER(N$1, 5)+$I7*POWER(N$1, 6)+$J7*POWER(N$1, 7)+$K7*POWER(N$1, 8)+$L7*POWER(N$1, 9)+$M7*POWER(N$1, 10),5)</f>
        <v>1</v>
      </c>
      <c r="O7" s="2">
        <f t="shared" si="0"/>
        <v>683</v>
      </c>
      <c r="P7" s="2">
        <f t="shared" si="0"/>
        <v>44287</v>
      </c>
      <c r="Q7" s="2">
        <f t="shared" si="0"/>
        <v>838861</v>
      </c>
      <c r="R7" s="2">
        <f t="shared" si="0"/>
        <v>8138021</v>
      </c>
      <c r="S7" s="2">
        <f t="shared" si="0"/>
        <v>32740951</v>
      </c>
      <c r="T7" s="2">
        <f t="shared" si="0"/>
        <v>90492403</v>
      </c>
      <c r="U7" s="2">
        <f t="shared" si="0"/>
        <v>202282697</v>
      </c>
      <c r="V7" s="2">
        <f t="shared" si="0"/>
        <v>394047721</v>
      </c>
      <c r="W7" s="2">
        <f t="shared" si="0"/>
        <v>696768931</v>
      </c>
      <c r="X7" s="2">
        <f t="shared" si="0"/>
        <v>1146473351</v>
      </c>
    </row>
    <row r="8" spans="1:24" x14ac:dyDescent="0.25">
      <c r="B8">
        <v>8</v>
      </c>
      <c r="C8">
        <v>15966721</v>
      </c>
      <c r="D8">
        <v>-44806465</v>
      </c>
      <c r="E8">
        <v>50572225</v>
      </c>
      <c r="F8">
        <v>-30669221</v>
      </c>
      <c r="G8">
        <v>11126621</v>
      </c>
      <c r="H8">
        <v>-2514688</v>
      </c>
      <c r="I8">
        <v>352528</v>
      </c>
      <c r="J8">
        <v>-28831</v>
      </c>
      <c r="K8">
        <v>1111</v>
      </c>
      <c r="L8">
        <v>0</v>
      </c>
      <c r="M8">
        <v>0</v>
      </c>
      <c r="N8" s="2">
        <f>ROUND($C8+$D8*N$1+$E8*POWER(N$1, 2)+$F8*POWER(N$1, 3)+$G8*POWER(N$1, 4)+$H8*POWER(N$1, 5)+$I8*POWER(N$1, 6)+$J8*POWER(N$1, 7)+$K8*POWER(N$1, 8)+$L8*POWER(N$1, 9)+$M8*POWER(N$1, 10),5)</f>
        <v>1</v>
      </c>
      <c r="O8" s="2">
        <f t="shared" si="0"/>
        <v>683</v>
      </c>
      <c r="P8" s="2">
        <f t="shared" si="0"/>
        <v>44287</v>
      </c>
      <c r="Q8" s="2">
        <f t="shared" si="0"/>
        <v>838861</v>
      </c>
      <c r="R8" s="2">
        <f t="shared" si="0"/>
        <v>8138021</v>
      </c>
      <c r="S8" s="2">
        <f t="shared" si="0"/>
        <v>51828151</v>
      </c>
      <c r="T8" s="2">
        <f t="shared" si="0"/>
        <v>247165843</v>
      </c>
      <c r="U8" s="2">
        <f t="shared" si="0"/>
        <v>954437177</v>
      </c>
      <c r="V8" s="2">
        <f t="shared" si="0"/>
        <v>3138105961</v>
      </c>
      <c r="W8" s="2">
        <f t="shared" si="0"/>
        <v>9071313571</v>
      </c>
      <c r="X8" s="2">
        <f t="shared" si="0"/>
        <v>23576388551</v>
      </c>
    </row>
    <row r="9" spans="1:24" x14ac:dyDescent="0.25">
      <c r="B9">
        <v>9</v>
      </c>
      <c r="C9">
        <v>-3628799</v>
      </c>
      <c r="D9">
        <v>10628639</v>
      </c>
      <c r="E9">
        <v>-12753575</v>
      </c>
      <c r="F9">
        <v>8409499</v>
      </c>
      <c r="G9">
        <v>-3416929</v>
      </c>
      <c r="H9">
        <v>902054</v>
      </c>
      <c r="I9">
        <v>-157772</v>
      </c>
      <c r="J9">
        <v>18149</v>
      </c>
      <c r="K9">
        <v>-1319</v>
      </c>
      <c r="L9">
        <v>54</v>
      </c>
      <c r="M9">
        <v>0</v>
      </c>
      <c r="N9" s="2">
        <f>ROUND($C9+$D9*N$1+$E9*POWER(N$1, 2)+$F9*POWER(N$1, 3)+$G9*POWER(N$1, 4)+$H9*POWER(N$1, 5)+$I9*POWER(N$1, 6)+$J9*POWER(N$1, 7)+$K9*POWER(N$1, 8)+$L9*POWER(N$1, 9)+$M9*POWER(N$1, 10),5)</f>
        <v>1</v>
      </c>
      <c r="O9" s="2">
        <f t="shared" si="0"/>
        <v>683</v>
      </c>
      <c r="P9" s="2">
        <f t="shared" si="0"/>
        <v>44287</v>
      </c>
      <c r="Q9" s="2">
        <f t="shared" si="0"/>
        <v>838861</v>
      </c>
      <c r="R9" s="2">
        <f t="shared" si="0"/>
        <v>8138021</v>
      </c>
      <c r="S9" s="2">
        <f t="shared" si="0"/>
        <v>51828151</v>
      </c>
      <c r="T9" s="2">
        <f t="shared" si="0"/>
        <v>247165843</v>
      </c>
      <c r="U9" s="2">
        <f t="shared" si="0"/>
        <v>954437177</v>
      </c>
      <c r="V9" s="2">
        <f t="shared" si="0"/>
        <v>3138105961</v>
      </c>
      <c r="W9" s="2">
        <f t="shared" si="0"/>
        <v>9090909091</v>
      </c>
      <c r="X9" s="2">
        <f t="shared" si="0"/>
        <v>23772343751</v>
      </c>
    </row>
    <row r="10" spans="1:24" x14ac:dyDescent="0.25"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2" spans="1:24" x14ac:dyDescent="0.25">
      <c r="B12" t="s">
        <v>40</v>
      </c>
    </row>
    <row r="14" spans="1:24" x14ac:dyDescent="0.25">
      <c r="C14" t="s">
        <v>34</v>
      </c>
      <c r="G14" t="s">
        <v>35</v>
      </c>
    </row>
    <row r="15" spans="1:24" x14ac:dyDescent="0.25">
      <c r="C15">
        <v>-1</v>
      </c>
      <c r="G15">
        <v>1</v>
      </c>
    </row>
    <row r="17" spans="3:18" x14ac:dyDescent="0.25">
      <c r="C17" t="s">
        <v>31</v>
      </c>
      <c r="G17" t="s">
        <v>32</v>
      </c>
      <c r="K17" t="s">
        <v>33</v>
      </c>
    </row>
    <row r="18" spans="3:18" x14ac:dyDescent="0.25">
      <c r="C18">
        <f>-2*-1</f>
        <v>2</v>
      </c>
      <c r="G18">
        <f>-1*1</f>
        <v>-1</v>
      </c>
      <c r="K18">
        <f>1*2</f>
        <v>2</v>
      </c>
    </row>
    <row r="20" spans="3:18" x14ac:dyDescent="0.25">
      <c r="C20" t="s">
        <v>13</v>
      </c>
      <c r="G20" t="s">
        <v>14</v>
      </c>
      <c r="K20" t="s">
        <v>15</v>
      </c>
      <c r="O20" t="s">
        <v>16</v>
      </c>
    </row>
    <row r="21" spans="3:18" x14ac:dyDescent="0.25">
      <c r="C21" t="s">
        <v>17</v>
      </c>
      <c r="G21" t="s">
        <v>18</v>
      </c>
      <c r="K21" t="s">
        <v>21</v>
      </c>
      <c r="O21" t="s">
        <v>22</v>
      </c>
    </row>
    <row r="22" spans="3:18" x14ac:dyDescent="0.25">
      <c r="C22" t="s">
        <v>20</v>
      </c>
      <c r="G22" t="s">
        <v>19</v>
      </c>
      <c r="K22" t="s">
        <v>23</v>
      </c>
      <c r="O22" t="s">
        <v>24</v>
      </c>
    </row>
    <row r="23" spans="3:18" x14ac:dyDescent="0.25">
      <c r="C23">
        <f>-3*-2*-1</f>
        <v>-6</v>
      </c>
      <c r="G23">
        <f>-2*-1*1</f>
        <v>2</v>
      </c>
      <c r="K23">
        <f>-1*1*2</f>
        <v>-2</v>
      </c>
      <c r="O23">
        <f>1*2*3</f>
        <v>6</v>
      </c>
    </row>
    <row r="25" spans="3:18" x14ac:dyDescent="0.25">
      <c r="C25" t="str">
        <f>"("&amp;C22&amp;")(x-5)"</f>
        <v>(x^3-9x^2+26x-24)(x-5)</v>
      </c>
      <c r="G25" t="str">
        <f>"("&amp;G22&amp;")(x-5)"</f>
        <v>(x^3-8x^2+19x-12)(x-5)</v>
      </c>
      <c r="K25" t="str">
        <f>"("&amp;K22&amp;")(x-5)"</f>
        <v>(x^3-7x^2+14x-8)(x-5)</v>
      </c>
      <c r="O25" t="str">
        <f>"("&amp;O22&amp;")(x-5)"</f>
        <v>(x^3-6x^2+11x-6)(x-5)</v>
      </c>
      <c r="R25" t="s">
        <v>25</v>
      </c>
    </row>
    <row r="26" spans="3:18" x14ac:dyDescent="0.25">
      <c r="C26" t="s">
        <v>26</v>
      </c>
      <c r="G26" t="s">
        <v>27</v>
      </c>
      <c r="K26" t="s">
        <v>28</v>
      </c>
      <c r="O26" t="s">
        <v>29</v>
      </c>
      <c r="R26" t="s">
        <v>30</v>
      </c>
    </row>
    <row r="27" spans="3:18" x14ac:dyDescent="0.25">
      <c r="C27">
        <v>24</v>
      </c>
      <c r="G27">
        <v>-6</v>
      </c>
      <c r="K27">
        <v>4</v>
      </c>
      <c r="O27">
        <v>-6</v>
      </c>
      <c r="R27">
        <v>24</v>
      </c>
    </row>
  </sheetData>
  <conditionalFormatting sqref="N2:W7">
    <cfRule type="cellIs" dxfId="7" priority="6" operator="notEqual">
      <formula>INDIRECT(ADDRESS(2, COLUMN()))</formula>
    </cfRule>
  </conditionalFormatting>
  <conditionalFormatting sqref="X2:X7">
    <cfRule type="cellIs" dxfId="6" priority="5" operator="notEqual">
      <formula>INDIRECT(ADDRESS(2, COLUMN()))</formula>
    </cfRule>
  </conditionalFormatting>
  <conditionalFormatting sqref="N9:W10">
    <cfRule type="cellIs" dxfId="5" priority="4" operator="notEqual">
      <formula>INDIRECT(ADDRESS(2, COLUMN()))</formula>
    </cfRule>
  </conditionalFormatting>
  <conditionalFormatting sqref="X9:X10">
    <cfRule type="cellIs" dxfId="4" priority="3" operator="notEqual">
      <formula>INDIRECT(ADDRESS(2, COLUMN()))</formula>
    </cfRule>
  </conditionalFormatting>
  <conditionalFormatting sqref="N8:W8">
    <cfRule type="cellIs" dxfId="3" priority="2" operator="notEqual">
      <formula>INDIRECT(ADDRESS(2, COLUMN()))</formula>
    </cfRule>
  </conditionalFormatting>
  <conditionalFormatting sqref="X8">
    <cfRule type="cellIs" dxfId="2" priority="1" operator="notEqual">
      <formula>INDIRECT(ADDRESS(2, COLUMN()))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D5" sqref="D5"/>
    </sheetView>
  </sheetViews>
  <sheetFormatPr defaultRowHeight="15" x14ac:dyDescent="0.25"/>
  <cols>
    <col min="2" max="2" width="3.5703125" bestFit="1" customWidth="1"/>
    <col min="3" max="3" width="6.7109375" bestFit="1" customWidth="1"/>
    <col min="4" max="4" width="8.28515625" bestFit="1" customWidth="1"/>
    <col min="5" max="5" width="6" bestFit="1" customWidth="1"/>
    <col min="6" max="12" width="5.140625" bestFit="1" customWidth="1"/>
    <col min="13" max="13" width="6.140625" bestFit="1" customWidth="1"/>
    <col min="14" max="18" width="9.28515625" customWidth="1"/>
    <col min="19" max="19" width="10.140625" bestFit="1" customWidth="1"/>
    <col min="20" max="21" width="11.140625" bestFit="1" customWidth="1"/>
    <col min="22" max="23" width="12.7109375" bestFit="1" customWidth="1"/>
  </cols>
  <sheetData>
    <row r="1" spans="1:23" x14ac:dyDescent="0.25">
      <c r="A1" s="1"/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7</v>
      </c>
      <c r="U1" s="3">
        <v>8</v>
      </c>
      <c r="V1" s="3">
        <v>9</v>
      </c>
      <c r="W1" s="3">
        <v>10</v>
      </c>
    </row>
    <row r="2" spans="1:23" x14ac:dyDescent="0.25">
      <c r="A2" t="s">
        <v>12</v>
      </c>
      <c r="B2">
        <v>10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f>$C2+$D2*N$1+$E2*POWER(N$1, 2)+$F2*POWER(N$1, 3)+$G2*POWER(N$1, 4)+$H2*POWER(N$1, 5)+$I2*POWER(N$1, 6)+$J2*POWER(N$1, 7)+$K2*POWER(N$1, 8)+$L2*POWER(N$1, 9)+$M2*POWER(N$1, 10)</f>
        <v>1</v>
      </c>
      <c r="O2" s="2">
        <f t="shared" ref="O2:W6" si="0">$C2+$D2*O$1+$E2*POWER(O$1, 2)+$F2*POWER(O$1, 3)+$G2*POWER(O$1, 4)+$H2*POWER(O$1, 5)+$I2*POWER(O$1, 6)+$J2*POWER(O$1, 7)+$K2*POWER(O$1, 8)+$L2*POWER(O$1, 9)+$M2*POWER(O$1, 10)</f>
        <v>8</v>
      </c>
      <c r="P2" s="2">
        <f t="shared" si="0"/>
        <v>27</v>
      </c>
      <c r="Q2" s="2">
        <f t="shared" si="0"/>
        <v>64</v>
      </c>
      <c r="R2" s="2">
        <f t="shared" si="0"/>
        <v>125</v>
      </c>
      <c r="S2" s="2">
        <f t="shared" si="0"/>
        <v>216</v>
      </c>
      <c r="T2" s="2">
        <f t="shared" si="0"/>
        <v>343</v>
      </c>
      <c r="U2" s="2">
        <f t="shared" si="0"/>
        <v>512</v>
      </c>
      <c r="V2" s="2">
        <f t="shared" si="0"/>
        <v>729</v>
      </c>
      <c r="W2" s="2">
        <f t="shared" si="0"/>
        <v>1000</v>
      </c>
    </row>
    <row r="3" spans="1:23" x14ac:dyDescent="0.25">
      <c r="B3">
        <v>1</v>
      </c>
      <c r="C3">
        <v>1</v>
      </c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f t="shared" ref="N3:N6" si="1">$C3+$D3*N$1+$E3*POWER(N$1, 2)+$F3*POWER(N$1, 3)+$G3*POWER(N$1, 4)+$H3*POWER(N$1, 5)+$I3*POWER(N$1, 6)+$J3*POWER(N$1, 7)+$K3*POWER(N$1, 8)+$L3*POWER(N$1, 9)+$M3*POWER(N$1, 10)</f>
        <v>1</v>
      </c>
      <c r="O3" s="2">
        <f t="shared" si="0"/>
        <v>1</v>
      </c>
      <c r="P3" s="2">
        <f t="shared" si="0"/>
        <v>1</v>
      </c>
      <c r="Q3" s="2">
        <f t="shared" si="0"/>
        <v>1</v>
      </c>
      <c r="R3" s="2">
        <f t="shared" si="0"/>
        <v>1</v>
      </c>
      <c r="S3" s="2">
        <f t="shared" si="0"/>
        <v>1</v>
      </c>
      <c r="T3" s="2">
        <f t="shared" si="0"/>
        <v>1</v>
      </c>
      <c r="U3" s="2">
        <f t="shared" si="0"/>
        <v>1</v>
      </c>
      <c r="V3" s="2">
        <f t="shared" si="0"/>
        <v>1</v>
      </c>
      <c r="W3" s="2">
        <f t="shared" si="0"/>
        <v>1</v>
      </c>
    </row>
    <row r="4" spans="1:23" x14ac:dyDescent="0.25">
      <c r="B4">
        <v>2</v>
      </c>
      <c r="C4" s="2">
        <f>2-O2</f>
        <v>-6</v>
      </c>
      <c r="D4" s="2">
        <f>O2-1</f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f t="shared" si="1"/>
        <v>1</v>
      </c>
      <c r="O4" s="2">
        <f t="shared" si="0"/>
        <v>8</v>
      </c>
      <c r="P4" s="2">
        <f t="shared" si="0"/>
        <v>15</v>
      </c>
      <c r="Q4" s="2">
        <f t="shared" si="0"/>
        <v>22</v>
      </c>
      <c r="R4" s="2">
        <f t="shared" si="0"/>
        <v>29</v>
      </c>
      <c r="S4" s="2">
        <f t="shared" si="0"/>
        <v>36</v>
      </c>
      <c r="T4" s="2">
        <f t="shared" si="0"/>
        <v>43</v>
      </c>
      <c r="U4" s="2">
        <f t="shared" si="0"/>
        <v>50</v>
      </c>
      <c r="V4" s="2">
        <f t="shared" si="0"/>
        <v>57</v>
      </c>
      <c r="W4" s="2">
        <f t="shared" si="0"/>
        <v>64</v>
      </c>
    </row>
    <row r="5" spans="1:23" x14ac:dyDescent="0.25">
      <c r="B5">
        <v>3</v>
      </c>
      <c r="C5" s="2">
        <f>3*(N2-O2)+P2</f>
        <v>6</v>
      </c>
      <c r="D5" s="2">
        <f>4*O2-(5*N2+3*P2)/2</f>
        <v>-11</v>
      </c>
      <c r="E5" s="2">
        <f>(N2+P2)/2-O2</f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f t="shared" si="1"/>
        <v>1</v>
      </c>
      <c r="O5" s="2">
        <f t="shared" si="0"/>
        <v>8</v>
      </c>
      <c r="P5" s="2">
        <f t="shared" si="0"/>
        <v>27</v>
      </c>
      <c r="Q5" s="2">
        <f t="shared" si="0"/>
        <v>58</v>
      </c>
      <c r="R5" s="2">
        <f t="shared" si="0"/>
        <v>101</v>
      </c>
      <c r="S5" s="2">
        <f t="shared" si="0"/>
        <v>156</v>
      </c>
      <c r="T5" s="2">
        <f t="shared" si="0"/>
        <v>223</v>
      </c>
      <c r="U5" s="2">
        <f t="shared" si="0"/>
        <v>302</v>
      </c>
      <c r="V5" s="2">
        <f t="shared" si="0"/>
        <v>393</v>
      </c>
      <c r="W5" s="2">
        <f t="shared" si="0"/>
        <v>496</v>
      </c>
    </row>
    <row r="6" spans="1:23" x14ac:dyDescent="0.25">
      <c r="B6">
        <v>4</v>
      </c>
      <c r="C6">
        <f>-Q2+N2*4-O2*6+P2*4</f>
        <v>0</v>
      </c>
      <c r="D6" s="2">
        <f>(Q2*11-N2*26)/6+(O2*19-P2*14)/2</f>
        <v>0</v>
      </c>
      <c r="E6">
        <f>-(Q2*6-N2*9)/6-(O2*8-P2*7)/2</f>
        <v>0</v>
      </c>
      <c r="F6">
        <f>(Q2-N2)/6+(O2-P2)/2</f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f t="shared" si="1"/>
        <v>1</v>
      </c>
      <c r="O6" s="2">
        <f t="shared" si="0"/>
        <v>8</v>
      </c>
      <c r="P6" s="2">
        <f t="shared" si="0"/>
        <v>27</v>
      </c>
      <c r="Q6" s="2">
        <f t="shared" si="0"/>
        <v>64</v>
      </c>
      <c r="R6" s="2">
        <f t="shared" si="0"/>
        <v>125</v>
      </c>
      <c r="S6" s="2">
        <f t="shared" si="0"/>
        <v>216</v>
      </c>
      <c r="T6" s="2">
        <f t="shared" si="0"/>
        <v>343</v>
      </c>
      <c r="U6" s="2">
        <f t="shared" si="0"/>
        <v>512</v>
      </c>
      <c r="V6" s="2">
        <f t="shared" si="0"/>
        <v>729</v>
      </c>
      <c r="W6" s="2">
        <f t="shared" si="0"/>
        <v>1000</v>
      </c>
    </row>
  </sheetData>
  <conditionalFormatting sqref="N2:W6">
    <cfRule type="cellIs" dxfId="1" priority="1" operator="notEqual">
      <formula>INDIRECT(ADDRESS(2, COLUMN()))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3" sqref="A13"/>
    </sheetView>
  </sheetViews>
  <sheetFormatPr defaultRowHeight="15" x14ac:dyDescent="0.25"/>
  <cols>
    <col min="1" max="1" width="12" bestFit="1" customWidth="1"/>
    <col min="2" max="11" width="6.7109375" customWidth="1"/>
    <col min="14" max="14" width="16.5703125" customWidth="1"/>
  </cols>
  <sheetData>
    <row r="1" spans="1:1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/>
      <c r="N1" s="4"/>
    </row>
    <row r="2" spans="1:15" x14ac:dyDescent="0.25">
      <c r="A2">
        <f t="shared" ref="A2:A12" si="0">ROUND(MID(O2,FIND("FIT:",O2)+5,1000),0)</f>
        <v>1</v>
      </c>
      <c r="B2">
        <v>1</v>
      </c>
      <c r="N2" t="str">
        <f>MID(O2,FIND("polynomial: ",O2)+12,FIND("; FIT",O2)-FIND("polynomial:",O2)-12)</f>
        <v>1</v>
      </c>
      <c r="O2" t="s">
        <v>36</v>
      </c>
    </row>
    <row r="3" spans="1:15" x14ac:dyDescent="0.25">
      <c r="A3">
        <f t="shared" si="0"/>
        <v>1365</v>
      </c>
      <c r="B3">
        <v>-681</v>
      </c>
      <c r="C3">
        <v>682</v>
      </c>
      <c r="N3" t="str">
        <f>MID(O3,FIND("polynomial: ",O3)+12,FIND("; FIT",O3)-FIND("polynomial:",O3)-12)</f>
        <v>682x - 681</v>
      </c>
      <c r="O3" t="s">
        <v>37</v>
      </c>
    </row>
    <row r="4" spans="1:15" x14ac:dyDescent="0.25">
      <c r="A4">
        <f t="shared" si="0"/>
        <v>130813</v>
      </c>
      <c r="N4" t="str">
        <f t="shared" ref="N4:N12" si="1">MID(O4,FIND("polynomial: ",O4)+12,FIND("; FIT",O4)-FIND("polynomial:",O4)-12)</f>
        <v>21461x^2 - 63701x + 42241</v>
      </c>
      <c r="O4" t="s">
        <v>38</v>
      </c>
    </row>
    <row r="5" spans="1:15" x14ac:dyDescent="0.25">
      <c r="A5">
        <f t="shared" si="0"/>
        <v>3092453</v>
      </c>
      <c r="N5" t="str">
        <f t="shared" si="1"/>
        <v>118008x^3 - 686587x^2 + 1234387x - 665807</v>
      </c>
      <c r="O5" t="s">
        <v>39</v>
      </c>
    </row>
    <row r="6" spans="1:15" x14ac:dyDescent="0.25">
      <c r="A6">
        <f t="shared" si="0"/>
        <v>32740951</v>
      </c>
      <c r="N6" t="str">
        <f t="shared" si="1"/>
        <v>210232x^4 - 1984312x^3 + 6671533x^2 - 9277213x + 4379761</v>
      </c>
      <c r="O6" t="s">
        <v>63</v>
      </c>
    </row>
    <row r="7" spans="1:15" x14ac:dyDescent="0.25">
      <c r="A7">
        <f t="shared" si="0"/>
        <v>205015603</v>
      </c>
      <c r="N7" t="str">
        <f t="shared" si="1"/>
        <v>159060x^5 - 2175668x^4 + 11535788x^3 - 29116967x^2 + 34305227x - 14707439</v>
      </c>
      <c r="O7" t="s">
        <v>64</v>
      </c>
    </row>
    <row r="8" spans="1:15" x14ac:dyDescent="0.25">
      <c r="A8">
        <f t="shared" si="0"/>
        <v>898165577</v>
      </c>
      <c r="N8" t="str">
        <f t="shared" si="1"/>
        <v>58542x^6 - 1070322x^5 + 8069182x^4 - 31492582x^3 + 65955241x^2 - 68962861x + 27442801</v>
      </c>
      <c r="O8" t="s">
        <v>65</v>
      </c>
    </row>
    <row r="9" spans="1:15" x14ac:dyDescent="0.25">
      <c r="A9">
        <f t="shared" si="0"/>
        <v>3093310441</v>
      </c>
      <c r="N9" t="str">
        <f t="shared" si="1"/>
        <v>11165x^7 - 254078x^6 + 2524808x^5 - 13814218x^4 + 44083303x^3 - 80663539x^2 + 76941359x - 28828799</v>
      </c>
      <c r="O9" t="s">
        <v>66</v>
      </c>
    </row>
    <row r="10" spans="1:15" x14ac:dyDescent="0.25">
      <c r="A10">
        <f t="shared" si="0"/>
        <v>9071313571</v>
      </c>
      <c r="B10">
        <v>15966721</v>
      </c>
      <c r="C10">
        <v>-44806465</v>
      </c>
      <c r="D10">
        <v>50572225</v>
      </c>
      <c r="E10">
        <v>-30669221</v>
      </c>
      <c r="F10">
        <v>11126621</v>
      </c>
      <c r="G10">
        <v>-2514688</v>
      </c>
      <c r="H10">
        <v>352528</v>
      </c>
      <c r="I10">
        <v>-28831</v>
      </c>
      <c r="J10">
        <v>1111</v>
      </c>
      <c r="N10" t="str">
        <f t="shared" si="1"/>
        <v>1111x^8 - 28831x^7 + 352528x^6 - 2514688x^5 + 11126621x^4 - 30669221x^3 + 50572225x^2 - 44806465x + 15966721</v>
      </c>
      <c r="O10" t="s">
        <v>42</v>
      </c>
    </row>
    <row r="11" spans="1:15" x14ac:dyDescent="0.25">
      <c r="A11">
        <v>23772343751</v>
      </c>
      <c r="B11">
        <v>-3628799</v>
      </c>
      <c r="C11">
        <v>10628639</v>
      </c>
      <c r="D11">
        <v>-12753575</v>
      </c>
      <c r="E11">
        <f>140856695834625000/53166243375</f>
        <v>2649363.3345714072</v>
      </c>
      <c r="F11">
        <v>-3416929</v>
      </c>
      <c r="G11">
        <v>902054</v>
      </c>
      <c r="H11">
        <v>-157772</v>
      </c>
      <c r="I11">
        <v>18149</v>
      </c>
      <c r="J11">
        <v>-1319</v>
      </c>
      <c r="K11">
        <v>54</v>
      </c>
      <c r="N11" t="str">
        <f t="shared" si="1"/>
        <v>54x^9 - 1319x^8 + 18149x^7 - 157772x^6 + 902054x^5 - 3416929x^4 + 140856695834625397/53166243375x^3 - 12753575x^2 + 10628639x - 3628799</v>
      </c>
      <c r="O11" t="s">
        <v>41</v>
      </c>
    </row>
    <row r="12" spans="1:15" x14ac:dyDescent="0.25">
      <c r="A12">
        <f t="shared" si="0"/>
        <v>0</v>
      </c>
      <c r="N12" t="str">
        <f t="shared" si="1"/>
        <v>x^10 - x^9 + x^8 - x^7 + x^6 - x^5 + x^4 - x^3 + x^2 - x + 1</v>
      </c>
      <c r="O12" t="s">
        <v>67</v>
      </c>
    </row>
    <row r="13" spans="1:15" x14ac:dyDescent="0.25">
      <c r="A13">
        <f>SUM(A2:A12)</f>
        <v>37076114526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K24" sqref="K24"/>
    </sheetView>
  </sheetViews>
  <sheetFormatPr defaultRowHeight="15" x14ac:dyDescent="0.25"/>
  <cols>
    <col min="2" max="2" width="8.140625" customWidth="1"/>
    <col min="3" max="3" width="22.7109375" bestFit="1" customWidth="1"/>
    <col min="4" max="4" width="17.7109375" bestFit="1" customWidth="1"/>
    <col min="6" max="6" width="9.7109375" bestFit="1" customWidth="1"/>
    <col min="9" max="9" width="11" bestFit="1" customWidth="1"/>
    <col min="11" max="11" width="8" bestFit="1" customWidth="1"/>
  </cols>
  <sheetData>
    <row r="1" spans="1:12" x14ac:dyDescent="0.25">
      <c r="A1" t="s">
        <v>41</v>
      </c>
    </row>
    <row r="3" spans="1:12" x14ac:dyDescent="0.25">
      <c r="B3" t="s">
        <v>43</v>
      </c>
    </row>
    <row r="4" spans="1:12" x14ac:dyDescent="0.25">
      <c r="B4" t="s">
        <v>45</v>
      </c>
    </row>
    <row r="5" spans="1:12" x14ac:dyDescent="0.25">
      <c r="B5" t="s">
        <v>47</v>
      </c>
    </row>
    <row r="6" spans="1:12" x14ac:dyDescent="0.25">
      <c r="B6" t="s">
        <v>49</v>
      </c>
    </row>
    <row r="7" spans="1:12" x14ac:dyDescent="0.25">
      <c r="B7" t="s">
        <v>51</v>
      </c>
    </row>
    <row r="8" spans="1:12" x14ac:dyDescent="0.25">
      <c r="B8" t="s">
        <v>53</v>
      </c>
    </row>
    <row r="9" spans="1:12" x14ac:dyDescent="0.25">
      <c r="B9" t="s">
        <v>55</v>
      </c>
    </row>
    <row r="10" spans="1:12" x14ac:dyDescent="0.25">
      <c r="B10" t="s">
        <v>57</v>
      </c>
    </row>
    <row r="11" spans="1:12" x14ac:dyDescent="0.25">
      <c r="B11" t="s">
        <v>59</v>
      </c>
    </row>
    <row r="12" spans="1:12" x14ac:dyDescent="0.25">
      <c r="B12" t="s">
        <v>61</v>
      </c>
    </row>
    <row r="14" spans="1:12" x14ac:dyDescent="0.25">
      <c r="B14" t="s">
        <v>44</v>
      </c>
      <c r="C14" t="str">
        <f>MID(B14, FIND("x^4", B14)+4, FIND("x^3", B14)-FIND("x^4", B14)-4)</f>
        <v>- 663941/90720</v>
      </c>
      <c r="D14" t="str">
        <f>LEFT(C14,FIND("/",C14)-1)</f>
        <v>- 663941</v>
      </c>
      <c r="E14">
        <f>VALUE(MID(C14,FIND("/",C14)+1,100))</f>
        <v>90720</v>
      </c>
      <c r="F14">
        <f>D14/E14</f>
        <v>-7.3185736331569666</v>
      </c>
      <c r="H14">
        <f>$E$14/E14</f>
        <v>1</v>
      </c>
      <c r="I14">
        <f>H14*D14</f>
        <v>-663941</v>
      </c>
      <c r="J14">
        <f>H14*E14</f>
        <v>90720</v>
      </c>
      <c r="L14" t="str">
        <f>"new Fraction("&amp;SUBSTITUTE(SUBSTITUTE(D14, " ", ""), "+","")&amp;", "&amp;E14&amp;"),"</f>
        <v>new Fraction(-663941, 90720),</v>
      </c>
    </row>
    <row r="15" spans="1:12" x14ac:dyDescent="0.25">
      <c r="B15" t="s">
        <v>46</v>
      </c>
      <c r="C15" t="str">
        <f t="shared" ref="C15:C23" si="0">MID(B15, FIND("x^4", B15)+4, FIND("x^3", B15)-FIND("x^4", B15)-4)</f>
        <v>+ 180835861/5040</v>
      </c>
      <c r="D15" t="str">
        <f t="shared" ref="D15:D23" si="1">LEFT(C15,FIND("/",C15)-1)</f>
        <v>+ 180835861</v>
      </c>
      <c r="E15">
        <f t="shared" ref="E15:E23" si="2">VALUE(MID(C15,FIND("/",C15)+1,100))</f>
        <v>5040</v>
      </c>
      <c r="F15">
        <f t="shared" ref="F15:F23" si="3">D15/E15</f>
        <v>35880.131150793648</v>
      </c>
      <c r="H15">
        <f t="shared" ref="H15:H23" si="4">$E$14/E15</f>
        <v>18</v>
      </c>
      <c r="I15">
        <f t="shared" ref="I15:I23" si="5">H15*D15</f>
        <v>3255045498</v>
      </c>
      <c r="J15">
        <f t="shared" ref="J15:J23" si="6">H15*E15</f>
        <v>90720</v>
      </c>
      <c r="L15" t="str">
        <f t="shared" ref="L15:L23" si="7">"new Fraction("&amp;SUBSTITUTE(SUBSTITUTE(D15, " ", ""), "+","")&amp;", "&amp;E15&amp;"),"</f>
        <v>new Fraction(180835861, 5040),</v>
      </c>
    </row>
    <row r="16" spans="1:12" x14ac:dyDescent="0.25">
      <c r="B16" t="s">
        <v>48</v>
      </c>
      <c r="C16" t="str">
        <f t="shared" si="0"/>
        <v>- 19208999093/2520</v>
      </c>
      <c r="D16" t="str">
        <f t="shared" si="1"/>
        <v>- 19208999093</v>
      </c>
      <c r="E16">
        <f t="shared" si="2"/>
        <v>2520</v>
      </c>
      <c r="F16">
        <f t="shared" si="3"/>
        <v>-7622618.6876984127</v>
      </c>
      <c r="H16">
        <f t="shared" si="4"/>
        <v>36</v>
      </c>
      <c r="I16">
        <f t="shared" si="5"/>
        <v>-691523967348</v>
      </c>
      <c r="J16">
        <f t="shared" si="6"/>
        <v>90720</v>
      </c>
      <c r="L16" t="str">
        <f t="shared" si="7"/>
        <v>new Fraction(-19208999093, 2520),</v>
      </c>
    </row>
    <row r="17" spans="2:12" x14ac:dyDescent="0.25">
      <c r="B17" t="s">
        <v>50</v>
      </c>
      <c r="C17" t="str">
        <f t="shared" si="0"/>
        <v>+ 611183219407/2160</v>
      </c>
      <c r="D17" t="str">
        <f t="shared" si="1"/>
        <v>+ 611183219407</v>
      </c>
      <c r="E17">
        <f t="shared" si="2"/>
        <v>2160</v>
      </c>
      <c r="F17">
        <f t="shared" si="3"/>
        <v>282955194.16990739</v>
      </c>
      <c r="H17">
        <f t="shared" si="4"/>
        <v>42</v>
      </c>
      <c r="I17">
        <f t="shared" si="5"/>
        <v>25669695215094</v>
      </c>
      <c r="J17">
        <f t="shared" si="6"/>
        <v>90720</v>
      </c>
      <c r="L17" t="str">
        <f t="shared" si="7"/>
        <v>new Fraction(611183219407, 2160),</v>
      </c>
    </row>
    <row r="18" spans="2:12" x14ac:dyDescent="0.25">
      <c r="B18" t="s">
        <v>52</v>
      </c>
      <c r="C18" t="str">
        <f t="shared" si="0"/>
        <v>- 509025075529/144</v>
      </c>
      <c r="D18" t="str">
        <f t="shared" si="1"/>
        <v>- 509025075529</v>
      </c>
      <c r="E18">
        <f t="shared" si="2"/>
        <v>144</v>
      </c>
      <c r="F18">
        <f t="shared" si="3"/>
        <v>-3534896357.8402777</v>
      </c>
      <c r="H18">
        <f t="shared" si="4"/>
        <v>630</v>
      </c>
      <c r="I18">
        <f t="shared" si="5"/>
        <v>-320685797583270</v>
      </c>
      <c r="J18">
        <f t="shared" si="6"/>
        <v>90720</v>
      </c>
      <c r="L18" t="str">
        <f t="shared" si="7"/>
        <v>new Fraction(-509025075529, 144),</v>
      </c>
    </row>
    <row r="19" spans="2:12" x14ac:dyDescent="0.25">
      <c r="B19" t="s">
        <v>54</v>
      </c>
      <c r="C19" t="str">
        <f t="shared" si="0"/>
        <v>+ 14171423156081/720</v>
      </c>
      <c r="D19" t="str">
        <f t="shared" si="1"/>
        <v>+ 14171423156081</v>
      </c>
      <c r="E19">
        <f t="shared" si="2"/>
        <v>720</v>
      </c>
      <c r="F19">
        <f t="shared" si="3"/>
        <v>19682532161.22361</v>
      </c>
      <c r="H19">
        <f t="shared" si="4"/>
        <v>126</v>
      </c>
      <c r="I19">
        <f t="shared" si="5"/>
        <v>1785599317666206</v>
      </c>
      <c r="J19">
        <f t="shared" si="6"/>
        <v>90720</v>
      </c>
      <c r="L19" t="str">
        <f t="shared" si="7"/>
        <v>new Fraction(14171423156081, 720),</v>
      </c>
    </row>
    <row r="20" spans="2:12" x14ac:dyDescent="0.25">
      <c r="B20" t="s">
        <v>56</v>
      </c>
      <c r="C20" t="str">
        <f t="shared" si="0"/>
        <v>- 59972072979677/1080</v>
      </c>
      <c r="D20" t="str">
        <f t="shared" si="1"/>
        <v>- 59972072979677</v>
      </c>
      <c r="E20">
        <f t="shared" si="2"/>
        <v>1080</v>
      </c>
      <c r="F20">
        <f t="shared" si="3"/>
        <v>-55529697203.404633</v>
      </c>
      <c r="H20">
        <f t="shared" si="4"/>
        <v>84</v>
      </c>
      <c r="I20">
        <f t="shared" si="5"/>
        <v>-5037654130292868</v>
      </c>
      <c r="J20">
        <f t="shared" si="6"/>
        <v>90720</v>
      </c>
      <c r="L20" t="str">
        <f t="shared" si="7"/>
        <v>new Fraction(-59972072979677, 1080),</v>
      </c>
    </row>
    <row r="21" spans="2:12" x14ac:dyDescent="0.25">
      <c r="B21" t="s">
        <v>58</v>
      </c>
      <c r="C21" t="str">
        <f t="shared" si="0"/>
        <v>+ 416032484394061/5040</v>
      </c>
      <c r="D21" t="str">
        <f t="shared" si="1"/>
        <v>+ 416032484394061</v>
      </c>
      <c r="E21">
        <f t="shared" si="2"/>
        <v>5040</v>
      </c>
      <c r="F21">
        <f t="shared" si="3"/>
        <v>82546127855.964478</v>
      </c>
      <c r="H21">
        <f t="shared" si="4"/>
        <v>18</v>
      </c>
      <c r="I21">
        <f t="shared" si="5"/>
        <v>7488584719093098</v>
      </c>
      <c r="J21">
        <f t="shared" si="6"/>
        <v>90720</v>
      </c>
      <c r="L21" t="str">
        <f t="shared" si="7"/>
        <v>new Fraction(416032484394061, 5040),</v>
      </c>
    </row>
    <row r="22" spans="2:12" x14ac:dyDescent="0.25">
      <c r="B22" t="s">
        <v>60</v>
      </c>
      <c r="C22" t="str">
        <f t="shared" si="0"/>
        <v>- 620532210834101/10080</v>
      </c>
      <c r="D22" t="str">
        <f t="shared" si="1"/>
        <v>- 620532210834101</v>
      </c>
      <c r="E22">
        <f t="shared" si="2"/>
        <v>10080</v>
      </c>
      <c r="F22">
        <f t="shared" si="3"/>
        <v>-61560735201.795731</v>
      </c>
      <c r="H22">
        <f t="shared" si="4"/>
        <v>9</v>
      </c>
      <c r="I22">
        <f t="shared" si="5"/>
        <v>-5584789897506909</v>
      </c>
      <c r="J22">
        <f t="shared" si="6"/>
        <v>90720</v>
      </c>
      <c r="L22" t="str">
        <f t="shared" si="7"/>
        <v>new Fraction(-620532210834101, 10080),</v>
      </c>
    </row>
    <row r="23" spans="2:12" x14ac:dyDescent="0.25">
      <c r="B23" t="s">
        <v>62</v>
      </c>
      <c r="C23" t="str">
        <f t="shared" si="0"/>
        <v>+ 41118181818593/2268</v>
      </c>
      <c r="D23" t="str">
        <f t="shared" si="1"/>
        <v>+ 41118181818593</v>
      </c>
      <c r="E23">
        <f t="shared" si="2"/>
        <v>2268</v>
      </c>
      <c r="F23">
        <f t="shared" si="3"/>
        <v>18129709796.557758</v>
      </c>
      <c r="H23">
        <f t="shared" si="4"/>
        <v>40</v>
      </c>
      <c r="I23">
        <f t="shared" si="5"/>
        <v>1644727272743720</v>
      </c>
      <c r="J23">
        <f t="shared" si="6"/>
        <v>90720</v>
      </c>
      <c r="L23" t="str">
        <f t="shared" si="7"/>
        <v>new Fraction(41118181818593, 2268),</v>
      </c>
    </row>
    <row r="24" spans="2:12" x14ac:dyDescent="0.25">
      <c r="F24">
        <f>SUM(F14:F23)</f>
        <v>8409498.9999885559</v>
      </c>
      <c r="I24">
        <f>SUM(I14:I23)</f>
        <v>762909749280</v>
      </c>
      <c r="J24">
        <f>J23</f>
        <v>90720</v>
      </c>
      <c r="K24" s="5">
        <f>I24/J24</f>
        <v>8409499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 French</dc:creator>
  <cp:lastModifiedBy>Jay A French</cp:lastModifiedBy>
  <dcterms:created xsi:type="dcterms:W3CDTF">2011-11-18T23:02:33Z</dcterms:created>
  <dcterms:modified xsi:type="dcterms:W3CDTF">2011-11-27T21:53:02Z</dcterms:modified>
</cp:coreProperties>
</file>