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updateLinks="never" defaultThemeVersion="124226"/>
  <xr:revisionPtr revIDLastSave="0" documentId="8_{F0450FE9-4FD4-484D-99F1-C1C0A45B8654}" xr6:coauthVersionLast="47" xr6:coauthVersionMax="47" xr10:uidLastSave="{00000000-0000-0000-0000-000000000000}"/>
  <bookViews>
    <workbookView xWindow="-108" yWindow="-108" windowWidth="23256" windowHeight="12576" tabRatio="930" xr2:uid="{00000000-000D-0000-FFFF-FFFF00000000}"/>
  </bookViews>
  <sheets>
    <sheet name="Залоговое заключение" sheetId="8" r:id="rId1"/>
    <sheet name="отлагательные" sheetId="9" r:id="rId2"/>
    <sheet name="Описание" sheetId="6" r:id="rId3"/>
    <sheet name="Фото" sheetId="11" r:id="rId4"/>
    <sheet name="А" sheetId="12" r:id="rId5"/>
    <sheet name="Рецензия" sheetId="10" r:id="rId6"/>
    <sheet name="импорт нотариат ТС" sheetId="25" r:id="rId7"/>
    <sheet name="импорт иного ДИ нотариат" sheetId="26" r:id="rId8"/>
    <sheet name=" ССП для АЗС-Расчет АЗС (ДП)" sheetId="19" state="hidden" r:id="rId9"/>
    <sheet name="расчет движимое (ЗП)" sheetId="22" state="hidden" r:id="rId10"/>
    <sheet name="Расчеты ком.зд. с  ЗУ" sheetId="15" state="hidden" r:id="rId11"/>
    <sheet name="Расчет ком.пом." sheetId="16" state="hidden" r:id="rId12"/>
    <sheet name="Расчеты ЗУ св." sheetId="13" state="hidden" r:id="rId13"/>
    <sheet name="Расчеты пс база" sheetId="14" state="hidden" r:id="rId14"/>
    <sheet name="Расчет АЗС" sheetId="18" state="hidden" r:id="rId15"/>
    <sheet name="Расчет судно" sheetId="20" state="hidden" r:id="rId16"/>
    <sheet name="ДИ недвижимость (судно)" sheetId="24" state="hidden" r:id="rId17"/>
    <sheet name="Расчет ком.пом. (ДП)" sheetId="17" state="hidden" r:id="rId18"/>
    <sheet name="Списки" sheetId="1" state="hidden" r:id="rId19"/>
    <sheet name="список 1" sheetId="7" state="hidden" r:id="rId20"/>
    <sheet name="Коэффициенты" sheetId="4" state="hidden" r:id="rId21"/>
  </sheets>
  <externalReferences>
    <externalReference r:id="rId22"/>
    <externalReference r:id="rId23"/>
    <externalReference r:id="rId24"/>
    <externalReference r:id="rId25"/>
    <externalReference r:id="rId26"/>
  </externalReferences>
  <definedNames>
    <definedName name="___xlnm.Print_Area_4" localSheetId="9">#REF!</definedName>
    <definedName name="___xlnm.Print_Area_4">#REF!</definedName>
    <definedName name="___xlnm.Print_Area_5" localSheetId="9">#REF!</definedName>
    <definedName name="___xlnm.Print_Area_5">#REF!</definedName>
    <definedName name="__xlnm.Print_Area_4" localSheetId="9">#REF!</definedName>
    <definedName name="__xlnm.Print_Area_4">#REF!</definedName>
    <definedName name="__xlnm.Print_Area_5" localSheetId="9">#REF!</definedName>
    <definedName name="__xlnm.Print_Area_5">#REF!</definedName>
    <definedName name="_ftn1" localSheetId="0">'Залоговое заключение'!#REF!</definedName>
    <definedName name="_ftn2" localSheetId="0">'Залоговое заключение'!#REF!</definedName>
    <definedName name="_ftnref1" localSheetId="0">'Залоговое заключение'!#REF!</definedName>
    <definedName name="_ftnref2" localSheetId="0">'Залоговое заключение'!#REF!</definedName>
    <definedName name="_xlnm._FilterDatabase" localSheetId="0" hidden="1">'Залоговое заключение'!$A$25</definedName>
    <definedName name="_xlnm._FilterDatabase" localSheetId="18" hidden="1">Списки!$B$4:$C$8</definedName>
    <definedName name="all_types">[1]types!$A$1:$A$11</definedName>
    <definedName name="cmndBase" localSheetId="9">#REF!</definedName>
    <definedName name="cmndBase" localSheetId="15">#REF!</definedName>
    <definedName name="cmndBase" localSheetId="10">#REF!</definedName>
    <definedName name="cmndBase">#REF!</definedName>
    <definedName name="cmndDayMonthTo" localSheetId="9">#REF!</definedName>
    <definedName name="cmndDayMonthTo" localSheetId="15">#REF!</definedName>
    <definedName name="cmndDayMonthTo" localSheetId="10">#REF!</definedName>
    <definedName name="cmndDayMonthTo">#REF!</definedName>
    <definedName name="cmndDays" localSheetId="9">#REF!</definedName>
    <definedName name="cmndDays" localSheetId="15">#REF!</definedName>
    <definedName name="cmndDays" localSheetId="10">#REF!</definedName>
    <definedName name="cmndDays">#REF!</definedName>
    <definedName name="cmndDocNum" localSheetId="9">#REF!</definedName>
    <definedName name="cmndDocNum" localSheetId="15">#REF!</definedName>
    <definedName name="cmndDocNum" localSheetId="10">#REF!</definedName>
    <definedName name="cmndDocNum">#REF!</definedName>
    <definedName name="cmndDocSer" localSheetId="9">#REF!</definedName>
    <definedName name="cmndDocSer" localSheetId="15">#REF!</definedName>
    <definedName name="cmndDocSer" localSheetId="10">#REF!</definedName>
    <definedName name="cmndDocSer">#REF!</definedName>
    <definedName name="cmndFIO" localSheetId="9">#REF!</definedName>
    <definedName name="cmndFIO" localSheetId="15">#REF!</definedName>
    <definedName name="cmndFIO" localSheetId="10">#REF!</definedName>
    <definedName name="cmndFIO">#REF!</definedName>
    <definedName name="cmndOrdDay" localSheetId="9">#REF!</definedName>
    <definedName name="cmndOrdDay" localSheetId="15">#REF!</definedName>
    <definedName name="cmndOrdDay" localSheetId="10">#REF!</definedName>
    <definedName name="cmndOrdDay">#REF!</definedName>
    <definedName name="cmndOrdMonth" localSheetId="9">#REF!</definedName>
    <definedName name="cmndOrdMonth" localSheetId="15">#REF!</definedName>
    <definedName name="cmndOrdMonth" localSheetId="10">#REF!</definedName>
    <definedName name="cmndOrdMonth">#REF!</definedName>
    <definedName name="cmndOrdNum" localSheetId="9">#REF!</definedName>
    <definedName name="cmndOrdNum" localSheetId="15">#REF!</definedName>
    <definedName name="cmndOrdNum" localSheetId="10">#REF!</definedName>
    <definedName name="cmndOrdNum">#REF!</definedName>
    <definedName name="cmndOrdYear" localSheetId="9">#REF!</definedName>
    <definedName name="cmndOrdYear" localSheetId="15">#REF!</definedName>
    <definedName name="cmndOrdYear" localSheetId="10">#REF!</definedName>
    <definedName name="cmndOrdYear">#REF!</definedName>
    <definedName name="cmndPoint" localSheetId="9">#REF!</definedName>
    <definedName name="cmndPoint" localSheetId="15">#REF!</definedName>
    <definedName name="cmndPoint" localSheetId="10">#REF!</definedName>
    <definedName name="cmndPoint">#REF!</definedName>
    <definedName name="cmndPoint1" localSheetId="9">#REF!</definedName>
    <definedName name="cmndPoint1" localSheetId="15">#REF!</definedName>
    <definedName name="cmndPoint1" localSheetId="10">#REF!</definedName>
    <definedName name="cmndPoint1">#REF!</definedName>
    <definedName name="cmndPos" localSheetId="9">#REF!</definedName>
    <definedName name="cmndPos" localSheetId="15">#REF!</definedName>
    <definedName name="cmndPos" localSheetId="10">#REF!</definedName>
    <definedName name="cmndPos">#REF!</definedName>
    <definedName name="cmndYearTo" localSheetId="9">#REF!</definedName>
    <definedName name="cmndYearTo" localSheetId="15">#REF!</definedName>
    <definedName name="cmndYearTo" localSheetId="10">#REF!</definedName>
    <definedName name="cmndYearTo">#REF!</definedName>
    <definedName name="cntAddition" localSheetId="9">#REF!</definedName>
    <definedName name="cntAddition" localSheetId="15">#REF!</definedName>
    <definedName name="cntAddition" localSheetId="10">#REF!</definedName>
    <definedName name="cntAddition">#REF!</definedName>
    <definedName name="cntDay" localSheetId="9">#REF!</definedName>
    <definedName name="cntDay" localSheetId="15">#REF!</definedName>
    <definedName name="cntDay" localSheetId="10">#REF!</definedName>
    <definedName name="cntDay">#REF!</definedName>
    <definedName name="cntMonth" localSheetId="9">#REF!</definedName>
    <definedName name="cntMonth" localSheetId="15">#REF!</definedName>
    <definedName name="cntMonth" localSheetId="10">#REF!</definedName>
    <definedName name="cntMonth">#REF!</definedName>
    <definedName name="cntName" localSheetId="9">#REF!</definedName>
    <definedName name="cntName" localSheetId="15">#REF!</definedName>
    <definedName name="cntName" localSheetId="10">#REF!</definedName>
    <definedName name="cntName">#REF!</definedName>
    <definedName name="cntNumber" localSheetId="9">#REF!</definedName>
    <definedName name="cntNumber" localSheetId="15">#REF!</definedName>
    <definedName name="cntNumber" localSheetId="10">#REF!</definedName>
    <definedName name="cntNumber">#REF!</definedName>
    <definedName name="cntPayer" localSheetId="9">#REF!</definedName>
    <definedName name="cntPayer" localSheetId="15">#REF!</definedName>
    <definedName name="cntPayer" localSheetId="10">#REF!</definedName>
    <definedName name="cntPayer">#REF!</definedName>
    <definedName name="cntPayer1" localSheetId="9">#REF!</definedName>
    <definedName name="cntPayer1" localSheetId="15">#REF!</definedName>
    <definedName name="cntPayer1" localSheetId="10">#REF!</definedName>
    <definedName name="cntPayer1">#REF!</definedName>
    <definedName name="cntPayerAddr1" localSheetId="9">#REF!</definedName>
    <definedName name="cntPayerAddr1" localSheetId="15">#REF!</definedName>
    <definedName name="cntPayerAddr1" localSheetId="10">#REF!</definedName>
    <definedName name="cntPayerAddr1">#REF!</definedName>
    <definedName name="cntPayerAddr2" localSheetId="9">#REF!</definedName>
    <definedName name="cntPayerAddr2" localSheetId="15">#REF!</definedName>
    <definedName name="cntPayerAddr2" localSheetId="10">#REF!</definedName>
    <definedName name="cntPayerAddr2">#REF!</definedName>
    <definedName name="cntPayerBank1" localSheetId="9">#REF!</definedName>
    <definedName name="cntPayerBank1" localSheetId="15">#REF!</definedName>
    <definedName name="cntPayerBank1" localSheetId="10">#REF!</definedName>
    <definedName name="cntPayerBank1">#REF!</definedName>
    <definedName name="cntPayerBank2" localSheetId="9">#REF!</definedName>
    <definedName name="cntPayerBank2" localSheetId="15">#REF!</definedName>
    <definedName name="cntPayerBank2" localSheetId="10">#REF!</definedName>
    <definedName name="cntPayerBank2">#REF!</definedName>
    <definedName name="cntPayerBank3" localSheetId="9">#REF!</definedName>
    <definedName name="cntPayerBank3" localSheetId="15">#REF!</definedName>
    <definedName name="cntPayerBank3" localSheetId="10">#REF!</definedName>
    <definedName name="cntPayerBank3">#REF!</definedName>
    <definedName name="cntPayerCount" localSheetId="9">#REF!</definedName>
    <definedName name="cntPayerCount" localSheetId="15">#REF!</definedName>
    <definedName name="cntPayerCount" localSheetId="10">#REF!</definedName>
    <definedName name="cntPayerCount">#REF!</definedName>
    <definedName name="cntPayerCountCor" localSheetId="9">#REF!</definedName>
    <definedName name="cntPayerCountCor" localSheetId="15">#REF!</definedName>
    <definedName name="cntPayerCountCor" localSheetId="10">#REF!</definedName>
    <definedName name="cntPayerCountCor">#REF!</definedName>
    <definedName name="cntPriceC" localSheetId="9">#REF!</definedName>
    <definedName name="cntPriceC" localSheetId="15">#REF!</definedName>
    <definedName name="cntPriceC" localSheetId="10">#REF!</definedName>
    <definedName name="cntPriceC">#REF!</definedName>
    <definedName name="cntPriceR" localSheetId="9">#REF!</definedName>
    <definedName name="cntPriceR" localSheetId="15">#REF!</definedName>
    <definedName name="cntPriceR" localSheetId="10">#REF!</definedName>
    <definedName name="cntPriceR">#REF!</definedName>
    <definedName name="cntQnt" localSheetId="9">#REF!</definedName>
    <definedName name="cntQnt" localSheetId="15">#REF!</definedName>
    <definedName name="cntQnt" localSheetId="10">#REF!</definedName>
    <definedName name="cntQnt">#REF!</definedName>
    <definedName name="cntSumC" localSheetId="9">#REF!</definedName>
    <definedName name="cntSumC" localSheetId="15">#REF!</definedName>
    <definedName name="cntSumC" localSheetId="10">#REF!</definedName>
    <definedName name="cntSumC">#REF!</definedName>
    <definedName name="cntSumR" localSheetId="9">#REF!</definedName>
    <definedName name="cntSumR" localSheetId="15">#REF!</definedName>
    <definedName name="cntSumR" localSheetId="10">#REF!</definedName>
    <definedName name="cntSumR">#REF!</definedName>
    <definedName name="cntSuppAddr1" localSheetId="9">#REF!</definedName>
    <definedName name="cntSuppAddr1" localSheetId="15">#REF!</definedName>
    <definedName name="cntSuppAddr1" localSheetId="10">#REF!</definedName>
    <definedName name="cntSuppAddr1">#REF!</definedName>
    <definedName name="cntSuppAddr2" localSheetId="9">#REF!</definedName>
    <definedName name="cntSuppAddr2" localSheetId="15">#REF!</definedName>
    <definedName name="cntSuppAddr2" localSheetId="10">#REF!</definedName>
    <definedName name="cntSuppAddr2">#REF!</definedName>
    <definedName name="cntSuppBank" localSheetId="9">#REF!</definedName>
    <definedName name="cntSuppBank" localSheetId="15">#REF!</definedName>
    <definedName name="cntSuppBank" localSheetId="10">#REF!</definedName>
    <definedName name="cntSuppBank">#REF!</definedName>
    <definedName name="cntSuppCount" localSheetId="9">#REF!</definedName>
    <definedName name="cntSuppCount" localSheetId="15">#REF!</definedName>
    <definedName name="cntSuppCount" localSheetId="10">#REF!</definedName>
    <definedName name="cntSuppCount">#REF!</definedName>
    <definedName name="cntSuppCountCor" localSheetId="9">#REF!</definedName>
    <definedName name="cntSuppCountCor" localSheetId="15">#REF!</definedName>
    <definedName name="cntSuppCountCor" localSheetId="10">#REF!</definedName>
    <definedName name="cntSuppCountCor">#REF!</definedName>
    <definedName name="cntSupplier" localSheetId="9">#REF!</definedName>
    <definedName name="cntSupplier" localSheetId="15">#REF!</definedName>
    <definedName name="cntSupplier" localSheetId="10">#REF!</definedName>
    <definedName name="cntSupplier">#REF!</definedName>
    <definedName name="cntSuppMFO1" localSheetId="9">#REF!</definedName>
    <definedName name="cntSuppMFO1" localSheetId="15">#REF!</definedName>
    <definedName name="cntSuppMFO1" localSheetId="10">#REF!</definedName>
    <definedName name="cntSuppMFO1">#REF!</definedName>
    <definedName name="cntSuppMFO2" localSheetId="9">#REF!</definedName>
    <definedName name="cntSuppMFO2" localSheetId="15">#REF!</definedName>
    <definedName name="cntSuppMFO2" localSheetId="10">#REF!</definedName>
    <definedName name="cntSuppMFO2">#REF!</definedName>
    <definedName name="cntSuppTlf" localSheetId="9">#REF!</definedName>
    <definedName name="cntSuppTlf" localSheetId="15">#REF!</definedName>
    <definedName name="cntSuppTlf" localSheetId="10">#REF!</definedName>
    <definedName name="cntSuppTlf">#REF!</definedName>
    <definedName name="cntUnit" localSheetId="9">#REF!</definedName>
    <definedName name="cntUnit" localSheetId="15">#REF!</definedName>
    <definedName name="cntUnit" localSheetId="10">#REF!</definedName>
    <definedName name="cntUnit">#REF!</definedName>
    <definedName name="cntYear" localSheetId="9">#REF!</definedName>
    <definedName name="cntYear" localSheetId="15">#REF!</definedName>
    <definedName name="cntYear" localSheetId="10">#REF!</definedName>
    <definedName name="cntYear">#REF!</definedName>
    <definedName name="dvrCustomer" localSheetId="9">#REF!</definedName>
    <definedName name="dvrCustomer" localSheetId="15">#REF!</definedName>
    <definedName name="dvrCustomer" localSheetId="10">#REF!</definedName>
    <definedName name="dvrCustomer">#REF!</definedName>
    <definedName name="dvrDay" localSheetId="9">#REF!</definedName>
    <definedName name="dvrDay" localSheetId="15">#REF!</definedName>
    <definedName name="dvrDay" localSheetId="10">#REF!</definedName>
    <definedName name="dvrDay">#REF!</definedName>
    <definedName name="dvrDocDay" localSheetId="9">#REF!</definedName>
    <definedName name="dvrDocDay" localSheetId="15">#REF!</definedName>
    <definedName name="dvrDocDay" localSheetId="10">#REF!</definedName>
    <definedName name="dvrDocDay">#REF!</definedName>
    <definedName name="dvrDocIss" localSheetId="9">#REF!</definedName>
    <definedName name="dvrDocIss" localSheetId="15">#REF!</definedName>
    <definedName name="dvrDocIss" localSheetId="10">#REF!</definedName>
    <definedName name="dvrDocIss">#REF!</definedName>
    <definedName name="dvrDocMonth" localSheetId="9">#REF!</definedName>
    <definedName name="dvrDocMonth" localSheetId="15">#REF!</definedName>
    <definedName name="dvrDocMonth" localSheetId="10">#REF!</definedName>
    <definedName name="dvrDocMonth">#REF!</definedName>
    <definedName name="dvrDocNum" localSheetId="9">#REF!</definedName>
    <definedName name="dvrDocNum" localSheetId="15">#REF!</definedName>
    <definedName name="dvrDocNum" localSheetId="10">#REF!</definedName>
    <definedName name="dvrDocNum">#REF!</definedName>
    <definedName name="dvrDocSer" localSheetId="9">#REF!</definedName>
    <definedName name="dvrDocSer" localSheetId="15">#REF!</definedName>
    <definedName name="dvrDocSer" localSheetId="10">#REF!</definedName>
    <definedName name="dvrDocSer">#REF!</definedName>
    <definedName name="dvrDocYear" localSheetId="9">#REF!</definedName>
    <definedName name="dvrDocYear" localSheetId="15">#REF!</definedName>
    <definedName name="dvrDocYear" localSheetId="10">#REF!</definedName>
    <definedName name="dvrDocYear">#REF!</definedName>
    <definedName name="dvrMonth" localSheetId="9">#REF!</definedName>
    <definedName name="dvrMonth" localSheetId="15">#REF!</definedName>
    <definedName name="dvrMonth" localSheetId="10">#REF!</definedName>
    <definedName name="dvrMonth">#REF!</definedName>
    <definedName name="dvrName" localSheetId="9">#REF!</definedName>
    <definedName name="dvrName" localSheetId="15">#REF!</definedName>
    <definedName name="dvrName" localSheetId="10">#REF!</definedName>
    <definedName name="dvrName">#REF!</definedName>
    <definedName name="dvrNo" localSheetId="9">#REF!</definedName>
    <definedName name="dvrNo" localSheetId="15">#REF!</definedName>
    <definedName name="dvrNo" localSheetId="10">#REF!</definedName>
    <definedName name="dvrNo">#REF!</definedName>
    <definedName name="dvrNumber" localSheetId="9">#REF!</definedName>
    <definedName name="dvrNumber" localSheetId="15">#REF!</definedName>
    <definedName name="dvrNumber" localSheetId="10">#REF!</definedName>
    <definedName name="dvrNumber">#REF!</definedName>
    <definedName name="dvrOrder" localSheetId="9">#REF!</definedName>
    <definedName name="dvrOrder" localSheetId="15">#REF!</definedName>
    <definedName name="dvrOrder" localSheetId="10">#REF!</definedName>
    <definedName name="dvrOrder">#REF!</definedName>
    <definedName name="dvrPayer" localSheetId="9">#REF!</definedName>
    <definedName name="dvrPayer" localSheetId="15">#REF!</definedName>
    <definedName name="dvrPayer" localSheetId="10">#REF!</definedName>
    <definedName name="dvrPayer">#REF!</definedName>
    <definedName name="dvrPayerBank1" localSheetId="9">#REF!</definedName>
    <definedName name="dvrPayerBank1" localSheetId="15">#REF!</definedName>
    <definedName name="dvrPayerBank1" localSheetId="10">#REF!</definedName>
    <definedName name="dvrPayerBank1">#REF!</definedName>
    <definedName name="dvrPayerBank2" localSheetId="9">#REF!</definedName>
    <definedName name="dvrPayerBank2" localSheetId="15">#REF!</definedName>
    <definedName name="dvrPayerBank2" localSheetId="10">#REF!</definedName>
    <definedName name="dvrPayerBank2">#REF!</definedName>
    <definedName name="dvrPayerCount" localSheetId="9">#REF!</definedName>
    <definedName name="dvrPayerCount" localSheetId="15">#REF!</definedName>
    <definedName name="dvrPayerCount" localSheetId="10">#REF!</definedName>
    <definedName name="dvrPayerCount">#REF!</definedName>
    <definedName name="dvrQnt" localSheetId="9">#REF!</definedName>
    <definedName name="dvrQnt" localSheetId="15">#REF!</definedName>
    <definedName name="dvrQnt" localSheetId="10">#REF!</definedName>
    <definedName name="dvrQnt">#REF!</definedName>
    <definedName name="dvrReceiver" localSheetId="9">#REF!</definedName>
    <definedName name="dvrReceiver" localSheetId="15">#REF!</definedName>
    <definedName name="dvrReceiver" localSheetId="10">#REF!</definedName>
    <definedName name="dvrReceiver">#REF!</definedName>
    <definedName name="dvrSupplier" localSheetId="9">#REF!</definedName>
    <definedName name="dvrSupplier" localSheetId="15">#REF!</definedName>
    <definedName name="dvrSupplier" localSheetId="10">#REF!</definedName>
    <definedName name="dvrSupplier">#REF!</definedName>
    <definedName name="dvrUnit" localSheetId="9">#REF!</definedName>
    <definedName name="dvrUnit" localSheetId="15">#REF!</definedName>
    <definedName name="dvrUnit" localSheetId="10">#REF!</definedName>
    <definedName name="dvrUnit">#REF!</definedName>
    <definedName name="dvrValidDay" localSheetId="9">#REF!</definedName>
    <definedName name="dvrValidDay" localSheetId="15">#REF!</definedName>
    <definedName name="dvrValidDay" localSheetId="10">#REF!</definedName>
    <definedName name="dvrValidDay">#REF!</definedName>
    <definedName name="dvrValidMonth" localSheetId="9">#REF!</definedName>
    <definedName name="dvrValidMonth" localSheetId="15">#REF!</definedName>
    <definedName name="dvrValidMonth" localSheetId="10">#REF!</definedName>
    <definedName name="dvrValidMonth">#REF!</definedName>
    <definedName name="dvrValidYear" localSheetId="9">#REF!</definedName>
    <definedName name="dvrValidYear" localSheetId="15">#REF!</definedName>
    <definedName name="dvrValidYear" localSheetId="10">#REF!</definedName>
    <definedName name="dvrValidYear">#REF!</definedName>
    <definedName name="dvrYear" localSheetId="9">#REF!</definedName>
    <definedName name="dvrYear" localSheetId="15">#REF!</definedName>
    <definedName name="dvrYear" localSheetId="10">#REF!</definedName>
    <definedName name="dvrYear">#REF!</definedName>
    <definedName name="elkAddr1" localSheetId="9">#REF!</definedName>
    <definedName name="elkAddr1" localSheetId="15">#REF!</definedName>
    <definedName name="elkAddr1" localSheetId="10">#REF!</definedName>
    <definedName name="elkAddr1">#REF!</definedName>
    <definedName name="elkAddr2" localSheetId="9">#REF!</definedName>
    <definedName name="elkAddr2" localSheetId="15">#REF!</definedName>
    <definedName name="elkAddr2" localSheetId="10">#REF!</definedName>
    <definedName name="elkAddr2">#REF!</definedName>
    <definedName name="elkCount" localSheetId="9">#REF!</definedName>
    <definedName name="elkCount" localSheetId="15">#REF!</definedName>
    <definedName name="elkCount" localSheetId="10">#REF!</definedName>
    <definedName name="elkCount">#REF!</definedName>
    <definedName name="elkCountFrom" localSheetId="9">#REF!</definedName>
    <definedName name="elkCountFrom" localSheetId="15">#REF!</definedName>
    <definedName name="elkCountFrom" localSheetId="10">#REF!</definedName>
    <definedName name="elkCountFrom">#REF!</definedName>
    <definedName name="elkCountTo" localSheetId="9">#REF!</definedName>
    <definedName name="elkCountTo" localSheetId="15">#REF!</definedName>
    <definedName name="elkCountTo" localSheetId="10">#REF!</definedName>
    <definedName name="elkCountTo">#REF!</definedName>
    <definedName name="elkDateFrom" localSheetId="9">#REF!</definedName>
    <definedName name="elkDateFrom" localSheetId="15">#REF!</definedName>
    <definedName name="elkDateFrom" localSheetId="10">#REF!</definedName>
    <definedName name="elkDateFrom">#REF!</definedName>
    <definedName name="elkDateTo" localSheetId="9">#REF!</definedName>
    <definedName name="elkDateTo" localSheetId="15">#REF!</definedName>
    <definedName name="elkDateTo" localSheetId="10">#REF!</definedName>
    <definedName name="elkDateTo">#REF!</definedName>
    <definedName name="elkDiscount" localSheetId="9">#REF!</definedName>
    <definedName name="elkDiscount" localSheetId="15">#REF!</definedName>
    <definedName name="elkDiscount" localSheetId="10">#REF!</definedName>
    <definedName name="elkDiscount">#REF!</definedName>
    <definedName name="elkKAddr1" localSheetId="9">#REF!</definedName>
    <definedName name="elkKAddr1" localSheetId="15">#REF!</definedName>
    <definedName name="elkKAddr1" localSheetId="10">#REF!</definedName>
    <definedName name="elkKAddr1">#REF!</definedName>
    <definedName name="elkKAddr2" localSheetId="9">#REF!</definedName>
    <definedName name="elkKAddr2" localSheetId="15">#REF!</definedName>
    <definedName name="elkKAddr2" localSheetId="10">#REF!</definedName>
    <definedName name="elkKAddr2">#REF!</definedName>
    <definedName name="elkKCount" localSheetId="9">#REF!</definedName>
    <definedName name="elkKCount" localSheetId="15">#REF!</definedName>
    <definedName name="elkKCount" localSheetId="10">#REF!</definedName>
    <definedName name="elkKCount">#REF!</definedName>
    <definedName name="elkKCountFrom" localSheetId="9">#REF!</definedName>
    <definedName name="elkKCountFrom" localSheetId="15">#REF!</definedName>
    <definedName name="elkKCountFrom" localSheetId="10">#REF!</definedName>
    <definedName name="elkKCountFrom">#REF!</definedName>
    <definedName name="elkKCountTo" localSheetId="9">#REF!</definedName>
    <definedName name="elkKCountTo" localSheetId="15">#REF!</definedName>
    <definedName name="elkKCountTo" localSheetId="10">#REF!</definedName>
    <definedName name="elkKCountTo">#REF!</definedName>
    <definedName name="elkKDateFrom" localSheetId="9">#REF!</definedName>
    <definedName name="elkKDateFrom" localSheetId="15">#REF!</definedName>
    <definedName name="elkKDateFrom" localSheetId="10">#REF!</definedName>
    <definedName name="elkKDateFrom">#REF!</definedName>
    <definedName name="elkKDateTo" localSheetId="9">#REF!</definedName>
    <definedName name="elkKDateTo" localSheetId="15">#REF!</definedName>
    <definedName name="elkKDateTo" localSheetId="10">#REF!</definedName>
    <definedName name="elkKDateTo">#REF!</definedName>
    <definedName name="elkKDiscount" localSheetId="9">#REF!</definedName>
    <definedName name="elkKDiscount" localSheetId="15">#REF!</definedName>
    <definedName name="elkKDiscount" localSheetId="10">#REF!</definedName>
    <definedName name="elkKDiscount">#REF!</definedName>
    <definedName name="elkKNumber" localSheetId="9">#REF!</definedName>
    <definedName name="elkKNumber" localSheetId="15">#REF!</definedName>
    <definedName name="elkKNumber" localSheetId="10">#REF!</definedName>
    <definedName name="elkKNumber">#REF!</definedName>
    <definedName name="elkKSumC" localSheetId="9">#REF!</definedName>
    <definedName name="elkKSumC" localSheetId="15">#REF!</definedName>
    <definedName name="elkKSumC" localSheetId="10">#REF!</definedName>
    <definedName name="elkKSumC">#REF!</definedName>
    <definedName name="elkKSumR" localSheetId="9">#REF!</definedName>
    <definedName name="elkKSumR" localSheetId="15">#REF!</definedName>
    <definedName name="elkKSumR" localSheetId="10">#REF!</definedName>
    <definedName name="elkKSumR">#REF!</definedName>
    <definedName name="elkKTarif" localSheetId="9">#REF!</definedName>
    <definedName name="elkKTarif" localSheetId="15">#REF!</definedName>
    <definedName name="elkKTarif" localSheetId="10">#REF!</definedName>
    <definedName name="elkKTarif">#REF!</definedName>
    <definedName name="elkNumber" localSheetId="9">#REF!</definedName>
    <definedName name="elkNumber" localSheetId="15">#REF!</definedName>
    <definedName name="elkNumber" localSheetId="10">#REF!</definedName>
    <definedName name="elkNumber">#REF!</definedName>
    <definedName name="elkSumC" localSheetId="9">#REF!</definedName>
    <definedName name="elkSumC" localSheetId="15">#REF!</definedName>
    <definedName name="elkSumC" localSheetId="10">#REF!</definedName>
    <definedName name="elkSumC">#REF!</definedName>
    <definedName name="elkSumR" localSheetId="9">#REF!</definedName>
    <definedName name="elkSumR" localSheetId="15">#REF!</definedName>
    <definedName name="elkSumR" localSheetId="10">#REF!</definedName>
    <definedName name="elkSumR">#REF!</definedName>
    <definedName name="elkTarif" localSheetId="9">#REF!</definedName>
    <definedName name="elkTarif" localSheetId="15">#REF!</definedName>
    <definedName name="elkTarif" localSheetId="10">#REF!</definedName>
    <definedName name="elkTarif">#REF!</definedName>
    <definedName name="nakDay" localSheetId="9">#REF!</definedName>
    <definedName name="nakDay" localSheetId="15">#REF!</definedName>
    <definedName name="nakDay" localSheetId="10">#REF!</definedName>
    <definedName name="nakDay">#REF!</definedName>
    <definedName name="nakFrom" localSheetId="9">#REF!</definedName>
    <definedName name="nakFrom" localSheetId="15">#REF!</definedName>
    <definedName name="nakFrom" localSheetId="10">#REF!</definedName>
    <definedName name="nakFrom">#REF!</definedName>
    <definedName name="nakMonth" localSheetId="9">#REF!</definedName>
    <definedName name="nakMonth" localSheetId="15">#REF!</definedName>
    <definedName name="nakMonth" localSheetId="10">#REF!</definedName>
    <definedName name="nakMonth">#REF!</definedName>
    <definedName name="nakName" localSheetId="9">#REF!</definedName>
    <definedName name="nakName" localSheetId="15">#REF!</definedName>
    <definedName name="nakName" localSheetId="10">#REF!</definedName>
    <definedName name="nakName">#REF!</definedName>
    <definedName name="nakNo" localSheetId="9">#REF!</definedName>
    <definedName name="nakNo" localSheetId="15">#REF!</definedName>
    <definedName name="nakNo" localSheetId="10">#REF!</definedName>
    <definedName name="nakNo">#REF!</definedName>
    <definedName name="nakNumber" localSheetId="9">#REF!</definedName>
    <definedName name="nakNumber" localSheetId="15">#REF!</definedName>
    <definedName name="nakNumber" localSheetId="10">#REF!</definedName>
    <definedName name="nakNumber">#REF!</definedName>
    <definedName name="nakPriceC" localSheetId="9">#REF!</definedName>
    <definedName name="nakPriceC" localSheetId="15">#REF!</definedName>
    <definedName name="nakPriceC" localSheetId="10">#REF!</definedName>
    <definedName name="nakPriceC">#REF!</definedName>
    <definedName name="nakPriceR" localSheetId="9">#REF!</definedName>
    <definedName name="nakPriceR" localSheetId="15">#REF!</definedName>
    <definedName name="nakPriceR" localSheetId="10">#REF!</definedName>
    <definedName name="nakPriceR">#REF!</definedName>
    <definedName name="nakQnt" localSheetId="9">#REF!</definedName>
    <definedName name="nakQnt" localSheetId="15">#REF!</definedName>
    <definedName name="nakQnt" localSheetId="10">#REF!</definedName>
    <definedName name="nakQnt">#REF!</definedName>
    <definedName name="nakSumC" localSheetId="9">#REF!</definedName>
    <definedName name="nakSumC" localSheetId="15">#REF!</definedName>
    <definedName name="nakSumC" localSheetId="10">#REF!</definedName>
    <definedName name="nakSumC">#REF!</definedName>
    <definedName name="nakSumR" localSheetId="9">#REF!</definedName>
    <definedName name="nakSumR" localSheetId="15">#REF!</definedName>
    <definedName name="nakSumR" localSheetId="10">#REF!</definedName>
    <definedName name="nakSumR">#REF!</definedName>
    <definedName name="nakTo" localSheetId="9">#REF!</definedName>
    <definedName name="nakTo" localSheetId="15">#REF!</definedName>
    <definedName name="nakTo" localSheetId="10">#REF!</definedName>
    <definedName name="nakTo">#REF!</definedName>
    <definedName name="nakYear" localSheetId="9">#REF!</definedName>
    <definedName name="nakYear" localSheetId="15">#REF!</definedName>
    <definedName name="nakYear" localSheetId="10">#REF!</definedName>
    <definedName name="nakYear">#REF!</definedName>
    <definedName name="OCRUncertain067" localSheetId="15">'Расчет судно'!$L$18</definedName>
    <definedName name="pmnCCode1" localSheetId="9">#REF!</definedName>
    <definedName name="pmnCCode1" localSheetId="15">#REF!</definedName>
    <definedName name="pmnCCode1" localSheetId="10">#REF!</definedName>
    <definedName name="pmnCCode1">#REF!</definedName>
    <definedName name="pmnCCode2" localSheetId="9">#REF!</definedName>
    <definedName name="pmnCCode2" localSheetId="15">#REF!</definedName>
    <definedName name="pmnCCode2" localSheetId="10">#REF!</definedName>
    <definedName name="pmnCCode2">#REF!</definedName>
    <definedName name="pmnDay" localSheetId="9">#REF!</definedName>
    <definedName name="pmnDay" localSheetId="15">#REF!</definedName>
    <definedName name="pmnDay" localSheetId="10">#REF!</definedName>
    <definedName name="pmnDay">#REF!</definedName>
    <definedName name="pmnDCode1" localSheetId="9">#REF!</definedName>
    <definedName name="pmnDCode1" localSheetId="15">#REF!</definedName>
    <definedName name="pmnDCode1" localSheetId="10">#REF!</definedName>
    <definedName name="pmnDCode1">#REF!</definedName>
    <definedName name="pmnDCode2" localSheetId="9">#REF!</definedName>
    <definedName name="pmnDCode2" localSheetId="15">#REF!</definedName>
    <definedName name="pmnDCode2" localSheetId="10">#REF!</definedName>
    <definedName name="pmnDCode2">#REF!</definedName>
    <definedName name="pmnDirection" localSheetId="9">#REF!</definedName>
    <definedName name="pmnDirection" localSheetId="15">#REF!</definedName>
    <definedName name="pmnDirection" localSheetId="10">#REF!</definedName>
    <definedName name="pmnDirection">#REF!</definedName>
    <definedName name="pmnMonth" localSheetId="9">#REF!</definedName>
    <definedName name="pmnMonth" localSheetId="15">#REF!</definedName>
    <definedName name="pmnMonth" localSheetId="10">#REF!</definedName>
    <definedName name="pmnMonth">#REF!</definedName>
    <definedName name="pmnNumber" localSheetId="9">#REF!</definedName>
    <definedName name="pmnNumber" localSheetId="15">#REF!</definedName>
    <definedName name="pmnNumber" localSheetId="10">#REF!</definedName>
    <definedName name="pmnNumber">#REF!</definedName>
    <definedName name="pmnOper" localSheetId="9">#REF!</definedName>
    <definedName name="pmnOper" localSheetId="15">#REF!</definedName>
    <definedName name="pmnOper" localSheetId="10">#REF!</definedName>
    <definedName name="pmnOper">#REF!</definedName>
    <definedName name="pmnPayer" localSheetId="9">#REF!</definedName>
    <definedName name="pmnPayer" localSheetId="15">#REF!</definedName>
    <definedName name="pmnPayer" localSheetId="10">#REF!</definedName>
    <definedName name="pmnPayer">#REF!</definedName>
    <definedName name="pmnPayer1" localSheetId="9">#REF!</definedName>
    <definedName name="pmnPayer1" localSheetId="15">#REF!</definedName>
    <definedName name="pmnPayer1" localSheetId="10">#REF!</definedName>
    <definedName name="pmnPayer1">#REF!</definedName>
    <definedName name="pmnPayerBank1" localSheetId="9">#REF!</definedName>
    <definedName name="pmnPayerBank1" localSheetId="15">#REF!</definedName>
    <definedName name="pmnPayerBank1" localSheetId="10">#REF!</definedName>
    <definedName name="pmnPayerBank1">#REF!</definedName>
    <definedName name="pmnPayerBank2" localSheetId="9">#REF!</definedName>
    <definedName name="pmnPayerBank2" localSheetId="15">#REF!</definedName>
    <definedName name="pmnPayerBank2" localSheetId="10">#REF!</definedName>
    <definedName name="pmnPayerBank2">#REF!</definedName>
    <definedName name="pmnPayerBank3" localSheetId="9">#REF!</definedName>
    <definedName name="pmnPayerBank3" localSheetId="15">#REF!</definedName>
    <definedName name="pmnPayerBank3" localSheetId="10">#REF!</definedName>
    <definedName name="pmnPayerBank3">#REF!</definedName>
    <definedName name="pmnPayerCode" localSheetId="9">#REF!</definedName>
    <definedName name="pmnPayerCode" localSheetId="15">#REF!</definedName>
    <definedName name="pmnPayerCode" localSheetId="10">#REF!</definedName>
    <definedName name="pmnPayerCode">#REF!</definedName>
    <definedName name="pmnPayerCount1" localSheetId="9">#REF!</definedName>
    <definedName name="pmnPayerCount1" localSheetId="15">#REF!</definedName>
    <definedName name="pmnPayerCount1" localSheetId="10">#REF!</definedName>
    <definedName name="pmnPayerCount1">#REF!</definedName>
    <definedName name="pmnPayerCount2" localSheetId="9">#REF!</definedName>
    <definedName name="pmnPayerCount2" localSheetId="15">#REF!</definedName>
    <definedName name="pmnPayerCount2" localSheetId="10">#REF!</definedName>
    <definedName name="pmnPayerCount2">#REF!</definedName>
    <definedName name="pmnPayerCount3" localSheetId="9">#REF!</definedName>
    <definedName name="pmnPayerCount3" localSheetId="15">#REF!</definedName>
    <definedName name="pmnPayerCount3" localSheetId="10">#REF!</definedName>
    <definedName name="pmnPayerCount3">#REF!</definedName>
    <definedName name="pmnRecBank1" localSheetId="9">#REF!</definedName>
    <definedName name="pmnRecBank1" localSheetId="15">#REF!</definedName>
    <definedName name="pmnRecBank1" localSheetId="10">#REF!</definedName>
    <definedName name="pmnRecBank1">#REF!</definedName>
    <definedName name="pmnRecBank2" localSheetId="9">#REF!</definedName>
    <definedName name="pmnRecBank2" localSheetId="15">#REF!</definedName>
    <definedName name="pmnRecBank2" localSheetId="10">#REF!</definedName>
    <definedName name="pmnRecBank2">#REF!</definedName>
    <definedName name="pmnRecBank3" localSheetId="9">#REF!</definedName>
    <definedName name="pmnRecBank3" localSheetId="15">#REF!</definedName>
    <definedName name="pmnRecBank3" localSheetId="10">#REF!</definedName>
    <definedName name="pmnRecBank3">#REF!</definedName>
    <definedName name="pmnRecCode" localSheetId="9">#REF!</definedName>
    <definedName name="pmnRecCode" localSheetId="15">#REF!</definedName>
    <definedName name="pmnRecCode" localSheetId="10">#REF!</definedName>
    <definedName name="pmnRecCode">#REF!</definedName>
    <definedName name="pmnRecCount1" localSheetId="9">#REF!</definedName>
    <definedName name="pmnRecCount1" localSheetId="15">#REF!</definedName>
    <definedName name="pmnRecCount1" localSheetId="10">#REF!</definedName>
    <definedName name="pmnRecCount1">#REF!</definedName>
    <definedName name="pmnRecCount2" localSheetId="9">#REF!</definedName>
    <definedName name="pmnRecCount2" localSheetId="15">#REF!</definedName>
    <definedName name="pmnRecCount2" localSheetId="10">#REF!</definedName>
    <definedName name="pmnRecCount2">#REF!</definedName>
    <definedName name="pmnRecCount3" localSheetId="9">#REF!</definedName>
    <definedName name="pmnRecCount3" localSheetId="15">#REF!</definedName>
    <definedName name="pmnRecCount3" localSheetId="10">#REF!</definedName>
    <definedName name="pmnRecCount3">#REF!</definedName>
    <definedName name="pmnReceiver" localSheetId="9">#REF!</definedName>
    <definedName name="pmnReceiver" localSheetId="15">#REF!</definedName>
    <definedName name="pmnReceiver" localSheetId="10">#REF!</definedName>
    <definedName name="pmnReceiver">#REF!</definedName>
    <definedName name="pmnReceiver1" localSheetId="9">#REF!</definedName>
    <definedName name="pmnReceiver1" localSheetId="15">#REF!</definedName>
    <definedName name="pmnReceiver1" localSheetId="10">#REF!</definedName>
    <definedName name="pmnReceiver1">#REF!</definedName>
    <definedName name="pmnSum1" localSheetId="9">#REF!</definedName>
    <definedName name="pmnSum1" localSheetId="15">#REF!</definedName>
    <definedName name="pmnSum1" localSheetId="10">#REF!</definedName>
    <definedName name="pmnSum1">#REF!</definedName>
    <definedName name="pmnSum2" localSheetId="9">#REF!</definedName>
    <definedName name="pmnSum2" localSheetId="15">#REF!</definedName>
    <definedName name="pmnSum2" localSheetId="10">#REF!</definedName>
    <definedName name="pmnSum2">#REF!</definedName>
    <definedName name="pmnWNalog" localSheetId="9">#REF!</definedName>
    <definedName name="pmnWNalog" localSheetId="15">#REF!</definedName>
    <definedName name="pmnWNalog" localSheetId="10">#REF!</definedName>
    <definedName name="pmnWNalog">#REF!</definedName>
    <definedName name="pmnWSum1" localSheetId="9">#REF!</definedName>
    <definedName name="pmnWSum1" localSheetId="15">#REF!</definedName>
    <definedName name="pmnWSum1" localSheetId="10">#REF!</definedName>
    <definedName name="pmnWSum1">#REF!</definedName>
    <definedName name="pmnWSum2" localSheetId="9">#REF!</definedName>
    <definedName name="pmnWSum2" localSheetId="15">#REF!</definedName>
    <definedName name="pmnWSum2" localSheetId="10">#REF!</definedName>
    <definedName name="pmnWSum2">#REF!</definedName>
    <definedName name="pmnWSum3" localSheetId="9">#REF!</definedName>
    <definedName name="pmnWSum3" localSheetId="15">#REF!</definedName>
    <definedName name="pmnWSum3" localSheetId="10">#REF!</definedName>
    <definedName name="pmnWSum3">#REF!</definedName>
    <definedName name="pmnYear" localSheetId="9">#REF!</definedName>
    <definedName name="pmnYear" localSheetId="15">#REF!</definedName>
    <definedName name="pmnYear" localSheetId="10">#REF!</definedName>
    <definedName name="pmnYear">#REF!</definedName>
    <definedName name="priApplication1" localSheetId="9">#REF!</definedName>
    <definedName name="priApplication1" localSheetId="15">#REF!</definedName>
    <definedName name="priApplication1" localSheetId="10">#REF!</definedName>
    <definedName name="priApplication1">#REF!</definedName>
    <definedName name="priApplication2" localSheetId="9">#REF!</definedName>
    <definedName name="priApplication2" localSheetId="15">#REF!</definedName>
    <definedName name="priApplication2" localSheetId="10">#REF!</definedName>
    <definedName name="priApplication2">#REF!</definedName>
    <definedName name="priDate1" localSheetId="9">#REF!</definedName>
    <definedName name="priDate1" localSheetId="15">#REF!</definedName>
    <definedName name="priDate1" localSheetId="10">#REF!</definedName>
    <definedName name="priDate1">#REF!</definedName>
    <definedName name="priDate2" localSheetId="9">#REF!</definedName>
    <definedName name="priDate2" localSheetId="15">#REF!</definedName>
    <definedName name="priDate2" localSheetId="10">#REF!</definedName>
    <definedName name="priDate2">#REF!</definedName>
    <definedName name="priKDay" localSheetId="9">#REF!</definedName>
    <definedName name="priKDay" localSheetId="15">#REF!</definedName>
    <definedName name="priKDay" localSheetId="10">#REF!</definedName>
    <definedName name="priKDay">#REF!</definedName>
    <definedName name="priKMonth" localSheetId="9">#REF!</definedName>
    <definedName name="priKMonth" localSheetId="15">#REF!</definedName>
    <definedName name="priKMonth" localSheetId="10">#REF!</definedName>
    <definedName name="priKMonth">#REF!</definedName>
    <definedName name="priKNumber" localSheetId="9">#REF!</definedName>
    <definedName name="priKNumber" localSheetId="15">#REF!</definedName>
    <definedName name="priKNumber" localSheetId="10">#REF!</definedName>
    <definedName name="priKNumber">#REF!</definedName>
    <definedName name="priKOrgn" localSheetId="9">#REF!</definedName>
    <definedName name="priKOrgn" localSheetId="15">#REF!</definedName>
    <definedName name="priKOrgn" localSheetId="10">#REF!</definedName>
    <definedName name="priKOrgn">#REF!</definedName>
    <definedName name="priKPayer1" localSheetId="9">#REF!</definedName>
    <definedName name="priKPayer1" localSheetId="15">#REF!</definedName>
    <definedName name="priKPayer1" localSheetId="10">#REF!</definedName>
    <definedName name="priKPayer1">#REF!</definedName>
    <definedName name="priKPayer2" localSheetId="9">#REF!</definedName>
    <definedName name="priKPayer2" localSheetId="15">#REF!</definedName>
    <definedName name="priKPayer2" localSheetId="10">#REF!</definedName>
    <definedName name="priKPayer2">#REF!</definedName>
    <definedName name="priKPayer3" localSheetId="9">#REF!</definedName>
    <definedName name="priKPayer3" localSheetId="15">#REF!</definedName>
    <definedName name="priKPayer3" localSheetId="10">#REF!</definedName>
    <definedName name="priKPayer3">#REF!</definedName>
    <definedName name="priKSubject1" localSheetId="9">#REF!</definedName>
    <definedName name="priKSubject1" localSheetId="15">#REF!</definedName>
    <definedName name="priKSubject1" localSheetId="10">#REF!</definedName>
    <definedName name="priKSubject1">#REF!</definedName>
    <definedName name="priKSubject2" localSheetId="9">#REF!</definedName>
    <definedName name="priKSubject2" localSheetId="15">#REF!</definedName>
    <definedName name="priKSubject2" localSheetId="10">#REF!</definedName>
    <definedName name="priKSubject2">#REF!</definedName>
    <definedName name="priKSubject3" localSheetId="9">#REF!</definedName>
    <definedName name="priKSubject3" localSheetId="15">#REF!</definedName>
    <definedName name="priKSubject3" localSheetId="10">#REF!</definedName>
    <definedName name="priKSubject3">#REF!</definedName>
    <definedName name="priKWSum1" localSheetId="9">#REF!</definedName>
    <definedName name="priKWSum1" localSheetId="15">#REF!</definedName>
    <definedName name="priKWSum1" localSheetId="10">#REF!</definedName>
    <definedName name="priKWSum1">#REF!</definedName>
    <definedName name="priKWSum2" localSheetId="9">#REF!</definedName>
    <definedName name="priKWSum2" localSheetId="15">#REF!</definedName>
    <definedName name="priKWSum2" localSheetId="10">#REF!</definedName>
    <definedName name="priKWSum2">#REF!</definedName>
    <definedName name="priKWSum3" localSheetId="9">#REF!</definedName>
    <definedName name="priKWSum3" localSheetId="15">#REF!</definedName>
    <definedName name="priKWSum3" localSheetId="10">#REF!</definedName>
    <definedName name="priKWSum3">#REF!</definedName>
    <definedName name="priKWSum4" localSheetId="9">#REF!</definedName>
    <definedName name="priKWSum4" localSheetId="15">#REF!</definedName>
    <definedName name="priKWSum4" localSheetId="10">#REF!</definedName>
    <definedName name="priKWSum4">#REF!</definedName>
    <definedName name="priKWSum5" localSheetId="9">#REF!</definedName>
    <definedName name="priKWSum5" localSheetId="15">#REF!</definedName>
    <definedName name="priKWSum5" localSheetId="10">#REF!</definedName>
    <definedName name="priKWSum5">#REF!</definedName>
    <definedName name="priKWSumC" localSheetId="9">#REF!</definedName>
    <definedName name="priKWSumC" localSheetId="15">#REF!</definedName>
    <definedName name="priKWSumC" localSheetId="10">#REF!</definedName>
    <definedName name="priKWSumC">#REF!</definedName>
    <definedName name="priKYear" localSheetId="9">#REF!</definedName>
    <definedName name="priKYear" localSheetId="15">#REF!</definedName>
    <definedName name="priKYear" localSheetId="10">#REF!</definedName>
    <definedName name="priKYear">#REF!</definedName>
    <definedName name="priNumber" localSheetId="9">#REF!</definedName>
    <definedName name="priNumber" localSheetId="15">#REF!</definedName>
    <definedName name="priNumber" localSheetId="10">#REF!</definedName>
    <definedName name="priNumber">#REF!</definedName>
    <definedName name="priOrgn" localSheetId="9">#REF!</definedName>
    <definedName name="priOrgn" localSheetId="15">#REF!</definedName>
    <definedName name="priOrgn" localSheetId="10">#REF!</definedName>
    <definedName name="priOrgn">#REF!</definedName>
    <definedName name="priPayer" localSheetId="9">#REF!</definedName>
    <definedName name="priPayer" localSheetId="15">#REF!</definedName>
    <definedName name="priPayer" localSheetId="10">#REF!</definedName>
    <definedName name="priPayer">#REF!</definedName>
    <definedName name="priSubject1" localSheetId="9">#REF!</definedName>
    <definedName name="priSubject1" localSheetId="15">#REF!</definedName>
    <definedName name="priSubject1" localSheetId="10">#REF!</definedName>
    <definedName name="priSubject1">#REF!</definedName>
    <definedName name="priSubject2" localSheetId="9">#REF!</definedName>
    <definedName name="priSubject2" localSheetId="15">#REF!</definedName>
    <definedName name="priSubject2" localSheetId="10">#REF!</definedName>
    <definedName name="priSubject2">#REF!</definedName>
    <definedName name="priSum" localSheetId="9">#REF!</definedName>
    <definedName name="priSum" localSheetId="15">#REF!</definedName>
    <definedName name="priSum" localSheetId="10">#REF!</definedName>
    <definedName name="priSum">#REF!</definedName>
    <definedName name="priWSum1" localSheetId="9">#REF!</definedName>
    <definedName name="priWSum1" localSheetId="15">#REF!</definedName>
    <definedName name="priWSum1" localSheetId="10">#REF!</definedName>
    <definedName name="priWSum1">#REF!</definedName>
    <definedName name="priWSum2" localSheetId="9">#REF!</definedName>
    <definedName name="priWSum2" localSheetId="15">#REF!</definedName>
    <definedName name="priWSum2" localSheetId="10">#REF!</definedName>
    <definedName name="priWSum2">#REF!</definedName>
    <definedName name="priWSumC" localSheetId="9">#REF!</definedName>
    <definedName name="priWSumC" localSheetId="15">#REF!</definedName>
    <definedName name="priWSumC" localSheetId="10">#REF!</definedName>
    <definedName name="priWSumC">#REF!</definedName>
    <definedName name="R_XName" localSheetId="9">#REF!</definedName>
    <definedName name="R_XName" localSheetId="15">#REF!</definedName>
    <definedName name="R_XName" localSheetId="10">#REF!</definedName>
    <definedName name="R_XName">#REF!</definedName>
    <definedName name="R_YName" localSheetId="9">#REF!</definedName>
    <definedName name="R_YName" localSheetId="15">#REF!</definedName>
    <definedName name="R_YName" localSheetId="10">#REF!</definedName>
    <definedName name="R_YName">#REF!</definedName>
    <definedName name="rasApplication1" localSheetId="9">#REF!</definedName>
    <definedName name="rasApplication1" localSheetId="15">#REF!</definedName>
    <definedName name="rasApplication1" localSheetId="10">#REF!</definedName>
    <definedName name="rasApplication1">#REF!</definedName>
    <definedName name="rasApplication2" localSheetId="9">#REF!</definedName>
    <definedName name="rasApplication2" localSheetId="15">#REF!</definedName>
    <definedName name="rasApplication2" localSheetId="10">#REF!</definedName>
    <definedName name="rasApplication2">#REF!</definedName>
    <definedName name="rasDate1" localSheetId="9">#REF!</definedName>
    <definedName name="rasDate1" localSheetId="15">#REF!</definedName>
    <definedName name="rasDate1" localSheetId="10">#REF!</definedName>
    <definedName name="rasDate1">#REF!</definedName>
    <definedName name="rasDate2" localSheetId="9">#REF!</definedName>
    <definedName name="rasDate2" localSheetId="15">#REF!</definedName>
    <definedName name="rasDate2" localSheetId="10">#REF!</definedName>
    <definedName name="rasDate2">#REF!</definedName>
    <definedName name="rasDoc1" localSheetId="9">#REF!</definedName>
    <definedName name="rasDoc1" localSheetId="15">#REF!</definedName>
    <definedName name="rasDoc1" localSheetId="10">#REF!</definedName>
    <definedName name="rasDoc1">#REF!</definedName>
    <definedName name="rasDoc2" localSheetId="9">#REF!</definedName>
    <definedName name="rasDoc2" localSheetId="15">#REF!</definedName>
    <definedName name="rasDoc2" localSheetId="10">#REF!</definedName>
    <definedName name="rasDoc2">#REF!</definedName>
    <definedName name="rasNumber" localSheetId="9">#REF!</definedName>
    <definedName name="rasNumber" localSheetId="15">#REF!</definedName>
    <definedName name="rasNumber" localSheetId="10">#REF!</definedName>
    <definedName name="rasNumber">#REF!</definedName>
    <definedName name="rasOrgn" localSheetId="9">#REF!</definedName>
    <definedName name="rasOrgn" localSheetId="15">#REF!</definedName>
    <definedName name="rasOrgn" localSheetId="10">#REF!</definedName>
    <definedName name="rasOrgn">#REF!</definedName>
    <definedName name="rasRecDay" localSheetId="9">#REF!</definedName>
    <definedName name="rasRecDay" localSheetId="15">#REF!</definedName>
    <definedName name="rasRecDay" localSheetId="10">#REF!</definedName>
    <definedName name="rasRecDay">#REF!</definedName>
    <definedName name="rasReceiver" localSheetId="9">#REF!</definedName>
    <definedName name="rasReceiver" localSheetId="15">#REF!</definedName>
    <definedName name="rasReceiver" localSheetId="10">#REF!</definedName>
    <definedName name="rasReceiver">#REF!</definedName>
    <definedName name="rasRecMonth" localSheetId="9">#REF!</definedName>
    <definedName name="rasRecMonth" localSheetId="15">#REF!</definedName>
    <definedName name="rasRecMonth" localSheetId="10">#REF!</definedName>
    <definedName name="rasRecMonth">#REF!</definedName>
    <definedName name="rasRecYear" localSheetId="9">#REF!</definedName>
    <definedName name="rasRecYear" localSheetId="15">#REF!</definedName>
    <definedName name="rasRecYear" localSheetId="10">#REF!</definedName>
    <definedName name="rasRecYear">#REF!</definedName>
    <definedName name="rasSubject1" localSheetId="9">#REF!</definedName>
    <definedName name="rasSubject1" localSheetId="15">#REF!</definedName>
    <definedName name="rasSubject1" localSheetId="10">#REF!</definedName>
    <definedName name="rasSubject1">#REF!</definedName>
    <definedName name="rasSubject2" localSheetId="9">#REF!</definedName>
    <definedName name="rasSubject2" localSheetId="15">#REF!</definedName>
    <definedName name="rasSubject2" localSheetId="10">#REF!</definedName>
    <definedName name="rasSubject2">#REF!</definedName>
    <definedName name="rasSum" localSheetId="9">#REF!</definedName>
    <definedName name="rasSum" localSheetId="15">#REF!</definedName>
    <definedName name="rasSum" localSheetId="10">#REF!</definedName>
    <definedName name="rasSum">#REF!</definedName>
    <definedName name="rasWRecSum1" localSheetId="9">#REF!</definedName>
    <definedName name="rasWRecSum1" localSheetId="15">#REF!</definedName>
    <definedName name="rasWRecSum1" localSheetId="10">#REF!</definedName>
    <definedName name="rasWRecSum1">#REF!</definedName>
    <definedName name="rasWRecSum2" localSheetId="9">#REF!</definedName>
    <definedName name="rasWRecSum2" localSheetId="15">#REF!</definedName>
    <definedName name="rasWRecSum2" localSheetId="10">#REF!</definedName>
    <definedName name="rasWRecSum2">#REF!</definedName>
    <definedName name="rasWRecSumC" localSheetId="9">#REF!</definedName>
    <definedName name="rasWRecSumC" localSheetId="15">#REF!</definedName>
    <definedName name="rasWRecSumC" localSheetId="10">#REF!</definedName>
    <definedName name="rasWRecSumC">#REF!</definedName>
    <definedName name="rasWSum1" localSheetId="9">#REF!</definedName>
    <definedName name="rasWSum1" localSheetId="15">#REF!</definedName>
    <definedName name="rasWSum1" localSheetId="10">#REF!</definedName>
    <definedName name="rasWSum1">#REF!</definedName>
    <definedName name="rasWSum2" localSheetId="9">#REF!</definedName>
    <definedName name="rasWSum2" localSheetId="15">#REF!</definedName>
    <definedName name="rasWSum2" localSheetId="10">#REF!</definedName>
    <definedName name="rasWSum2">#REF!</definedName>
    <definedName name="rasWSumC" localSheetId="9">#REF!</definedName>
    <definedName name="rasWSumC" localSheetId="15">#REF!</definedName>
    <definedName name="rasWSumC" localSheetId="10">#REF!</definedName>
    <definedName name="rasWSumC">#REF!</definedName>
    <definedName name="tlfAprt" localSheetId="9">#REF!</definedName>
    <definedName name="tlfAprt" localSheetId="15">#REF!</definedName>
    <definedName name="tlfAprt" localSheetId="10">#REF!</definedName>
    <definedName name="tlfAprt">#REF!</definedName>
    <definedName name="tlfBank" localSheetId="9">#REF!</definedName>
    <definedName name="tlfBank" localSheetId="15">#REF!</definedName>
    <definedName name="tlfBank" localSheetId="10">#REF!</definedName>
    <definedName name="tlfBank">#REF!</definedName>
    <definedName name="tlfCorp" localSheetId="9">#REF!</definedName>
    <definedName name="tlfCorp" localSheetId="15">#REF!</definedName>
    <definedName name="tlfCorp" localSheetId="10">#REF!</definedName>
    <definedName name="tlfCorp">#REF!</definedName>
    <definedName name="tlfCount" localSheetId="9">#REF!</definedName>
    <definedName name="tlfCount" localSheetId="15">#REF!</definedName>
    <definedName name="tlfCount" localSheetId="10">#REF!</definedName>
    <definedName name="tlfCount">#REF!</definedName>
    <definedName name="tlfFIO" localSheetId="9">#REF!</definedName>
    <definedName name="tlfFIO" localSheetId="15">#REF!</definedName>
    <definedName name="tlfFIO" localSheetId="10">#REF!</definedName>
    <definedName name="tlfFIO">#REF!</definedName>
    <definedName name="tlfHouse" localSheetId="9">#REF!</definedName>
    <definedName name="tlfHouse" localSheetId="15">#REF!</definedName>
    <definedName name="tlfHouse" localSheetId="10">#REF!</definedName>
    <definedName name="tlfHouse">#REF!</definedName>
    <definedName name="tlfKAprt" localSheetId="9">#REF!</definedName>
    <definedName name="tlfKAprt" localSheetId="15">#REF!</definedName>
    <definedName name="tlfKAprt" localSheetId="10">#REF!</definedName>
    <definedName name="tlfKAprt">#REF!</definedName>
    <definedName name="tlfKBank" localSheetId="9">#REF!</definedName>
    <definedName name="tlfKBank" localSheetId="15">#REF!</definedName>
    <definedName name="tlfKBank" localSheetId="10">#REF!</definedName>
    <definedName name="tlfKBank">#REF!</definedName>
    <definedName name="tlfKCorp" localSheetId="9">#REF!</definedName>
    <definedName name="tlfKCorp" localSheetId="15">#REF!</definedName>
    <definedName name="tlfKCorp" localSheetId="10">#REF!</definedName>
    <definedName name="tlfKCorp">#REF!</definedName>
    <definedName name="tlfKCount" localSheetId="9">#REF!</definedName>
    <definedName name="tlfKCount" localSheetId="15">#REF!</definedName>
    <definedName name="tlfKCount" localSheetId="10">#REF!</definedName>
    <definedName name="tlfKCount">#REF!</definedName>
    <definedName name="tlfKFio" localSheetId="9">#REF!</definedName>
    <definedName name="tlfKFio" localSheetId="15">#REF!</definedName>
    <definedName name="tlfKFio" localSheetId="10">#REF!</definedName>
    <definedName name="tlfKFio">#REF!</definedName>
    <definedName name="tlfKHouse" localSheetId="9">#REF!</definedName>
    <definedName name="tlfKHouse" localSheetId="15">#REF!</definedName>
    <definedName name="tlfKHouse" localSheetId="10">#REF!</definedName>
    <definedName name="tlfKHouse">#REF!</definedName>
    <definedName name="tlfKMonth" localSheetId="9">#REF!</definedName>
    <definedName name="tlfKMonth" localSheetId="15">#REF!</definedName>
    <definedName name="tlfKMonth" localSheetId="10">#REF!</definedName>
    <definedName name="tlfKMonth">#REF!</definedName>
    <definedName name="tlfKStreet" localSheetId="9">#REF!</definedName>
    <definedName name="tlfKStreet" localSheetId="15">#REF!</definedName>
    <definedName name="tlfKStreet" localSheetId="10">#REF!</definedName>
    <definedName name="tlfKStreet">#REF!</definedName>
    <definedName name="tlfKSum" localSheetId="9">#REF!</definedName>
    <definedName name="tlfKSum" localSheetId="15">#REF!</definedName>
    <definedName name="tlfKSum" localSheetId="10">#REF!</definedName>
    <definedName name="tlfKSum">#REF!</definedName>
    <definedName name="tlfKTarif" localSheetId="9">#REF!</definedName>
    <definedName name="tlfKTarif" localSheetId="15">#REF!</definedName>
    <definedName name="tlfKTarif" localSheetId="10">#REF!</definedName>
    <definedName name="tlfKTarif">#REF!</definedName>
    <definedName name="tlfKTlfNum" localSheetId="9">#REF!</definedName>
    <definedName name="tlfKTlfNum" localSheetId="15">#REF!</definedName>
    <definedName name="tlfKTlfNum" localSheetId="10">#REF!</definedName>
    <definedName name="tlfKTlfNum">#REF!</definedName>
    <definedName name="tlfKTotal" localSheetId="9">#REF!</definedName>
    <definedName name="tlfKTotal" localSheetId="15">#REF!</definedName>
    <definedName name="tlfKTotal" localSheetId="10">#REF!</definedName>
    <definedName name="tlfKTotal">#REF!</definedName>
    <definedName name="tlfKYear" localSheetId="9">#REF!</definedName>
    <definedName name="tlfKYear" localSheetId="15">#REF!</definedName>
    <definedName name="tlfKYear" localSheetId="10">#REF!</definedName>
    <definedName name="tlfKYear">#REF!</definedName>
    <definedName name="tlfMonth" localSheetId="9">#REF!</definedName>
    <definedName name="tlfMonth" localSheetId="15">#REF!</definedName>
    <definedName name="tlfMonth" localSheetId="10">#REF!</definedName>
    <definedName name="tlfMonth">#REF!</definedName>
    <definedName name="tlfStreet" localSheetId="9">#REF!</definedName>
    <definedName name="tlfStreet" localSheetId="15">#REF!</definedName>
    <definedName name="tlfStreet" localSheetId="10">#REF!</definedName>
    <definedName name="tlfStreet">#REF!</definedName>
    <definedName name="tlfSum" localSheetId="9">#REF!</definedName>
    <definedName name="tlfSum" localSheetId="15">#REF!</definedName>
    <definedName name="tlfSum" localSheetId="10">#REF!</definedName>
    <definedName name="tlfSum">#REF!</definedName>
    <definedName name="tlfTarif" localSheetId="9">#REF!</definedName>
    <definedName name="tlfTarif" localSheetId="15">#REF!</definedName>
    <definedName name="tlfTarif" localSheetId="10">#REF!</definedName>
    <definedName name="tlfTarif">#REF!</definedName>
    <definedName name="tlfTlfNum" localSheetId="9">#REF!</definedName>
    <definedName name="tlfTlfNum" localSheetId="15">#REF!</definedName>
    <definedName name="tlfTlfNum" localSheetId="10">#REF!</definedName>
    <definedName name="tlfTlfNum">#REF!</definedName>
    <definedName name="tlfTotal" localSheetId="9">#REF!</definedName>
    <definedName name="tlfTotal" localSheetId="15">#REF!</definedName>
    <definedName name="tlfTotal" localSheetId="10">#REF!</definedName>
    <definedName name="tlfTotal">#REF!</definedName>
    <definedName name="tlfYear" localSheetId="9">#REF!</definedName>
    <definedName name="tlfYear" localSheetId="15">#REF!</definedName>
    <definedName name="tlfYear" localSheetId="10">#REF!</definedName>
    <definedName name="tlfYear">#REF!</definedName>
    <definedName name="бензин_92">'[2]расчетный файл'!$D$170</definedName>
    <definedName name="бензин_95">'[2]расчетный файл'!$D$171</definedName>
    <definedName name="Вторичный_рынок">Коэффициенты!$B$2:$C$17</definedName>
    <definedName name="Выбор" localSheetId="2">IF(Описание!A$5=Списки!$E$5,OFFSET(Списки!$C$4,1,0,COUNTIF(Списки!$A$5:$A$56,0)),OFFSET(Списки!$C$4,MATCH(Описание!XFD1,Списки!$B$5:$B$56,0),0,COUNTIF(Списки!$B$5:$B$56,Описание!XFD1)))</definedName>
    <definedName name="Выбор">IF(#REF!=Списки!$E$5,OFFSET(Списки!$C$4,1,0,COUNTIF(Списки!$A$5:$A$56,0)),OFFSET(Списки!$C$4,MATCH(#REF!,Списки!$B$5:$B$56,0),0,COUNTIF(Списки!$B$5:$B$56,#REF!)))</definedName>
    <definedName name="ДТ">'[2]расчетный файл'!$D$173</definedName>
    <definedName name="ДУЛ">'[3]Технический лист'!$AR$2:$AR$29</definedName>
    <definedName name="Залогодатель">'[2]Залоговое заключение'!$B$9</definedName>
    <definedName name="Курс">[4]Содержание!$J$15</definedName>
    <definedName name="курс_доллара" localSheetId="8">'[5]Расчет АЗС'!#REF!</definedName>
    <definedName name="курс_доллара" localSheetId="16">'[5]Расчет АЗС'!#REF!</definedName>
    <definedName name="курс_доллара" localSheetId="9">'[5]Расчет АЗС'!#REF!</definedName>
    <definedName name="курс_доллара" localSheetId="15">'[5]Расчет АЗС'!#REF!</definedName>
    <definedName name="курс_доллара" localSheetId="10">'[5]Расчет АЗС'!#REF!</definedName>
    <definedName name="курс_доллара">'Расчет АЗС'!#REF!</definedName>
    <definedName name="минус" localSheetId="9">'[2]расчетный файл'!#REF!</definedName>
    <definedName name="минус" localSheetId="15">'[2]расчетный файл'!#REF!</definedName>
    <definedName name="минус" localSheetId="10">'[2]расчетный файл'!#REF!</definedName>
    <definedName name="минус">'[2]расчетный файл'!#REF!</definedName>
    <definedName name="минус_1">'[2]расчетный файл'!$K$157</definedName>
    <definedName name="минус_2">'[2]расчетный файл'!$K$158</definedName>
    <definedName name="минус_3" localSheetId="9">'[2]расчетный файл'!#REF!</definedName>
    <definedName name="минус_3" localSheetId="15">'[2]расчетный файл'!#REF!</definedName>
    <definedName name="минус_3" localSheetId="10">'[2]расчетный файл'!#REF!</definedName>
    <definedName name="минус_3">'[2]расчетный файл'!#REF!</definedName>
    <definedName name="Наименование">[2]Описание!$A$3</definedName>
    <definedName name="_xlnm.Print_Area" localSheetId="8">' ССП для АЗС-Расчет АЗС (ДП)'!$A$1:$O$140</definedName>
    <definedName name="_xlnm.Print_Area" localSheetId="4">А!$A$1:$A$7</definedName>
    <definedName name="_xlnm.Print_Area" localSheetId="16">'ДИ недвижимость (судно)'!$A$2:$H$7</definedName>
    <definedName name="_xlnm.Print_Area" localSheetId="0">'Залоговое заключение'!$A$1:$I$29</definedName>
    <definedName name="_xlnm.Print_Area" localSheetId="2">Описание!$A$1:$AL$37</definedName>
    <definedName name="_xlnm.Print_Area" localSheetId="14">'Расчет АЗС'!$A$1:$G$53</definedName>
    <definedName name="_xlnm.Print_Area" localSheetId="9">'расчет движимое (ЗП)'!$A$1:$H$33</definedName>
    <definedName name="_xlnm.Print_Area" localSheetId="11">'Расчет ком.пом.'!$A$1:$H$64</definedName>
    <definedName name="_xlnm.Print_Area" localSheetId="17">'Расчет ком.пом. (ДП)'!$A$1:$E$77</definedName>
    <definedName name="_xlnm.Print_Area" localSheetId="15">'Расчет судно'!$A$1:$I$55</definedName>
    <definedName name="_xlnm.Print_Area" localSheetId="12">'Расчеты ЗУ св.'!$A$1:$H$51</definedName>
    <definedName name="_xlnm.Print_Area" localSheetId="10">'Расчеты ком.зд. с  ЗУ'!$A$1:$H$70</definedName>
    <definedName name="_xlnm.Print_Area" localSheetId="13">'Расчеты пс база'!$A$1:$H$67</definedName>
    <definedName name="объект_земля">[2]Описание!$A$10</definedName>
    <definedName name="объекты_все">[2]Описание!$A$5</definedName>
    <definedName name="расчет" localSheetId="9">#REF!</definedName>
    <definedName name="расчет">#REF!</definedName>
    <definedName name="рыночная_стоимость">'[2]расчетный файл'!$I$138</definedName>
    <definedName name="соотношение_газ" localSheetId="8">'[5]Расчет АЗС'!#REF!</definedName>
    <definedName name="соотношение_газ" localSheetId="16">'[5]Расчет АЗС'!#REF!</definedName>
    <definedName name="соотношение_газ" localSheetId="9">'[5]Расчет АЗС'!#REF!</definedName>
    <definedName name="соотношение_газ" localSheetId="15">'[5]Расчет АЗС'!#REF!</definedName>
    <definedName name="соотношение_газ" localSheetId="10">'[5]Расчет АЗС'!#REF!</definedName>
    <definedName name="соотношение_газ">'Расчет АЗС'!#REF!</definedName>
    <definedName name="Список_субъектов">'[3]Технический лист'!$AU$2:$AU$93</definedName>
    <definedName name="стоимость_земля">'[2]расчетный файл'!$D$168</definedName>
    <definedName name="стоимость_навес">'[2]расчетный файл'!$D$167</definedName>
    <definedName name="стоимость_ТРК">'[2]расчетный файл'!$D$165</definedName>
    <definedName name="СТРАНЫ">'[3]Технический лист'!$AZ$3:$AZ$253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D73" i="17"/>
  <c r="D72" i="17"/>
  <c r="D71" i="17"/>
  <c r="B66" i="17"/>
  <c r="B63" i="17"/>
  <c r="B61" i="17"/>
  <c r="B57" i="17"/>
  <c r="B59" i="17" s="1"/>
  <c r="E52" i="17"/>
  <c r="D52" i="17"/>
  <c r="C52" i="17"/>
  <c r="E40" i="17"/>
  <c r="D40" i="17"/>
  <c r="C40" i="17"/>
  <c r="B40" i="17"/>
  <c r="E30" i="17"/>
  <c r="E33" i="17" s="1"/>
  <c r="E36" i="17" s="1"/>
  <c r="E39" i="17" s="1"/>
  <c r="E42" i="17" s="1"/>
  <c r="E45" i="17" s="1"/>
  <c r="E48" i="17" s="1"/>
  <c r="E51" i="17" s="1"/>
  <c r="E24" i="17"/>
  <c r="D24" i="17"/>
  <c r="C24" i="17"/>
  <c r="B24" i="17"/>
  <c r="E17" i="17"/>
  <c r="E20" i="17" s="1"/>
  <c r="E23" i="17" s="1"/>
  <c r="E27" i="17" s="1"/>
  <c r="E16" i="17"/>
  <c r="D16" i="17"/>
  <c r="C16" i="17"/>
  <c r="E14" i="17"/>
  <c r="D14" i="17"/>
  <c r="D17" i="17" s="1"/>
  <c r="D20" i="17" s="1"/>
  <c r="D23" i="17" s="1"/>
  <c r="D27" i="17" s="1"/>
  <c r="D30" i="17" s="1"/>
  <c r="D33" i="17" s="1"/>
  <c r="D36" i="17" s="1"/>
  <c r="D39" i="17" s="1"/>
  <c r="D42" i="17" s="1"/>
  <c r="D45" i="17" s="1"/>
  <c r="D48" i="17" s="1"/>
  <c r="D51" i="17" s="1"/>
  <c r="C14" i="17"/>
  <c r="C17" i="17" s="1"/>
  <c r="C20" i="17" s="1"/>
  <c r="C23" i="17" s="1"/>
  <c r="C27" i="17" s="1"/>
  <c r="C30" i="17" s="1"/>
  <c r="C33" i="17" s="1"/>
  <c r="C36" i="17" s="1"/>
  <c r="C39" i="17" s="1"/>
  <c r="C42" i="17" s="1"/>
  <c r="C45" i="17" s="1"/>
  <c r="C48" i="17" s="1"/>
  <c r="C51" i="17" s="1"/>
  <c r="C53" i="17" s="1"/>
  <c r="B55" i="17" s="1"/>
  <c r="B56" i="17" s="1"/>
  <c r="B1" i="17"/>
  <c r="B2" i="17" s="1"/>
  <c r="H7" i="24"/>
  <c r="H50" i="20"/>
  <c r="F50" i="20"/>
  <c r="H49" i="20"/>
  <c r="F49" i="20"/>
  <c r="H48" i="20"/>
  <c r="F48" i="20"/>
  <c r="E41" i="20"/>
  <c r="D41" i="20"/>
  <c r="C41" i="20"/>
  <c r="B41" i="20"/>
  <c r="B37" i="20"/>
  <c r="E32" i="20"/>
  <c r="D32" i="20"/>
  <c r="C32" i="20"/>
  <c r="E30" i="20"/>
  <c r="D30" i="20"/>
  <c r="C30" i="20"/>
  <c r="B30" i="20"/>
  <c r="E27" i="20"/>
  <c r="D27" i="20"/>
  <c r="C27" i="20"/>
  <c r="B27" i="20"/>
  <c r="E24" i="20"/>
  <c r="E23" i="20"/>
  <c r="E26" i="20" s="1"/>
  <c r="E29" i="20" s="1"/>
  <c r="E33" i="20" s="1"/>
  <c r="E36" i="20" s="1"/>
  <c r="E22" i="20"/>
  <c r="D22" i="20"/>
  <c r="C22" i="20"/>
  <c r="D19" i="20"/>
  <c r="D23" i="20" s="1"/>
  <c r="D26" i="20" s="1"/>
  <c r="D29" i="20" s="1"/>
  <c r="D33" i="20" s="1"/>
  <c r="D36" i="20" s="1"/>
  <c r="C19" i="20"/>
  <c r="C23" i="20" s="1"/>
  <c r="C26" i="20" s="1"/>
  <c r="C29" i="20" s="1"/>
  <c r="C33" i="20" s="1"/>
  <c r="C36" i="20" s="1"/>
  <c r="E18" i="20"/>
  <c r="E37" i="20" s="1"/>
  <c r="D18" i="20"/>
  <c r="D37" i="20" s="1"/>
  <c r="C18" i="20"/>
  <c r="C37" i="20" s="1"/>
  <c r="C38" i="20" s="1"/>
  <c r="C39" i="20" s="1"/>
  <c r="C44" i="20" s="1"/>
  <c r="C45" i="20" s="1"/>
  <c r="E17" i="20"/>
  <c r="E19" i="20" s="1"/>
  <c r="D17" i="20"/>
  <c r="C17" i="20"/>
  <c r="E12" i="20"/>
  <c r="D12" i="20"/>
  <c r="D24" i="20" s="1"/>
  <c r="C12" i="20"/>
  <c r="C24" i="20" s="1"/>
  <c r="B12" i="20"/>
  <c r="B24" i="20" s="1"/>
  <c r="E11" i="20"/>
  <c r="D11" i="20"/>
  <c r="C11" i="20"/>
  <c r="B11" i="20"/>
  <c r="E10" i="20"/>
  <c r="D10" i="20"/>
  <c r="C10" i="20"/>
  <c r="G7" i="20"/>
  <c r="G6" i="20"/>
  <c r="G5" i="20"/>
  <c r="G8" i="20" s="1"/>
  <c r="G48" i="18"/>
  <c r="F48" i="18"/>
  <c r="F47" i="18"/>
  <c r="E47" i="18"/>
  <c r="G47" i="18" s="1"/>
  <c r="F46" i="18"/>
  <c r="E46" i="18"/>
  <c r="G46" i="18" s="1"/>
  <c r="F40" i="18"/>
  <c r="E40" i="18"/>
  <c r="D40" i="18"/>
  <c r="F38" i="18"/>
  <c r="E38" i="18"/>
  <c r="D38" i="18"/>
  <c r="C38" i="18"/>
  <c r="F37" i="18"/>
  <c r="F41" i="18" s="1"/>
  <c r="F30" i="18"/>
  <c r="E30" i="18"/>
  <c r="D30" i="18"/>
  <c r="F29" i="18"/>
  <c r="F31" i="18" s="1"/>
  <c r="F34" i="18" s="1"/>
  <c r="E27" i="18"/>
  <c r="C27" i="18"/>
  <c r="F26" i="18"/>
  <c r="F27" i="18" s="1"/>
  <c r="E26" i="18"/>
  <c r="E29" i="18" s="1"/>
  <c r="E31" i="18" s="1"/>
  <c r="E34" i="18" s="1"/>
  <c r="E37" i="18" s="1"/>
  <c r="E41" i="18" s="1"/>
  <c r="F25" i="18"/>
  <c r="E25" i="18"/>
  <c r="D25" i="18"/>
  <c r="F23" i="18"/>
  <c r="E23" i="18"/>
  <c r="D23" i="18"/>
  <c r="D26" i="18" s="1"/>
  <c r="F13" i="18"/>
  <c r="E13" i="18"/>
  <c r="D13" i="18"/>
  <c r="C12" i="18"/>
  <c r="E9" i="18"/>
  <c r="F62" i="14"/>
  <c r="F61" i="14"/>
  <c r="F60" i="14"/>
  <c r="F56" i="14"/>
  <c r="E56" i="14"/>
  <c r="D56" i="14"/>
  <c r="F44" i="14"/>
  <c r="E44" i="14"/>
  <c r="D44" i="14"/>
  <c r="D41" i="14"/>
  <c r="F29" i="14"/>
  <c r="E29" i="14"/>
  <c r="D29" i="14"/>
  <c r="C29" i="14"/>
  <c r="F21" i="14"/>
  <c r="E21" i="14"/>
  <c r="D21" i="14"/>
  <c r="E18" i="14"/>
  <c r="E22" i="14" s="1"/>
  <c r="E25" i="14" s="1"/>
  <c r="E28" i="14" s="1"/>
  <c r="E32" i="14" s="1"/>
  <c r="E35" i="14" s="1"/>
  <c r="E40" i="14" s="1"/>
  <c r="E43" i="14" s="1"/>
  <c r="E46" i="14" s="1"/>
  <c r="E49" i="14" s="1"/>
  <c r="E52" i="14" s="1"/>
  <c r="E55" i="14" s="1"/>
  <c r="C14" i="14"/>
  <c r="C44" i="14" s="1"/>
  <c r="F13" i="14"/>
  <c r="F41" i="14" s="1"/>
  <c r="E13" i="14"/>
  <c r="E41" i="14" s="1"/>
  <c r="D13" i="14"/>
  <c r="C13" i="14"/>
  <c r="C41" i="14" s="1"/>
  <c r="F12" i="14"/>
  <c r="F18" i="14" s="1"/>
  <c r="E12" i="14"/>
  <c r="D12" i="14"/>
  <c r="D18" i="14" s="1"/>
  <c r="D22" i="14" s="1"/>
  <c r="D25" i="14" s="1"/>
  <c r="D28" i="14" s="1"/>
  <c r="D32" i="14" s="1"/>
  <c r="D35" i="14" s="1"/>
  <c r="D40" i="14" s="1"/>
  <c r="D43" i="14" s="1"/>
  <c r="D46" i="14" s="1"/>
  <c r="D49" i="14" s="1"/>
  <c r="D52" i="14" s="1"/>
  <c r="D55" i="14" s="1"/>
  <c r="D57" i="14" s="1"/>
  <c r="F11" i="14"/>
  <c r="E11" i="14"/>
  <c r="D11" i="14"/>
  <c r="C11" i="14"/>
  <c r="F10" i="14"/>
  <c r="E10" i="14"/>
  <c r="D10" i="14"/>
  <c r="F7" i="14"/>
  <c r="F6" i="14"/>
  <c r="F5" i="14"/>
  <c r="F8" i="14" s="1"/>
  <c r="F47" i="13"/>
  <c r="F46" i="13"/>
  <c r="F45" i="13"/>
  <c r="F41" i="13"/>
  <c r="C32" i="13"/>
  <c r="E30" i="13"/>
  <c r="E41" i="13" s="1"/>
  <c r="D30" i="13"/>
  <c r="F28" i="13"/>
  <c r="E28" i="13"/>
  <c r="D28" i="13"/>
  <c r="F26" i="13"/>
  <c r="D26" i="13"/>
  <c r="F21" i="13"/>
  <c r="F24" i="13" s="1"/>
  <c r="F27" i="13" s="1"/>
  <c r="F31" i="13" s="1"/>
  <c r="F34" i="13" s="1"/>
  <c r="F37" i="13" s="1"/>
  <c r="F40" i="13" s="1"/>
  <c r="F17" i="13"/>
  <c r="E17" i="13"/>
  <c r="D17" i="13"/>
  <c r="D14" i="13"/>
  <c r="F13" i="13"/>
  <c r="F32" i="13" s="1"/>
  <c r="E13" i="13"/>
  <c r="E32" i="13" s="1"/>
  <c r="D13" i="13"/>
  <c r="D32" i="13" s="1"/>
  <c r="F12" i="13"/>
  <c r="F14" i="13" s="1"/>
  <c r="F18" i="13" s="1"/>
  <c r="E12" i="13"/>
  <c r="E14" i="13" s="1"/>
  <c r="E18" i="13" s="1"/>
  <c r="E21" i="13" s="1"/>
  <c r="E24" i="13" s="1"/>
  <c r="E27" i="13" s="1"/>
  <c r="E31" i="13" s="1"/>
  <c r="E34" i="13" s="1"/>
  <c r="E37" i="13" s="1"/>
  <c r="E40" i="13" s="1"/>
  <c r="D12" i="13"/>
  <c r="F11" i="13"/>
  <c r="E11" i="13"/>
  <c r="D11" i="13"/>
  <c r="C11" i="13"/>
  <c r="F10" i="13"/>
  <c r="E10" i="13"/>
  <c r="D10" i="13"/>
  <c r="F7" i="13"/>
  <c r="F6" i="13"/>
  <c r="F5" i="13"/>
  <c r="F8" i="13" s="1"/>
  <c r="F59" i="16"/>
  <c r="F58" i="16"/>
  <c r="F57" i="16"/>
  <c r="F53" i="16"/>
  <c r="E53" i="16"/>
  <c r="D53" i="16"/>
  <c r="E52" i="16"/>
  <c r="E40" i="16"/>
  <c r="E43" i="16" s="1"/>
  <c r="E46" i="16" s="1"/>
  <c r="E49" i="16" s="1"/>
  <c r="D38" i="16"/>
  <c r="C38" i="16"/>
  <c r="F37" i="16"/>
  <c r="F40" i="16" s="1"/>
  <c r="F43" i="16" s="1"/>
  <c r="F46" i="16" s="1"/>
  <c r="F49" i="16" s="1"/>
  <c r="F52" i="16" s="1"/>
  <c r="E37" i="16"/>
  <c r="D37" i="16"/>
  <c r="D40" i="16" s="1"/>
  <c r="D43" i="16" s="1"/>
  <c r="D46" i="16" s="1"/>
  <c r="D49" i="16" s="1"/>
  <c r="D52" i="16" s="1"/>
  <c r="D54" i="16" s="1"/>
  <c r="F25" i="16"/>
  <c r="E25" i="16"/>
  <c r="D25" i="16"/>
  <c r="E24" i="16"/>
  <c r="E28" i="16" s="1"/>
  <c r="E31" i="16" s="1"/>
  <c r="F17" i="16"/>
  <c r="E17" i="16"/>
  <c r="D17" i="16"/>
  <c r="E14" i="16"/>
  <c r="E18" i="16" s="1"/>
  <c r="E21" i="16" s="1"/>
  <c r="F13" i="16"/>
  <c r="F38" i="16" s="1"/>
  <c r="E13" i="16"/>
  <c r="E38" i="16" s="1"/>
  <c r="D13" i="16"/>
  <c r="F12" i="16"/>
  <c r="F14" i="16" s="1"/>
  <c r="F18" i="16" s="1"/>
  <c r="F21" i="16" s="1"/>
  <c r="F24" i="16" s="1"/>
  <c r="F28" i="16" s="1"/>
  <c r="F31" i="16" s="1"/>
  <c r="E12" i="16"/>
  <c r="D12" i="16"/>
  <c r="D14" i="16" s="1"/>
  <c r="D18" i="16" s="1"/>
  <c r="D21" i="16" s="1"/>
  <c r="D24" i="16" s="1"/>
  <c r="D28" i="16" s="1"/>
  <c r="D31" i="16" s="1"/>
  <c r="D34" i="16" s="1"/>
  <c r="F11" i="16"/>
  <c r="E11" i="16"/>
  <c r="D11" i="16"/>
  <c r="C11" i="16"/>
  <c r="F10" i="16"/>
  <c r="E10" i="16"/>
  <c r="D10" i="16"/>
  <c r="F7" i="16"/>
  <c r="F6" i="16"/>
  <c r="F5" i="16"/>
  <c r="F8" i="16" s="1"/>
  <c r="F65" i="15"/>
  <c r="F64" i="15"/>
  <c r="F63" i="15"/>
  <c r="F59" i="15"/>
  <c r="E59" i="15"/>
  <c r="D59" i="15"/>
  <c r="F35" i="15"/>
  <c r="F38" i="15" s="1"/>
  <c r="F43" i="15" s="1"/>
  <c r="F46" i="15" s="1"/>
  <c r="F49" i="15" s="1"/>
  <c r="F52" i="15" s="1"/>
  <c r="F55" i="15" s="1"/>
  <c r="F58" i="15" s="1"/>
  <c r="F29" i="15"/>
  <c r="E29" i="15"/>
  <c r="D29" i="15"/>
  <c r="C29" i="15"/>
  <c r="F22" i="15"/>
  <c r="F25" i="15" s="1"/>
  <c r="F28" i="15" s="1"/>
  <c r="F32" i="15" s="1"/>
  <c r="F21" i="15"/>
  <c r="E21" i="15"/>
  <c r="D21" i="15"/>
  <c r="C14" i="15"/>
  <c r="F13" i="15"/>
  <c r="F44" i="15" s="1"/>
  <c r="E13" i="15"/>
  <c r="E44" i="15" s="1"/>
  <c r="D13" i="15"/>
  <c r="D44" i="15" s="1"/>
  <c r="C13" i="15"/>
  <c r="C44" i="15" s="1"/>
  <c r="F12" i="15"/>
  <c r="F18" i="15" s="1"/>
  <c r="E12" i="15"/>
  <c r="E18" i="15" s="1"/>
  <c r="E22" i="15" s="1"/>
  <c r="E25" i="15" s="1"/>
  <c r="E28" i="15" s="1"/>
  <c r="E32" i="15" s="1"/>
  <c r="E35" i="15" s="1"/>
  <c r="E38" i="15" s="1"/>
  <c r="E43" i="15" s="1"/>
  <c r="E46" i="15" s="1"/>
  <c r="E49" i="15" s="1"/>
  <c r="E52" i="15" s="1"/>
  <c r="E55" i="15" s="1"/>
  <c r="E58" i="15" s="1"/>
  <c r="D12" i="15"/>
  <c r="D18" i="15" s="1"/>
  <c r="D22" i="15" s="1"/>
  <c r="D25" i="15" s="1"/>
  <c r="D28" i="15" s="1"/>
  <c r="D32" i="15" s="1"/>
  <c r="D35" i="15" s="1"/>
  <c r="D38" i="15" s="1"/>
  <c r="D43" i="15" s="1"/>
  <c r="D46" i="15" s="1"/>
  <c r="D49" i="15" s="1"/>
  <c r="D52" i="15" s="1"/>
  <c r="D55" i="15" s="1"/>
  <c r="D58" i="15" s="1"/>
  <c r="D60" i="15" s="1"/>
  <c r="F11" i="15"/>
  <c r="E11" i="15"/>
  <c r="D11" i="15"/>
  <c r="C11" i="15"/>
  <c r="F10" i="15"/>
  <c r="E10" i="15"/>
  <c r="D10" i="15"/>
  <c r="F8" i="15"/>
  <c r="F7" i="15"/>
  <c r="F6" i="15"/>
  <c r="F5" i="15"/>
  <c r="D25" i="22"/>
  <c r="F23" i="22"/>
  <c r="E23" i="22"/>
  <c r="D23" i="22"/>
  <c r="F17" i="22"/>
  <c r="F18" i="22" s="1"/>
  <c r="F19" i="22" s="1"/>
  <c r="F25" i="22" s="1"/>
  <c r="E17" i="22"/>
  <c r="E18" i="22" s="1"/>
  <c r="E19" i="22" s="1"/>
  <c r="E25" i="22" s="1"/>
  <c r="D17" i="22"/>
  <c r="D18" i="22" s="1"/>
  <c r="D19" i="22" s="1"/>
  <c r="B17" i="22"/>
  <c r="F15" i="22"/>
  <c r="E15" i="22"/>
  <c r="D15" i="22"/>
  <c r="D14" i="22"/>
  <c r="D16" i="22" s="1"/>
  <c r="F11" i="22"/>
  <c r="E11" i="22"/>
  <c r="E13" i="22" s="1"/>
  <c r="D11" i="22"/>
  <c r="D13" i="22" s="1"/>
  <c r="F7" i="22"/>
  <c r="G136" i="19"/>
  <c r="F136" i="19"/>
  <c r="G135" i="19"/>
  <c r="F135" i="19"/>
  <c r="E135" i="19"/>
  <c r="F134" i="19"/>
  <c r="E134" i="19"/>
  <c r="E137" i="19" s="1"/>
  <c r="O110" i="19"/>
  <c r="N110" i="19"/>
  <c r="M110" i="19"/>
  <c r="L110" i="19"/>
  <c r="K110" i="19"/>
  <c r="G110" i="19"/>
  <c r="F110" i="19"/>
  <c r="E110" i="19"/>
  <c r="D110" i="19"/>
  <c r="C110"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1" i="19"/>
  <c r="H51" i="19"/>
  <c r="O50" i="19"/>
  <c r="H50" i="19"/>
  <c r="O49" i="19"/>
  <c r="H49" i="19"/>
  <c r="O48" i="19"/>
  <c r="H48" i="19"/>
  <c r="O47" i="19"/>
  <c r="H47" i="19"/>
  <c r="O46" i="19"/>
  <c r="H46" i="19"/>
  <c r="O45" i="19"/>
  <c r="H45" i="19"/>
  <c r="O44" i="19"/>
  <c r="H44" i="19"/>
  <c r="O43" i="19"/>
  <c r="H43" i="19"/>
  <c r="O42" i="19"/>
  <c r="H42" i="19"/>
  <c r="O41" i="19"/>
  <c r="H41" i="19"/>
  <c r="O40" i="19"/>
  <c r="C126" i="19" s="1"/>
  <c r="H40" i="19"/>
  <c r="O39" i="19"/>
  <c r="H39" i="19"/>
  <c r="O38" i="19"/>
  <c r="H38" i="19"/>
  <c r="O37" i="19"/>
  <c r="H37" i="19"/>
  <c r="O36" i="19"/>
  <c r="H36" i="19"/>
  <c r="O35" i="19"/>
  <c r="H35" i="19"/>
  <c r="O34" i="19"/>
  <c r="H34" i="19"/>
  <c r="O33" i="19"/>
  <c r="H33" i="19"/>
  <c r="O32" i="19"/>
  <c r="H32" i="19"/>
  <c r="O31" i="19"/>
  <c r="H31" i="19"/>
  <c r="O30" i="19"/>
  <c r="H30" i="19"/>
  <c r="O29" i="19"/>
  <c r="H29" i="19"/>
  <c r="O28" i="19"/>
  <c r="H28" i="19"/>
  <c r="O27" i="19"/>
  <c r="H27" i="19"/>
  <c r="O26" i="19"/>
  <c r="H26" i="19"/>
  <c r="O25" i="19"/>
  <c r="H25" i="19"/>
  <c r="O24" i="19"/>
  <c r="H24" i="19"/>
  <c r="O23" i="19"/>
  <c r="H23" i="19"/>
  <c r="O22" i="19"/>
  <c r="H22" i="19"/>
  <c r="O21" i="19"/>
  <c r="H21" i="19"/>
  <c r="O20" i="19"/>
  <c r="H20" i="19"/>
  <c r="O19" i="19"/>
  <c r="H19" i="19"/>
  <c r="O18" i="19"/>
  <c r="H18" i="19"/>
  <c r="O17" i="19"/>
  <c r="H17" i="19"/>
  <c r="O16" i="19"/>
  <c r="H16" i="19"/>
  <c r="F101" i="26"/>
  <c r="E101" i="26"/>
  <c r="D101" i="26"/>
  <c r="F100" i="26"/>
  <c r="E100" i="26"/>
  <c r="D100" i="26"/>
  <c r="F99" i="26"/>
  <c r="E99" i="26"/>
  <c r="D99" i="26"/>
  <c r="F98" i="26"/>
  <c r="E98" i="26"/>
  <c r="D98" i="26"/>
  <c r="F97" i="26"/>
  <c r="E97" i="26"/>
  <c r="D97" i="26"/>
  <c r="F96" i="26"/>
  <c r="E96" i="26"/>
  <c r="D96" i="26"/>
  <c r="F95" i="26"/>
  <c r="E95" i="26"/>
  <c r="D95" i="26"/>
  <c r="F94" i="26"/>
  <c r="E94" i="26"/>
  <c r="D94" i="26"/>
  <c r="F93" i="26"/>
  <c r="E93" i="26"/>
  <c r="D93" i="26"/>
  <c r="F92" i="26"/>
  <c r="E92" i="26"/>
  <c r="D92" i="26"/>
  <c r="F91" i="26"/>
  <c r="E91" i="26"/>
  <c r="D91" i="26"/>
  <c r="F90" i="26"/>
  <c r="E90" i="26"/>
  <c r="D90" i="26"/>
  <c r="F89" i="26"/>
  <c r="E89" i="26"/>
  <c r="D89" i="26"/>
  <c r="F88" i="26"/>
  <c r="E88" i="26"/>
  <c r="D88" i="26"/>
  <c r="F87" i="26"/>
  <c r="E87" i="26"/>
  <c r="D87" i="26"/>
  <c r="F86" i="26"/>
  <c r="E86" i="26"/>
  <c r="D86" i="26"/>
  <c r="F85" i="26"/>
  <c r="E85" i="26"/>
  <c r="D85" i="26"/>
  <c r="F84" i="26"/>
  <c r="E84" i="26"/>
  <c r="D84" i="26"/>
  <c r="F83" i="26"/>
  <c r="E83" i="26"/>
  <c r="D83" i="26"/>
  <c r="F82" i="26"/>
  <c r="E82" i="26"/>
  <c r="D82" i="26"/>
  <c r="F81" i="26"/>
  <c r="E81" i="26"/>
  <c r="D81" i="26"/>
  <c r="F80" i="26"/>
  <c r="E80" i="26"/>
  <c r="D80" i="26"/>
  <c r="F79" i="26"/>
  <c r="E79" i="26"/>
  <c r="D79" i="26"/>
  <c r="F78" i="26"/>
  <c r="E78" i="26"/>
  <c r="D78" i="26"/>
  <c r="F77" i="26"/>
  <c r="E77" i="26"/>
  <c r="D77" i="26"/>
  <c r="F76" i="26"/>
  <c r="E76" i="26"/>
  <c r="D76" i="26"/>
  <c r="F75" i="26"/>
  <c r="E75" i="26"/>
  <c r="D75" i="26"/>
  <c r="F74" i="26"/>
  <c r="E74" i="26"/>
  <c r="D74" i="26"/>
  <c r="F73" i="26"/>
  <c r="E73" i="26"/>
  <c r="D73" i="26"/>
  <c r="F72" i="26"/>
  <c r="E72" i="26"/>
  <c r="D72" i="26"/>
  <c r="F71" i="26"/>
  <c r="E71" i="26"/>
  <c r="D71" i="26"/>
  <c r="F70" i="26"/>
  <c r="E70" i="26"/>
  <c r="D70" i="26"/>
  <c r="F69" i="26"/>
  <c r="E69" i="26"/>
  <c r="D69" i="26"/>
  <c r="F68" i="26"/>
  <c r="E68" i="26"/>
  <c r="D68" i="26"/>
  <c r="F67" i="26"/>
  <c r="E67" i="26"/>
  <c r="D67" i="26"/>
  <c r="F66" i="26"/>
  <c r="E66" i="26"/>
  <c r="D66" i="26"/>
  <c r="F65" i="26"/>
  <c r="E65" i="26"/>
  <c r="D65" i="26"/>
  <c r="F64" i="26"/>
  <c r="E64" i="26"/>
  <c r="D64" i="26"/>
  <c r="F63" i="26"/>
  <c r="E63" i="26"/>
  <c r="D63" i="26"/>
  <c r="F62" i="26"/>
  <c r="E62" i="26"/>
  <c r="D62" i="26"/>
  <c r="F61" i="26"/>
  <c r="E61" i="26"/>
  <c r="D61" i="26"/>
  <c r="F60" i="26"/>
  <c r="E60" i="26"/>
  <c r="D60" i="26"/>
  <c r="F59" i="26"/>
  <c r="E59" i="26"/>
  <c r="D59" i="26"/>
  <c r="F58" i="26"/>
  <c r="E58" i="26"/>
  <c r="D58" i="26"/>
  <c r="F57" i="26"/>
  <c r="E57" i="26"/>
  <c r="D57" i="26"/>
  <c r="F56" i="26"/>
  <c r="E56" i="26"/>
  <c r="D56" i="26"/>
  <c r="F55" i="26"/>
  <c r="E55" i="26"/>
  <c r="D55" i="26"/>
  <c r="F54" i="26"/>
  <c r="E54" i="26"/>
  <c r="D54" i="26"/>
  <c r="F53" i="26"/>
  <c r="E53" i="26"/>
  <c r="D53" i="26"/>
  <c r="F52" i="26"/>
  <c r="E52" i="26"/>
  <c r="D52" i="26"/>
  <c r="F51" i="26"/>
  <c r="E51" i="26"/>
  <c r="D51" i="26"/>
  <c r="F50" i="26"/>
  <c r="E50" i="26"/>
  <c r="D50" i="26"/>
  <c r="F49" i="26"/>
  <c r="E49" i="26"/>
  <c r="D49" i="26"/>
  <c r="F48" i="26"/>
  <c r="E48" i="26"/>
  <c r="D48" i="26"/>
  <c r="F47" i="26"/>
  <c r="E47" i="26"/>
  <c r="D47" i="26"/>
  <c r="F46" i="26"/>
  <c r="E46" i="26"/>
  <c r="D46" i="26"/>
  <c r="F45" i="26"/>
  <c r="E45" i="26"/>
  <c r="D45" i="26"/>
  <c r="F44" i="26"/>
  <c r="E44" i="26"/>
  <c r="D44" i="26"/>
  <c r="F43" i="26"/>
  <c r="E43" i="26"/>
  <c r="D43" i="26"/>
  <c r="F42" i="26"/>
  <c r="E42" i="26"/>
  <c r="D42" i="26"/>
  <c r="F41" i="26"/>
  <c r="E41" i="26"/>
  <c r="D41" i="26"/>
  <c r="F40" i="26"/>
  <c r="E40" i="26"/>
  <c r="D40" i="26"/>
  <c r="F39" i="26"/>
  <c r="E39" i="26"/>
  <c r="D39" i="26"/>
  <c r="F38" i="26"/>
  <c r="E38" i="26"/>
  <c r="D38" i="26"/>
  <c r="F37" i="26"/>
  <c r="E37" i="26"/>
  <c r="D37" i="26"/>
  <c r="F36" i="26"/>
  <c r="E36" i="26"/>
  <c r="D36" i="26"/>
  <c r="F35" i="26"/>
  <c r="E35" i="26"/>
  <c r="D35" i="26"/>
  <c r="F34" i="26"/>
  <c r="E34" i="26"/>
  <c r="D34" i="26"/>
  <c r="F33" i="26"/>
  <c r="E33" i="26"/>
  <c r="D33" i="26"/>
  <c r="F32" i="26"/>
  <c r="E32" i="26"/>
  <c r="D32" i="26"/>
  <c r="F31" i="26"/>
  <c r="E31" i="26"/>
  <c r="D31" i="26"/>
  <c r="F30" i="26"/>
  <c r="E30" i="26"/>
  <c r="D30" i="26"/>
  <c r="F29" i="26"/>
  <c r="E29" i="26"/>
  <c r="D29" i="26"/>
  <c r="F28" i="26"/>
  <c r="E28" i="26"/>
  <c r="D28" i="26"/>
  <c r="F27" i="26"/>
  <c r="E27" i="26"/>
  <c r="D27" i="26"/>
  <c r="F26" i="26"/>
  <c r="E26" i="26"/>
  <c r="D26" i="26"/>
  <c r="F25" i="26"/>
  <c r="E25" i="26"/>
  <c r="D25" i="26"/>
  <c r="F24" i="26"/>
  <c r="E24" i="26"/>
  <c r="D24" i="26"/>
  <c r="F23" i="26"/>
  <c r="E23" i="26"/>
  <c r="D23" i="26"/>
  <c r="F22" i="26"/>
  <c r="E22" i="26"/>
  <c r="D22" i="26"/>
  <c r="F21" i="26"/>
  <c r="E21" i="26"/>
  <c r="D21" i="26"/>
  <c r="F20" i="26"/>
  <c r="E20" i="26"/>
  <c r="D20" i="26"/>
  <c r="F19" i="26"/>
  <c r="E19" i="26"/>
  <c r="D19" i="26"/>
  <c r="F18" i="26"/>
  <c r="E18" i="26"/>
  <c r="D18" i="26"/>
  <c r="F17" i="26"/>
  <c r="E17" i="26"/>
  <c r="D17" i="26"/>
  <c r="F16" i="26"/>
  <c r="E16" i="26"/>
  <c r="D16" i="26"/>
  <c r="F15" i="26"/>
  <c r="E15" i="26"/>
  <c r="D15" i="26"/>
  <c r="F14" i="26"/>
  <c r="E14" i="26"/>
  <c r="D14" i="26"/>
  <c r="F13" i="26"/>
  <c r="E13" i="26"/>
  <c r="D13" i="26"/>
  <c r="F12" i="26"/>
  <c r="E12" i="26"/>
  <c r="D12" i="26"/>
  <c r="F11" i="26"/>
  <c r="E11" i="26"/>
  <c r="D11" i="26"/>
  <c r="F10" i="26"/>
  <c r="E10" i="26"/>
  <c r="D10" i="26"/>
  <c r="F9" i="26"/>
  <c r="E9" i="26"/>
  <c r="D9" i="26"/>
  <c r="F8" i="26"/>
  <c r="E8" i="26"/>
  <c r="D8" i="26"/>
  <c r="F7" i="26"/>
  <c r="E7" i="26"/>
  <c r="D7" i="26"/>
  <c r="F6" i="26"/>
  <c r="E6" i="26"/>
  <c r="D6" i="26"/>
  <c r="F5" i="26"/>
  <c r="E5" i="26"/>
  <c r="D5" i="26"/>
  <c r="F4" i="26"/>
  <c r="E4" i="26"/>
  <c r="D4" i="26"/>
  <c r="F3" i="26"/>
  <c r="E3" i="26"/>
  <c r="D3" i="26"/>
  <c r="F2" i="26"/>
  <c r="E2" i="26"/>
  <c r="D2" i="26"/>
  <c r="J101" i="25"/>
  <c r="I101" i="25"/>
  <c r="H101" i="25"/>
  <c r="J100" i="25"/>
  <c r="I100" i="25" s="1"/>
  <c r="H100" i="25"/>
  <c r="J99" i="25"/>
  <c r="I99" i="25"/>
  <c r="H99" i="25"/>
  <c r="J98" i="25"/>
  <c r="I98" i="25" s="1"/>
  <c r="H98" i="25"/>
  <c r="J97" i="25"/>
  <c r="I97" i="25"/>
  <c r="H97" i="25"/>
  <c r="J96" i="25"/>
  <c r="I96" i="25" s="1"/>
  <c r="H96" i="25"/>
  <c r="J95" i="25"/>
  <c r="I95" i="25"/>
  <c r="H95" i="25"/>
  <c r="J94" i="25"/>
  <c r="I94" i="25" s="1"/>
  <c r="H94" i="25"/>
  <c r="J93" i="25"/>
  <c r="I93" i="25"/>
  <c r="H93" i="25"/>
  <c r="J92" i="25"/>
  <c r="I92" i="25" s="1"/>
  <c r="H92" i="25"/>
  <c r="J91" i="25"/>
  <c r="I91" i="25"/>
  <c r="H91" i="25"/>
  <c r="J90" i="25"/>
  <c r="I90" i="25" s="1"/>
  <c r="H90" i="25"/>
  <c r="J89" i="25"/>
  <c r="I89" i="25"/>
  <c r="H89" i="25"/>
  <c r="J88" i="25"/>
  <c r="I88" i="25" s="1"/>
  <c r="H88" i="25"/>
  <c r="J87" i="25"/>
  <c r="I87" i="25"/>
  <c r="H87" i="25"/>
  <c r="J86" i="25"/>
  <c r="I86" i="25" s="1"/>
  <c r="H86" i="25"/>
  <c r="J85" i="25"/>
  <c r="I85" i="25"/>
  <c r="H85" i="25"/>
  <c r="J84" i="25"/>
  <c r="I84" i="25" s="1"/>
  <c r="H84" i="25"/>
  <c r="J83" i="25"/>
  <c r="I83" i="25"/>
  <c r="H83" i="25"/>
  <c r="J82" i="25"/>
  <c r="I82" i="25" s="1"/>
  <c r="H82" i="25"/>
  <c r="J81" i="25"/>
  <c r="I81" i="25"/>
  <c r="H81" i="25"/>
  <c r="J80" i="25"/>
  <c r="I80" i="25" s="1"/>
  <c r="H80" i="25"/>
  <c r="J79" i="25"/>
  <c r="I79" i="25"/>
  <c r="H79" i="25"/>
  <c r="J78" i="25"/>
  <c r="I78" i="25" s="1"/>
  <c r="H78" i="25"/>
  <c r="J77" i="25"/>
  <c r="I77" i="25"/>
  <c r="H77" i="25"/>
  <c r="J76" i="25"/>
  <c r="I76" i="25" s="1"/>
  <c r="H76" i="25"/>
  <c r="J75" i="25"/>
  <c r="I75" i="25"/>
  <c r="H75" i="25"/>
  <c r="J74" i="25"/>
  <c r="I74" i="25" s="1"/>
  <c r="H74" i="25"/>
  <c r="J73" i="25"/>
  <c r="I73" i="25"/>
  <c r="H73" i="25"/>
  <c r="J72" i="25"/>
  <c r="I72" i="25" s="1"/>
  <c r="H72" i="25"/>
  <c r="J71" i="25"/>
  <c r="I71" i="25"/>
  <c r="H71" i="25"/>
  <c r="J70" i="25"/>
  <c r="I70" i="25" s="1"/>
  <c r="H70" i="25"/>
  <c r="J69" i="25"/>
  <c r="I69" i="25"/>
  <c r="H69" i="25"/>
  <c r="J68" i="25"/>
  <c r="I68" i="25" s="1"/>
  <c r="H68" i="25"/>
  <c r="J67" i="25"/>
  <c r="I67" i="25"/>
  <c r="H67" i="25"/>
  <c r="J66" i="25"/>
  <c r="I66" i="25" s="1"/>
  <c r="H66" i="25"/>
  <c r="J65" i="25"/>
  <c r="I65" i="25"/>
  <c r="H65" i="25"/>
  <c r="J64" i="25"/>
  <c r="I64" i="25" s="1"/>
  <c r="H64" i="25"/>
  <c r="J63" i="25"/>
  <c r="I63" i="25"/>
  <c r="H63" i="25"/>
  <c r="J62" i="25"/>
  <c r="I62" i="25" s="1"/>
  <c r="H62" i="25"/>
  <c r="J61" i="25"/>
  <c r="I61" i="25"/>
  <c r="H61" i="25"/>
  <c r="J60" i="25"/>
  <c r="I60" i="25" s="1"/>
  <c r="H60" i="25"/>
  <c r="J59" i="25"/>
  <c r="I59" i="25"/>
  <c r="H59" i="25"/>
  <c r="J58" i="25"/>
  <c r="I58" i="25" s="1"/>
  <c r="H58" i="25"/>
  <c r="J57" i="25"/>
  <c r="I57" i="25"/>
  <c r="H57" i="25"/>
  <c r="J56" i="25"/>
  <c r="I56" i="25" s="1"/>
  <c r="H56" i="25"/>
  <c r="J55" i="25"/>
  <c r="I55" i="25"/>
  <c r="H55" i="25"/>
  <c r="J54" i="25"/>
  <c r="I54" i="25" s="1"/>
  <c r="H54" i="25"/>
  <c r="J53" i="25"/>
  <c r="I53" i="25"/>
  <c r="H53" i="25"/>
  <c r="J52" i="25"/>
  <c r="I52" i="25" s="1"/>
  <c r="H52" i="25"/>
  <c r="J51" i="25"/>
  <c r="I51" i="25"/>
  <c r="H51" i="25"/>
  <c r="J50" i="25"/>
  <c r="I50" i="25" s="1"/>
  <c r="H50" i="25"/>
  <c r="J49" i="25"/>
  <c r="I49" i="25"/>
  <c r="H49" i="25"/>
  <c r="J48" i="25"/>
  <c r="I48" i="25" s="1"/>
  <c r="H48" i="25"/>
  <c r="J47" i="25"/>
  <c r="I47" i="25"/>
  <c r="H47" i="25"/>
  <c r="J46" i="25"/>
  <c r="I46" i="25" s="1"/>
  <c r="H46" i="25"/>
  <c r="J45" i="25"/>
  <c r="I45" i="25"/>
  <c r="H45" i="25"/>
  <c r="J44" i="25"/>
  <c r="I44" i="25" s="1"/>
  <c r="H44" i="25"/>
  <c r="J43" i="25"/>
  <c r="I43" i="25"/>
  <c r="H43" i="25"/>
  <c r="J42" i="25"/>
  <c r="I42" i="25" s="1"/>
  <c r="H42" i="25"/>
  <c r="J41" i="25"/>
  <c r="I41" i="25"/>
  <c r="H41" i="25"/>
  <c r="J40" i="25"/>
  <c r="I40" i="25" s="1"/>
  <c r="H40" i="25"/>
  <c r="J39" i="25"/>
  <c r="I39" i="25"/>
  <c r="H39" i="25"/>
  <c r="J38" i="25"/>
  <c r="I38" i="25" s="1"/>
  <c r="H38" i="25"/>
  <c r="J37" i="25"/>
  <c r="I37" i="25"/>
  <c r="H37" i="25"/>
  <c r="J36" i="25"/>
  <c r="I36" i="25" s="1"/>
  <c r="H36" i="25"/>
  <c r="J35" i="25"/>
  <c r="I35" i="25"/>
  <c r="H35" i="25"/>
  <c r="J34" i="25"/>
  <c r="I34" i="25" s="1"/>
  <c r="H34" i="25"/>
  <c r="J33" i="25"/>
  <c r="I33" i="25"/>
  <c r="H33" i="25"/>
  <c r="J32" i="25"/>
  <c r="I32" i="25" s="1"/>
  <c r="H32" i="25"/>
  <c r="J31" i="25"/>
  <c r="I31" i="25"/>
  <c r="H31" i="25"/>
  <c r="J30" i="25"/>
  <c r="I30" i="25" s="1"/>
  <c r="H30" i="25"/>
  <c r="J29" i="25"/>
  <c r="I29" i="25"/>
  <c r="H29" i="25"/>
  <c r="J28" i="25"/>
  <c r="I28" i="25" s="1"/>
  <c r="H28" i="25"/>
  <c r="J27" i="25"/>
  <c r="I27" i="25"/>
  <c r="H27" i="25"/>
  <c r="J26" i="25"/>
  <c r="I26" i="25" s="1"/>
  <c r="H26" i="25"/>
  <c r="J25" i="25"/>
  <c r="I25" i="25"/>
  <c r="H25" i="25"/>
  <c r="J24" i="25"/>
  <c r="I24" i="25" s="1"/>
  <c r="H24" i="25"/>
  <c r="J23" i="25"/>
  <c r="I23" i="25"/>
  <c r="H23" i="25"/>
  <c r="J22" i="25"/>
  <c r="I22" i="25" s="1"/>
  <c r="H22" i="25"/>
  <c r="J21" i="25"/>
  <c r="I21" i="25"/>
  <c r="H21" i="25"/>
  <c r="J20" i="25"/>
  <c r="I20" i="25" s="1"/>
  <c r="H20" i="25"/>
  <c r="J19" i="25"/>
  <c r="I19" i="25"/>
  <c r="H19" i="25"/>
  <c r="J18" i="25"/>
  <c r="I18" i="25" s="1"/>
  <c r="H18" i="25"/>
  <c r="J17" i="25"/>
  <c r="I17" i="25"/>
  <c r="H17" i="25"/>
  <c r="J16" i="25"/>
  <c r="I16" i="25" s="1"/>
  <c r="H16" i="25"/>
  <c r="J15" i="25"/>
  <c r="I15" i="25"/>
  <c r="H15" i="25"/>
  <c r="J14" i="25"/>
  <c r="I14" i="25" s="1"/>
  <c r="H14" i="25"/>
  <c r="J13" i="25"/>
  <c r="I13" i="25"/>
  <c r="H13" i="25"/>
  <c r="J12" i="25"/>
  <c r="I12" i="25" s="1"/>
  <c r="H12" i="25"/>
  <c r="J11" i="25"/>
  <c r="I11" i="25"/>
  <c r="H11" i="25"/>
  <c r="J10" i="25"/>
  <c r="I10" i="25" s="1"/>
  <c r="H10" i="25"/>
  <c r="J9" i="25"/>
  <c r="I9" i="25"/>
  <c r="H9" i="25"/>
  <c r="J8" i="25"/>
  <c r="I8" i="25" s="1"/>
  <c r="H8" i="25"/>
  <c r="J7" i="25"/>
  <c r="I7" i="25"/>
  <c r="H7" i="25"/>
  <c r="J6" i="25"/>
  <c r="I6" i="25" s="1"/>
  <c r="H6" i="25"/>
  <c r="J5" i="25"/>
  <c r="I5" i="25"/>
  <c r="H5" i="25"/>
  <c r="J4" i="25"/>
  <c r="I4" i="25" s="1"/>
  <c r="H4" i="25"/>
  <c r="J3" i="25"/>
  <c r="I3" i="25"/>
  <c r="H3" i="25"/>
  <c r="J2" i="25"/>
  <c r="I2" i="25" s="1"/>
  <c r="H2" i="25"/>
  <c r="B35" i="10"/>
  <c r="R414" i="6"/>
  <c r="R413" i="6"/>
  <c r="R412" i="6"/>
  <c r="R411" i="6"/>
  <c r="R410" i="6"/>
  <c r="R409" i="6"/>
  <c r="R408" i="6"/>
  <c r="R407" i="6"/>
  <c r="R406" i="6"/>
  <c r="R405" i="6"/>
  <c r="R404" i="6"/>
  <c r="R403" i="6"/>
  <c r="R402" i="6"/>
  <c r="R401" i="6"/>
  <c r="R400" i="6"/>
  <c r="R399" i="6"/>
  <c r="R398" i="6"/>
  <c r="R397" i="6"/>
  <c r="R396" i="6"/>
  <c r="R395" i="6"/>
  <c r="R394" i="6"/>
  <c r="R393" i="6"/>
  <c r="R392" i="6"/>
  <c r="R391" i="6"/>
  <c r="R390" i="6"/>
  <c r="R389" i="6"/>
  <c r="R388" i="6"/>
  <c r="R387" i="6"/>
  <c r="R386" i="6"/>
  <c r="R385" i="6"/>
  <c r="R384" i="6"/>
  <c r="R383" i="6"/>
  <c r="R382" i="6"/>
  <c r="R381" i="6"/>
  <c r="R380" i="6"/>
  <c r="R379" i="6"/>
  <c r="R378" i="6"/>
  <c r="R377" i="6"/>
  <c r="R376" i="6"/>
  <c r="R375" i="6"/>
  <c r="R374" i="6"/>
  <c r="R373" i="6"/>
  <c r="R372" i="6"/>
  <c r="R371" i="6"/>
  <c r="R370" i="6"/>
  <c r="R369" i="6"/>
  <c r="R368" i="6"/>
  <c r="R367" i="6"/>
  <c r="R366" i="6"/>
  <c r="R365" i="6"/>
  <c r="R364" i="6"/>
  <c r="R363" i="6"/>
  <c r="R362" i="6"/>
  <c r="R361" i="6"/>
  <c r="R360" i="6"/>
  <c r="R359" i="6"/>
  <c r="R358" i="6"/>
  <c r="R357" i="6"/>
  <c r="R356" i="6"/>
  <c r="R355" i="6"/>
  <c r="R354" i="6"/>
  <c r="R353" i="6"/>
  <c r="R352" i="6"/>
  <c r="R351" i="6"/>
  <c r="R350" i="6"/>
  <c r="R349" i="6"/>
  <c r="R348" i="6"/>
  <c r="R347" i="6"/>
  <c r="R346" i="6"/>
  <c r="R345" i="6"/>
  <c r="R344" i="6"/>
  <c r="R343" i="6"/>
  <c r="R342" i="6"/>
  <c r="R341" i="6"/>
  <c r="R340" i="6"/>
  <c r="R339" i="6"/>
  <c r="R338" i="6"/>
  <c r="R337" i="6"/>
  <c r="R336" i="6"/>
  <c r="R335" i="6"/>
  <c r="R334" i="6"/>
  <c r="R333" i="6"/>
  <c r="R332" i="6"/>
  <c r="R331" i="6"/>
  <c r="R330" i="6"/>
  <c r="R329" i="6"/>
  <c r="R328" i="6"/>
  <c r="R327" i="6"/>
  <c r="R326" i="6"/>
  <c r="R325" i="6"/>
  <c r="R324" i="6"/>
  <c r="R323" i="6"/>
  <c r="R322" i="6"/>
  <c r="R321" i="6"/>
  <c r="R320" i="6"/>
  <c r="R319" i="6"/>
  <c r="R318" i="6"/>
  <c r="R317" i="6"/>
  <c r="R316" i="6"/>
  <c r="R315" i="6"/>
  <c r="R314" i="6"/>
  <c r="R313" i="6"/>
  <c r="R312" i="6"/>
  <c r="R311" i="6"/>
  <c r="R310" i="6"/>
  <c r="R309" i="6"/>
  <c r="R308" i="6"/>
  <c r="R307" i="6"/>
  <c r="R306" i="6"/>
  <c r="R305" i="6"/>
  <c r="R304" i="6"/>
  <c r="R303" i="6"/>
  <c r="R302" i="6"/>
  <c r="R301" i="6"/>
  <c r="R300" i="6"/>
  <c r="R299" i="6"/>
  <c r="R298" i="6"/>
  <c r="R297" i="6"/>
  <c r="R296" i="6"/>
  <c r="R295" i="6"/>
  <c r="R294" i="6"/>
  <c r="R293" i="6"/>
  <c r="R292" i="6"/>
  <c r="R291" i="6"/>
  <c r="R290" i="6"/>
  <c r="R289" i="6"/>
  <c r="R288" i="6"/>
  <c r="R287" i="6"/>
  <c r="R286" i="6"/>
  <c r="R285" i="6"/>
  <c r="R284" i="6"/>
  <c r="R283" i="6"/>
  <c r="R282" i="6"/>
  <c r="R281" i="6"/>
  <c r="R280" i="6"/>
  <c r="R279" i="6"/>
  <c r="R278" i="6"/>
  <c r="R277" i="6"/>
  <c r="R276" i="6"/>
  <c r="R275" i="6"/>
  <c r="R274" i="6"/>
  <c r="R273" i="6"/>
  <c r="R272" i="6"/>
  <c r="R271" i="6"/>
  <c r="R270" i="6"/>
  <c r="R269" i="6"/>
  <c r="R268" i="6"/>
  <c r="R267" i="6"/>
  <c r="R266" i="6"/>
  <c r="R265" i="6"/>
  <c r="R264" i="6"/>
  <c r="R263" i="6"/>
  <c r="R262" i="6"/>
  <c r="R261" i="6"/>
  <c r="R260" i="6"/>
  <c r="R259" i="6"/>
  <c r="R258" i="6"/>
  <c r="R257" i="6"/>
  <c r="R256" i="6"/>
  <c r="R255" i="6"/>
  <c r="R254" i="6"/>
  <c r="R253" i="6"/>
  <c r="R252" i="6"/>
  <c r="R251" i="6"/>
  <c r="R250" i="6"/>
  <c r="R249" i="6"/>
  <c r="R248" i="6"/>
  <c r="R247" i="6"/>
  <c r="R246" i="6"/>
  <c r="R245" i="6"/>
  <c r="R244" i="6"/>
  <c r="R243" i="6"/>
  <c r="R242" i="6"/>
  <c r="R241" i="6"/>
  <c r="R240" i="6"/>
  <c r="R239" i="6"/>
  <c r="R238" i="6"/>
  <c r="R237" i="6"/>
  <c r="R236" i="6"/>
  <c r="R235"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9" i="6"/>
  <c r="R208" i="6"/>
  <c r="R207" i="6"/>
  <c r="R206" i="6"/>
  <c r="R205" i="6"/>
  <c r="R204" i="6"/>
  <c r="R203" i="6"/>
  <c r="R202" i="6"/>
  <c r="R201" i="6"/>
  <c r="R200" i="6"/>
  <c r="R199" i="6"/>
  <c r="R198" i="6"/>
  <c r="R197" i="6"/>
  <c r="R196" i="6"/>
  <c r="R195" i="6"/>
  <c r="R194" i="6"/>
  <c r="R193" i="6"/>
  <c r="R192" i="6"/>
  <c r="R191" i="6"/>
  <c r="R190" i="6"/>
  <c r="R189" i="6"/>
  <c r="R188" i="6"/>
  <c r="R187" i="6"/>
  <c r="R186" i="6"/>
  <c r="R185" i="6"/>
  <c r="R184" i="6"/>
  <c r="R183" i="6"/>
  <c r="R182" i="6"/>
  <c r="R181" i="6"/>
  <c r="R180" i="6"/>
  <c r="R179" i="6"/>
  <c r="R178" i="6"/>
  <c r="R177" i="6"/>
  <c r="R176" i="6"/>
  <c r="R175" i="6"/>
  <c r="R174" i="6"/>
  <c r="R173" i="6"/>
  <c r="R172" i="6"/>
  <c r="R171" i="6"/>
  <c r="R170" i="6"/>
  <c r="R169" i="6"/>
  <c r="R168" i="6"/>
  <c r="R167" i="6"/>
  <c r="R166" i="6"/>
  <c r="R165" i="6"/>
  <c r="R164" i="6"/>
  <c r="R163" i="6"/>
  <c r="R162" i="6"/>
  <c r="R161" i="6"/>
  <c r="R160" i="6"/>
  <c r="R159" i="6"/>
  <c r="R158" i="6"/>
  <c r="R157" i="6"/>
  <c r="R156" i="6"/>
  <c r="R155" i="6"/>
  <c r="R154" i="6"/>
  <c r="R153" i="6"/>
  <c r="R152" i="6"/>
  <c r="R151" i="6"/>
  <c r="R150" i="6"/>
  <c r="R149" i="6"/>
  <c r="R148" i="6"/>
  <c r="R147" i="6"/>
  <c r="R146" i="6"/>
  <c r="R145" i="6"/>
  <c r="R144" i="6"/>
  <c r="R143" i="6"/>
  <c r="R142" i="6"/>
  <c r="R141" i="6"/>
  <c r="R140" i="6"/>
  <c r="R139" i="6"/>
  <c r="R138" i="6"/>
  <c r="R137" i="6"/>
  <c r="R136" i="6"/>
  <c r="R135" i="6"/>
  <c r="R134" i="6"/>
  <c r="R133" i="6"/>
  <c r="R132" i="6"/>
  <c r="R131" i="6"/>
  <c r="R130" i="6"/>
  <c r="R129" i="6"/>
  <c r="R128" i="6"/>
  <c r="R127" i="6"/>
  <c r="R126" i="6"/>
  <c r="R125" i="6"/>
  <c r="R124" i="6"/>
  <c r="R123" i="6"/>
  <c r="R122" i="6"/>
  <c r="R121" i="6"/>
  <c r="R120" i="6"/>
  <c r="R119" i="6"/>
  <c r="R118" i="6"/>
  <c r="R117" i="6"/>
  <c r="R116" i="6"/>
  <c r="R115" i="6"/>
  <c r="R114" i="6"/>
  <c r="R113" i="6"/>
  <c r="R112" i="6"/>
  <c r="R111" i="6"/>
  <c r="R110" i="6"/>
  <c r="R109" i="6"/>
  <c r="R108" i="6"/>
  <c r="R107" i="6"/>
  <c r="R106" i="6"/>
  <c r="R105" i="6"/>
  <c r="R104" i="6"/>
  <c r="R103" i="6"/>
  <c r="R102" i="6"/>
  <c r="R101" i="6"/>
  <c r="R100" i="6"/>
  <c r="R99" i="6"/>
  <c r="R98" i="6"/>
  <c r="R97" i="6"/>
  <c r="R96" i="6"/>
  <c r="R95" i="6"/>
  <c r="R94" i="6"/>
  <c r="R93" i="6"/>
  <c r="R92" i="6"/>
  <c r="R91" i="6"/>
  <c r="R90" i="6"/>
  <c r="R89" i="6"/>
  <c r="R88" i="6"/>
  <c r="R87" i="6"/>
  <c r="R86" i="6"/>
  <c r="R85" i="6"/>
  <c r="R84" i="6"/>
  <c r="R83" i="6"/>
  <c r="R82" i="6"/>
  <c r="R81" i="6"/>
  <c r="R80" i="6"/>
  <c r="R79" i="6"/>
  <c r="R78" i="6"/>
  <c r="R77" i="6"/>
  <c r="R76" i="6"/>
  <c r="R75" i="6"/>
  <c r="R74" i="6"/>
  <c r="R73" i="6"/>
  <c r="R72" i="6"/>
  <c r="R71" i="6"/>
  <c r="R70" i="6"/>
  <c r="R69" i="6"/>
  <c r="R68" i="6"/>
  <c r="R67" i="6"/>
  <c r="R66" i="6"/>
  <c r="R65" i="6"/>
  <c r="R64" i="6"/>
  <c r="R63" i="6"/>
  <c r="R62" i="6"/>
  <c r="R61" i="6"/>
  <c r="R60" i="6"/>
  <c r="R59" i="6"/>
  <c r="R58" i="6"/>
  <c r="R57" i="6"/>
  <c r="R56" i="6"/>
  <c r="R55" i="6"/>
  <c r="R54" i="6"/>
  <c r="R53" i="6"/>
  <c r="R52" i="6"/>
  <c r="R51" i="6"/>
  <c r="R50" i="6"/>
  <c r="R49" i="6"/>
  <c r="R48" i="6"/>
  <c r="R47" i="6"/>
  <c r="R46" i="6"/>
  <c r="R45" i="6"/>
  <c r="R44" i="6"/>
  <c r="R43" i="6"/>
  <c r="R42" i="6"/>
  <c r="R41" i="6"/>
  <c r="R40" i="6"/>
  <c r="R39" i="6"/>
  <c r="R38" i="6"/>
  <c r="R37" i="6"/>
  <c r="R36" i="6"/>
  <c r="R35" i="6"/>
  <c r="R34" i="6"/>
  <c r="R33" i="6"/>
  <c r="R32" i="6"/>
  <c r="R31" i="6"/>
  <c r="R30" i="6"/>
  <c r="R29" i="6"/>
  <c r="R28" i="6"/>
  <c r="R27" i="6"/>
  <c r="R26" i="6"/>
  <c r="R25" i="6"/>
  <c r="R24" i="6"/>
  <c r="R23" i="6"/>
  <c r="R22" i="6"/>
  <c r="R21" i="6"/>
  <c r="R20" i="6"/>
  <c r="R19" i="6"/>
  <c r="R18" i="6"/>
  <c r="R17" i="6"/>
  <c r="R16" i="6"/>
  <c r="R15" i="6"/>
  <c r="R14" i="6"/>
  <c r="R13" i="6"/>
  <c r="R12" i="6"/>
  <c r="R11" i="6"/>
  <c r="AP10" i="6"/>
  <c r="AP11" i="6" s="1"/>
  <c r="AP12" i="6" s="1"/>
  <c r="AP13" i="6" s="1"/>
  <c r="AP14" i="6" s="1"/>
  <c r="AP15" i="6" s="1"/>
  <c r="AP16" i="6" s="1"/>
  <c r="AP17" i="6" s="1"/>
  <c r="AP18" i="6" s="1"/>
  <c r="AP19" i="6" s="1"/>
  <c r="AP20" i="6" s="1"/>
  <c r="AP21" i="6" s="1"/>
  <c r="AP22" i="6" s="1"/>
  <c r="AP23" i="6" s="1"/>
  <c r="AP24" i="6" s="1"/>
  <c r="AP25" i="6" s="1"/>
  <c r="AP26" i="6" s="1"/>
  <c r="AP27" i="6" s="1"/>
  <c r="AP28" i="6" s="1"/>
  <c r="AP29" i="6" s="1"/>
  <c r="AP30" i="6" s="1"/>
  <c r="AP31" i="6" s="1"/>
  <c r="AP32" i="6" s="1"/>
  <c r="AP33" i="6" s="1"/>
  <c r="AP34" i="6" s="1"/>
  <c r="AP35" i="6" s="1"/>
  <c r="AP36" i="6" s="1"/>
  <c r="AP37" i="6" s="1"/>
  <c r="AP38" i="6" s="1"/>
  <c r="AP39" i="6" s="1"/>
  <c r="AP40" i="6" s="1"/>
  <c r="AP41" i="6" s="1"/>
  <c r="AP42" i="6" s="1"/>
  <c r="AP43" i="6" s="1"/>
  <c r="AP44" i="6" s="1"/>
  <c r="AP45" i="6" s="1"/>
  <c r="AP46" i="6" s="1"/>
  <c r="AP47" i="6" s="1"/>
  <c r="AP48" i="6" s="1"/>
  <c r="AP49" i="6" s="1"/>
  <c r="AP50" i="6" s="1"/>
  <c r="AP51" i="6" s="1"/>
  <c r="AP52" i="6" s="1"/>
  <c r="AP53" i="6" s="1"/>
  <c r="AP54" i="6" s="1"/>
  <c r="AP55" i="6" s="1"/>
  <c r="AP56" i="6" s="1"/>
  <c r="AP57" i="6" s="1"/>
  <c r="AP58" i="6" s="1"/>
  <c r="AP59" i="6" s="1"/>
  <c r="AP60" i="6" s="1"/>
  <c r="AP61" i="6" s="1"/>
  <c r="AP62" i="6" s="1"/>
  <c r="AP63" i="6" s="1"/>
  <c r="AP64" i="6" s="1"/>
  <c r="AP65" i="6" s="1"/>
  <c r="AP66" i="6" s="1"/>
  <c r="AP67" i="6" s="1"/>
  <c r="AP68" i="6" s="1"/>
  <c r="AP69" i="6" s="1"/>
  <c r="AP70" i="6" s="1"/>
  <c r="AP71" i="6" s="1"/>
  <c r="AP72" i="6" s="1"/>
  <c r="AP73" i="6" s="1"/>
  <c r="AP74" i="6" s="1"/>
  <c r="AP75" i="6" s="1"/>
  <c r="AP76" i="6" s="1"/>
  <c r="AP77" i="6" s="1"/>
  <c r="AP78" i="6" s="1"/>
  <c r="AP79" i="6" s="1"/>
  <c r="AP80" i="6" s="1"/>
  <c r="AP81" i="6" s="1"/>
  <c r="AP82" i="6" s="1"/>
  <c r="AP83" i="6" s="1"/>
  <c r="AP84" i="6" s="1"/>
  <c r="AP85" i="6" s="1"/>
  <c r="AP86" i="6" s="1"/>
  <c r="AP87" i="6" s="1"/>
  <c r="AP88" i="6" s="1"/>
  <c r="AP89" i="6" s="1"/>
  <c r="AP90" i="6" s="1"/>
  <c r="AP91" i="6" s="1"/>
  <c r="AP92" i="6" s="1"/>
  <c r="AP93" i="6" s="1"/>
  <c r="AP94" i="6" s="1"/>
  <c r="AP95" i="6" s="1"/>
  <c r="AP96" i="6" s="1"/>
  <c r="AP97" i="6" s="1"/>
  <c r="AP98" i="6" s="1"/>
  <c r="AP99" i="6" s="1"/>
  <c r="AP100" i="6" s="1"/>
  <c r="AP101" i="6" s="1"/>
  <c r="AP102" i="6" s="1"/>
  <c r="AP103" i="6" s="1"/>
  <c r="AP104" i="6" s="1"/>
  <c r="AP105" i="6" s="1"/>
  <c r="AP106" i="6" s="1"/>
  <c r="AP107" i="6" s="1"/>
  <c r="AP108" i="6" s="1"/>
  <c r="AP109" i="6" s="1"/>
  <c r="AP110" i="6" s="1"/>
  <c r="AP111" i="6" s="1"/>
  <c r="AP112" i="6" s="1"/>
  <c r="AP113" i="6" s="1"/>
  <c r="AP114" i="6" s="1"/>
  <c r="AP115" i="6" s="1"/>
  <c r="AP116" i="6" s="1"/>
  <c r="AP117" i="6" s="1"/>
  <c r="AP118" i="6" s="1"/>
  <c r="AP119" i="6" s="1"/>
  <c r="AP120" i="6" s="1"/>
  <c r="AP121" i="6" s="1"/>
  <c r="AP122" i="6" s="1"/>
  <c r="AP123" i="6" s="1"/>
  <c r="AP124" i="6" s="1"/>
  <c r="AP125" i="6" s="1"/>
  <c r="AP126" i="6" s="1"/>
  <c r="AP127" i="6" s="1"/>
  <c r="AP128" i="6" s="1"/>
  <c r="AP129" i="6" s="1"/>
  <c r="AP130" i="6" s="1"/>
  <c r="AP131" i="6" s="1"/>
  <c r="AP132" i="6" s="1"/>
  <c r="AP133" i="6" s="1"/>
  <c r="AP134" i="6" s="1"/>
  <c r="AP135" i="6" s="1"/>
  <c r="AP136" i="6" s="1"/>
  <c r="AP137" i="6" s="1"/>
  <c r="AP138" i="6" s="1"/>
  <c r="AP139" i="6" s="1"/>
  <c r="AP140" i="6" s="1"/>
  <c r="AP141" i="6" s="1"/>
  <c r="AP142" i="6" s="1"/>
  <c r="AP143" i="6" s="1"/>
  <c r="AP144" i="6" s="1"/>
  <c r="AP145" i="6" s="1"/>
  <c r="AP146" i="6" s="1"/>
  <c r="AP147" i="6" s="1"/>
  <c r="AP148" i="6" s="1"/>
  <c r="AP149" i="6" s="1"/>
  <c r="AP150" i="6" s="1"/>
  <c r="AP151" i="6" s="1"/>
  <c r="AP152" i="6" s="1"/>
  <c r="AP153" i="6" s="1"/>
  <c r="AP154" i="6" s="1"/>
  <c r="AP155" i="6" s="1"/>
  <c r="AP156" i="6" s="1"/>
  <c r="AP157" i="6" s="1"/>
  <c r="AP158" i="6" s="1"/>
  <c r="AP159" i="6" s="1"/>
  <c r="AP160" i="6" s="1"/>
  <c r="AP161" i="6" s="1"/>
  <c r="AP162" i="6" s="1"/>
  <c r="AP163" i="6" s="1"/>
  <c r="AP164" i="6" s="1"/>
  <c r="AP165" i="6" s="1"/>
  <c r="AP166" i="6" s="1"/>
  <c r="AP167" i="6" s="1"/>
  <c r="AP168" i="6" s="1"/>
  <c r="AP169" i="6" s="1"/>
  <c r="AP170" i="6" s="1"/>
  <c r="AP171" i="6" s="1"/>
  <c r="AP172" i="6" s="1"/>
  <c r="AP173" i="6" s="1"/>
  <c r="AP174" i="6" s="1"/>
  <c r="AP175" i="6" s="1"/>
  <c r="AP176" i="6" s="1"/>
  <c r="AP177" i="6" s="1"/>
  <c r="AP178" i="6" s="1"/>
  <c r="AP179" i="6" s="1"/>
  <c r="AP180" i="6" s="1"/>
  <c r="AP181" i="6" s="1"/>
  <c r="AP182" i="6" s="1"/>
  <c r="AP183" i="6" s="1"/>
  <c r="AP184" i="6" s="1"/>
  <c r="AP185" i="6" s="1"/>
  <c r="AP186" i="6" s="1"/>
  <c r="AP187" i="6" s="1"/>
  <c r="AP188" i="6" s="1"/>
  <c r="AP189" i="6" s="1"/>
  <c r="AP190" i="6" s="1"/>
  <c r="AP191" i="6" s="1"/>
  <c r="AP192" i="6" s="1"/>
  <c r="AP193" i="6" s="1"/>
  <c r="AP194" i="6" s="1"/>
  <c r="AP195" i="6" s="1"/>
  <c r="AP196" i="6" s="1"/>
  <c r="AP197" i="6" s="1"/>
  <c r="AP198" i="6" s="1"/>
  <c r="AP199" i="6" s="1"/>
  <c r="AP200" i="6" s="1"/>
  <c r="AP201" i="6" s="1"/>
  <c r="AP202" i="6" s="1"/>
  <c r="AP203" i="6" s="1"/>
  <c r="AP204" i="6" s="1"/>
  <c r="AP205" i="6" s="1"/>
  <c r="AP206" i="6" s="1"/>
  <c r="AP207" i="6" s="1"/>
  <c r="AP208" i="6" s="1"/>
  <c r="AP209" i="6" s="1"/>
  <c r="AP210" i="6" s="1"/>
  <c r="AP211" i="6" s="1"/>
  <c r="AP212" i="6" s="1"/>
  <c r="AP213" i="6" s="1"/>
  <c r="AP214" i="6" s="1"/>
  <c r="AP215" i="6" s="1"/>
  <c r="AP216" i="6" s="1"/>
  <c r="AP217" i="6" s="1"/>
  <c r="AP218" i="6" s="1"/>
  <c r="AP219" i="6" s="1"/>
  <c r="AP220" i="6" s="1"/>
  <c r="AP221" i="6" s="1"/>
  <c r="AP222" i="6" s="1"/>
  <c r="AP223" i="6" s="1"/>
  <c r="AP224" i="6" s="1"/>
  <c r="AP225" i="6" s="1"/>
  <c r="AP226" i="6" s="1"/>
  <c r="AP227" i="6" s="1"/>
  <c r="AP228" i="6" s="1"/>
  <c r="AP229" i="6" s="1"/>
  <c r="AP230" i="6" s="1"/>
  <c r="AP231" i="6" s="1"/>
  <c r="AP232" i="6" s="1"/>
  <c r="AP233" i="6" s="1"/>
  <c r="AP234" i="6" s="1"/>
  <c r="AP235" i="6" s="1"/>
  <c r="AP236" i="6" s="1"/>
  <c r="AP237" i="6" s="1"/>
  <c r="AP238" i="6" s="1"/>
  <c r="AP239" i="6" s="1"/>
  <c r="AP240" i="6" s="1"/>
  <c r="AP241" i="6" s="1"/>
  <c r="AP242" i="6" s="1"/>
  <c r="AP243" i="6" s="1"/>
  <c r="AP244" i="6" s="1"/>
  <c r="AP245" i="6" s="1"/>
  <c r="AP246" i="6" s="1"/>
  <c r="AP247" i="6" s="1"/>
  <c r="AP248" i="6" s="1"/>
  <c r="AP249" i="6" s="1"/>
  <c r="AP250" i="6" s="1"/>
  <c r="AP251" i="6" s="1"/>
  <c r="AP252" i="6" s="1"/>
  <c r="AP253" i="6" s="1"/>
  <c r="AP254" i="6" s="1"/>
  <c r="AP255" i="6" s="1"/>
  <c r="AP256" i="6" s="1"/>
  <c r="AP257" i="6" s="1"/>
  <c r="AP258" i="6" s="1"/>
  <c r="AP259" i="6" s="1"/>
  <c r="AP260" i="6" s="1"/>
  <c r="AP261" i="6" s="1"/>
  <c r="AP262" i="6" s="1"/>
  <c r="AP263" i="6" s="1"/>
  <c r="AP264" i="6" s="1"/>
  <c r="AP265" i="6" s="1"/>
  <c r="AP266" i="6" s="1"/>
  <c r="AP267" i="6" s="1"/>
  <c r="AP268" i="6" s="1"/>
  <c r="AP269" i="6" s="1"/>
  <c r="AP270" i="6" s="1"/>
  <c r="AP271" i="6" s="1"/>
  <c r="AP272" i="6" s="1"/>
  <c r="AP273" i="6" s="1"/>
  <c r="AP274" i="6" s="1"/>
  <c r="AP275" i="6" s="1"/>
  <c r="AP276" i="6" s="1"/>
  <c r="AP277" i="6" s="1"/>
  <c r="AP278" i="6" s="1"/>
  <c r="AP279" i="6" s="1"/>
  <c r="AP280" i="6" s="1"/>
  <c r="AP281" i="6" s="1"/>
  <c r="AP282" i="6" s="1"/>
  <c r="AP283" i="6" s="1"/>
  <c r="AP284" i="6" s="1"/>
  <c r="AP285" i="6" s="1"/>
  <c r="AP286" i="6" s="1"/>
  <c r="AP287" i="6" s="1"/>
  <c r="AP288" i="6" s="1"/>
  <c r="AP289" i="6" s="1"/>
  <c r="AP290" i="6" s="1"/>
  <c r="AP291" i="6" s="1"/>
  <c r="AP292" i="6" s="1"/>
  <c r="AP293" i="6" s="1"/>
  <c r="AP294" i="6" s="1"/>
  <c r="AP295" i="6" s="1"/>
  <c r="AP296" i="6" s="1"/>
  <c r="AP297" i="6" s="1"/>
  <c r="AP298" i="6" s="1"/>
  <c r="AP299" i="6" s="1"/>
  <c r="AP300" i="6" s="1"/>
  <c r="AP301" i="6" s="1"/>
  <c r="AP302" i="6" s="1"/>
  <c r="AP303" i="6" s="1"/>
  <c r="AP304" i="6" s="1"/>
  <c r="AP305" i="6" s="1"/>
  <c r="AP306" i="6" s="1"/>
  <c r="AP307" i="6" s="1"/>
  <c r="AP308" i="6" s="1"/>
  <c r="AP309" i="6" s="1"/>
  <c r="AP310" i="6" s="1"/>
  <c r="AP311" i="6" s="1"/>
  <c r="AP312" i="6" s="1"/>
  <c r="AP313" i="6" s="1"/>
  <c r="AP314" i="6" s="1"/>
  <c r="AP315" i="6" s="1"/>
  <c r="AP316" i="6" s="1"/>
  <c r="AP317" i="6" s="1"/>
  <c r="AP318" i="6" s="1"/>
  <c r="AP319" i="6" s="1"/>
  <c r="AP320" i="6" s="1"/>
  <c r="AP321" i="6" s="1"/>
  <c r="AP322" i="6" s="1"/>
  <c r="AP323" i="6" s="1"/>
  <c r="AP324" i="6" s="1"/>
  <c r="AP325" i="6" s="1"/>
  <c r="AP326" i="6" s="1"/>
  <c r="AP327" i="6" s="1"/>
  <c r="AP328" i="6" s="1"/>
  <c r="AP329" i="6" s="1"/>
  <c r="AP330" i="6" s="1"/>
  <c r="AP331" i="6" s="1"/>
  <c r="AP332" i="6" s="1"/>
  <c r="AP333" i="6" s="1"/>
  <c r="AP334" i="6" s="1"/>
  <c r="AP335" i="6" s="1"/>
  <c r="AP336" i="6" s="1"/>
  <c r="AP337" i="6" s="1"/>
  <c r="AP338" i="6" s="1"/>
  <c r="AP339" i="6" s="1"/>
  <c r="AP340" i="6" s="1"/>
  <c r="AP341" i="6" s="1"/>
  <c r="AP342" i="6" s="1"/>
  <c r="AP343" i="6" s="1"/>
  <c r="AP344" i="6" s="1"/>
  <c r="AP345" i="6" s="1"/>
  <c r="AP346" i="6" s="1"/>
  <c r="AP347" i="6" s="1"/>
  <c r="AP348" i="6" s="1"/>
  <c r="AP349" i="6" s="1"/>
  <c r="AP350" i="6" s="1"/>
  <c r="AP351" i="6" s="1"/>
  <c r="AP352" i="6" s="1"/>
  <c r="AP353" i="6" s="1"/>
  <c r="AP354" i="6" s="1"/>
  <c r="AP355" i="6" s="1"/>
  <c r="AP356" i="6" s="1"/>
  <c r="AP357" i="6" s="1"/>
  <c r="AP358" i="6" s="1"/>
  <c r="AP359" i="6" s="1"/>
  <c r="AP360" i="6" s="1"/>
  <c r="AP361" i="6" s="1"/>
  <c r="AP362" i="6" s="1"/>
  <c r="AP363" i="6" s="1"/>
  <c r="AP364" i="6" s="1"/>
  <c r="AP365" i="6" s="1"/>
  <c r="AP366" i="6" s="1"/>
  <c r="AP367" i="6" s="1"/>
  <c r="AP368" i="6" s="1"/>
  <c r="AP369" i="6" s="1"/>
  <c r="AP370" i="6" s="1"/>
  <c r="AP371" i="6" s="1"/>
  <c r="AP372" i="6" s="1"/>
  <c r="AP373" i="6" s="1"/>
  <c r="AP374" i="6" s="1"/>
  <c r="AP375" i="6" s="1"/>
  <c r="AP376" i="6" s="1"/>
  <c r="AP377" i="6" s="1"/>
  <c r="AP378" i="6" s="1"/>
  <c r="AP379" i="6" s="1"/>
  <c r="AP380" i="6" s="1"/>
  <c r="AP381" i="6" s="1"/>
  <c r="AP382" i="6" s="1"/>
  <c r="AP383" i="6" s="1"/>
  <c r="AP384" i="6" s="1"/>
  <c r="AP385" i="6" s="1"/>
  <c r="AP386" i="6" s="1"/>
  <c r="AP387" i="6" s="1"/>
  <c r="AP388" i="6" s="1"/>
  <c r="AP389" i="6" s="1"/>
  <c r="AP390" i="6" s="1"/>
  <c r="AP391" i="6" s="1"/>
  <c r="AP392" i="6" s="1"/>
  <c r="AP393" i="6" s="1"/>
  <c r="AP394" i="6" s="1"/>
  <c r="AP395" i="6" s="1"/>
  <c r="AP396" i="6" s="1"/>
  <c r="AP397" i="6" s="1"/>
  <c r="AP398" i="6" s="1"/>
  <c r="AP399" i="6" s="1"/>
  <c r="AP400" i="6" s="1"/>
  <c r="AP401" i="6" s="1"/>
  <c r="AP402" i="6" s="1"/>
  <c r="AP403" i="6" s="1"/>
  <c r="AP404" i="6" s="1"/>
  <c r="AP405" i="6" s="1"/>
  <c r="AP406" i="6" s="1"/>
  <c r="AP407" i="6" s="1"/>
  <c r="AP408" i="6" s="1"/>
  <c r="AP409" i="6" s="1"/>
  <c r="AP410" i="6" s="1"/>
  <c r="AP411" i="6" s="1"/>
  <c r="AP412" i="6" s="1"/>
  <c r="AP413" i="6" s="1"/>
  <c r="AP414" i="6" s="1"/>
  <c r="AB10" i="6"/>
  <c r="R10" i="6"/>
  <c r="AU9" i="6"/>
  <c r="AU10" i="6" s="1"/>
  <c r="AU11" i="6" s="1"/>
  <c r="AU12" i="6" s="1"/>
  <c r="AU13" i="6" s="1"/>
  <c r="AU14" i="6" s="1"/>
  <c r="AU15" i="6" s="1"/>
  <c r="AU16" i="6" s="1"/>
  <c r="AU17" i="6" s="1"/>
  <c r="AU18" i="6" s="1"/>
  <c r="AU19" i="6" s="1"/>
  <c r="AU20" i="6" s="1"/>
  <c r="AU21" i="6" s="1"/>
  <c r="AU22" i="6" s="1"/>
  <c r="AU23" i="6" s="1"/>
  <c r="AU24" i="6" s="1"/>
  <c r="AU25" i="6" s="1"/>
  <c r="AU26" i="6" s="1"/>
  <c r="AU27" i="6" s="1"/>
  <c r="AU28" i="6" s="1"/>
  <c r="AU29" i="6" s="1"/>
  <c r="AU30" i="6" s="1"/>
  <c r="AU31" i="6" s="1"/>
  <c r="AU32" i="6" s="1"/>
  <c r="AU33" i="6" s="1"/>
  <c r="AU34" i="6" s="1"/>
  <c r="AU35" i="6" s="1"/>
  <c r="AU36" i="6" s="1"/>
  <c r="AU37" i="6" s="1"/>
  <c r="AU38" i="6" s="1"/>
  <c r="AU39" i="6" s="1"/>
  <c r="AU40" i="6" s="1"/>
  <c r="AU41" i="6" s="1"/>
  <c r="AU42" i="6" s="1"/>
  <c r="AU43" i="6" s="1"/>
  <c r="AU44" i="6" s="1"/>
  <c r="AU45" i="6" s="1"/>
  <c r="AU46" i="6" s="1"/>
  <c r="AU47" i="6" s="1"/>
  <c r="AU48" i="6" s="1"/>
  <c r="AU49" i="6" s="1"/>
  <c r="AU50" i="6" s="1"/>
  <c r="AU51" i="6" s="1"/>
  <c r="AU52" i="6" s="1"/>
  <c r="AU53" i="6" s="1"/>
  <c r="AU54" i="6" s="1"/>
  <c r="AU55" i="6" s="1"/>
  <c r="AU56" i="6" s="1"/>
  <c r="AU57" i="6" s="1"/>
  <c r="AU58" i="6" s="1"/>
  <c r="AU59" i="6" s="1"/>
  <c r="AU60" i="6" s="1"/>
  <c r="AU61" i="6" s="1"/>
  <c r="AU62" i="6" s="1"/>
  <c r="AU63" i="6" s="1"/>
  <c r="AU64" i="6" s="1"/>
  <c r="AU65" i="6" s="1"/>
  <c r="AU66" i="6" s="1"/>
  <c r="AU67" i="6" s="1"/>
  <c r="AU68" i="6" s="1"/>
  <c r="AU69" i="6" s="1"/>
  <c r="AU70" i="6" s="1"/>
  <c r="AU71" i="6" s="1"/>
  <c r="AU72" i="6" s="1"/>
  <c r="AU73" i="6" s="1"/>
  <c r="AU74" i="6" s="1"/>
  <c r="AU75" i="6" s="1"/>
  <c r="AU76" i="6" s="1"/>
  <c r="AU77" i="6" s="1"/>
  <c r="AU78" i="6" s="1"/>
  <c r="AU79" i="6" s="1"/>
  <c r="AU80" i="6" s="1"/>
  <c r="AU81" i="6" s="1"/>
  <c r="AU82" i="6" s="1"/>
  <c r="AU83" i="6" s="1"/>
  <c r="AU84" i="6" s="1"/>
  <c r="AU85" i="6" s="1"/>
  <c r="AU86" i="6" s="1"/>
  <c r="AU87" i="6" s="1"/>
  <c r="AU88" i="6" s="1"/>
  <c r="AU89" i="6" s="1"/>
  <c r="AU90" i="6" s="1"/>
  <c r="AU91" i="6" s="1"/>
  <c r="AU92" i="6" s="1"/>
  <c r="AU93" i="6" s="1"/>
  <c r="AU94" i="6" s="1"/>
  <c r="AU95" i="6" s="1"/>
  <c r="AU96" i="6" s="1"/>
  <c r="AU97" i="6" s="1"/>
  <c r="AU98" i="6" s="1"/>
  <c r="AU99" i="6" s="1"/>
  <c r="AU100" i="6" s="1"/>
  <c r="AU101" i="6" s="1"/>
  <c r="AU102" i="6" s="1"/>
  <c r="AU103" i="6" s="1"/>
  <c r="AU104" i="6" s="1"/>
  <c r="AU105" i="6" s="1"/>
  <c r="AU106" i="6" s="1"/>
  <c r="AU107" i="6" s="1"/>
  <c r="AU108" i="6" s="1"/>
  <c r="AU109" i="6" s="1"/>
  <c r="AU110" i="6" s="1"/>
  <c r="AU111" i="6" s="1"/>
  <c r="AU112" i="6" s="1"/>
  <c r="AU113" i="6" s="1"/>
  <c r="AU114" i="6" s="1"/>
  <c r="AU115" i="6" s="1"/>
  <c r="AU116" i="6" s="1"/>
  <c r="AU117" i="6" s="1"/>
  <c r="AU118" i="6" s="1"/>
  <c r="AU119" i="6" s="1"/>
  <c r="AU120" i="6" s="1"/>
  <c r="AU121" i="6" s="1"/>
  <c r="AU122" i="6" s="1"/>
  <c r="AU123" i="6" s="1"/>
  <c r="AU124" i="6" s="1"/>
  <c r="AU125" i="6" s="1"/>
  <c r="AU126" i="6" s="1"/>
  <c r="AU127" i="6" s="1"/>
  <c r="AU128" i="6" s="1"/>
  <c r="AU129" i="6" s="1"/>
  <c r="AU130" i="6" s="1"/>
  <c r="AU131" i="6" s="1"/>
  <c r="AU132" i="6" s="1"/>
  <c r="AU133" i="6" s="1"/>
  <c r="AU134" i="6" s="1"/>
  <c r="AU135" i="6" s="1"/>
  <c r="AU136" i="6" s="1"/>
  <c r="AU137" i="6" s="1"/>
  <c r="AU138" i="6" s="1"/>
  <c r="AU139" i="6" s="1"/>
  <c r="AU140" i="6" s="1"/>
  <c r="AU141" i="6" s="1"/>
  <c r="AU142" i="6" s="1"/>
  <c r="AU143" i="6" s="1"/>
  <c r="AU144" i="6" s="1"/>
  <c r="AU145" i="6" s="1"/>
  <c r="AU146" i="6" s="1"/>
  <c r="AU147" i="6" s="1"/>
  <c r="AU148" i="6" s="1"/>
  <c r="AU149" i="6" s="1"/>
  <c r="AU150" i="6" s="1"/>
  <c r="AU151" i="6" s="1"/>
  <c r="AU152" i="6" s="1"/>
  <c r="AU153" i="6" s="1"/>
  <c r="AU154" i="6" s="1"/>
  <c r="AU155" i="6" s="1"/>
  <c r="AU156" i="6" s="1"/>
  <c r="AU157" i="6" s="1"/>
  <c r="AU158" i="6" s="1"/>
  <c r="AU159" i="6" s="1"/>
  <c r="AU160" i="6" s="1"/>
  <c r="AU161" i="6" s="1"/>
  <c r="AU162" i="6" s="1"/>
  <c r="AU163" i="6" s="1"/>
  <c r="AU164" i="6" s="1"/>
  <c r="AU165" i="6" s="1"/>
  <c r="AU166" i="6" s="1"/>
  <c r="AU167" i="6" s="1"/>
  <c r="AU168" i="6" s="1"/>
  <c r="AU169" i="6" s="1"/>
  <c r="AU170" i="6" s="1"/>
  <c r="AU171" i="6" s="1"/>
  <c r="AU172" i="6" s="1"/>
  <c r="AU173" i="6" s="1"/>
  <c r="AU174" i="6" s="1"/>
  <c r="AU175" i="6" s="1"/>
  <c r="AU176" i="6" s="1"/>
  <c r="AU177" i="6" s="1"/>
  <c r="AU178" i="6" s="1"/>
  <c r="AU179" i="6" s="1"/>
  <c r="AU180" i="6" s="1"/>
  <c r="AU181" i="6" s="1"/>
  <c r="AU182" i="6" s="1"/>
  <c r="AU183" i="6" s="1"/>
  <c r="AU184" i="6" s="1"/>
  <c r="AU185" i="6" s="1"/>
  <c r="AU186" i="6" s="1"/>
  <c r="AU187" i="6" s="1"/>
  <c r="AU188" i="6" s="1"/>
  <c r="AU189" i="6" s="1"/>
  <c r="AU190" i="6" s="1"/>
  <c r="AU191" i="6" s="1"/>
  <c r="AU192" i="6" s="1"/>
  <c r="AU193" i="6" s="1"/>
  <c r="AU194" i="6" s="1"/>
  <c r="AU195" i="6" s="1"/>
  <c r="AU196" i="6" s="1"/>
  <c r="AU197" i="6" s="1"/>
  <c r="AU198" i="6" s="1"/>
  <c r="AU199" i="6" s="1"/>
  <c r="AU200" i="6" s="1"/>
  <c r="AU201" i="6" s="1"/>
  <c r="AU202" i="6" s="1"/>
  <c r="AU203" i="6" s="1"/>
  <c r="AU204" i="6" s="1"/>
  <c r="AU205" i="6" s="1"/>
  <c r="AU206" i="6" s="1"/>
  <c r="AU207" i="6" s="1"/>
  <c r="AU208" i="6" s="1"/>
  <c r="AU209" i="6" s="1"/>
  <c r="AU210" i="6" s="1"/>
  <c r="AU211" i="6" s="1"/>
  <c r="AU212" i="6" s="1"/>
  <c r="AU213" i="6" s="1"/>
  <c r="AU214" i="6" s="1"/>
  <c r="AU215" i="6" s="1"/>
  <c r="AU216" i="6" s="1"/>
  <c r="AU217" i="6" s="1"/>
  <c r="AU218" i="6" s="1"/>
  <c r="AU219" i="6" s="1"/>
  <c r="AU220" i="6" s="1"/>
  <c r="AU221" i="6" s="1"/>
  <c r="AU222" i="6" s="1"/>
  <c r="AU223" i="6" s="1"/>
  <c r="AU224" i="6" s="1"/>
  <c r="AU225" i="6" s="1"/>
  <c r="AU226" i="6" s="1"/>
  <c r="AU227" i="6" s="1"/>
  <c r="AU228" i="6" s="1"/>
  <c r="AU229" i="6" s="1"/>
  <c r="AU230" i="6" s="1"/>
  <c r="AU231" i="6" s="1"/>
  <c r="AU232" i="6" s="1"/>
  <c r="AU233" i="6" s="1"/>
  <c r="AU234" i="6" s="1"/>
  <c r="AU235" i="6" s="1"/>
  <c r="AU236" i="6" s="1"/>
  <c r="AU237" i="6" s="1"/>
  <c r="AU238" i="6" s="1"/>
  <c r="AU239" i="6" s="1"/>
  <c r="AU240" i="6" s="1"/>
  <c r="AU241" i="6" s="1"/>
  <c r="AU242" i="6" s="1"/>
  <c r="AU243" i="6" s="1"/>
  <c r="AU244" i="6" s="1"/>
  <c r="AU245" i="6" s="1"/>
  <c r="AU246" i="6" s="1"/>
  <c r="AU247" i="6" s="1"/>
  <c r="AU248" i="6" s="1"/>
  <c r="AU249" i="6" s="1"/>
  <c r="AU250" i="6" s="1"/>
  <c r="AU251" i="6" s="1"/>
  <c r="AU252" i="6" s="1"/>
  <c r="AU253" i="6" s="1"/>
  <c r="AU254" i="6" s="1"/>
  <c r="AU255" i="6" s="1"/>
  <c r="AU256" i="6" s="1"/>
  <c r="AU257" i="6" s="1"/>
  <c r="AU258" i="6" s="1"/>
  <c r="AU259" i="6" s="1"/>
  <c r="AU260" i="6" s="1"/>
  <c r="AU261" i="6" s="1"/>
  <c r="AU262" i="6" s="1"/>
  <c r="AU263" i="6" s="1"/>
  <c r="AU264" i="6" s="1"/>
  <c r="AU265" i="6" s="1"/>
  <c r="AU266" i="6" s="1"/>
  <c r="AU267" i="6" s="1"/>
  <c r="AU268" i="6" s="1"/>
  <c r="AU269" i="6" s="1"/>
  <c r="AU270" i="6" s="1"/>
  <c r="AU271" i="6" s="1"/>
  <c r="AU272" i="6" s="1"/>
  <c r="AU273" i="6" s="1"/>
  <c r="AU274" i="6" s="1"/>
  <c r="AU275" i="6" s="1"/>
  <c r="AU276" i="6" s="1"/>
  <c r="AU277" i="6" s="1"/>
  <c r="AU278" i="6" s="1"/>
  <c r="AU279" i="6" s="1"/>
  <c r="AU280" i="6" s="1"/>
  <c r="AU281" i="6" s="1"/>
  <c r="AU282" i="6" s="1"/>
  <c r="AU283" i="6" s="1"/>
  <c r="AU284" i="6" s="1"/>
  <c r="AU285" i="6" s="1"/>
  <c r="AU286" i="6" s="1"/>
  <c r="AU287" i="6" s="1"/>
  <c r="AU288" i="6" s="1"/>
  <c r="AU289" i="6" s="1"/>
  <c r="AU290" i="6" s="1"/>
  <c r="AU291" i="6" s="1"/>
  <c r="AU292" i="6" s="1"/>
  <c r="AU293" i="6" s="1"/>
  <c r="AU294" i="6" s="1"/>
  <c r="AU295" i="6" s="1"/>
  <c r="AU296" i="6" s="1"/>
  <c r="AU297" i="6" s="1"/>
  <c r="AU298" i="6" s="1"/>
  <c r="AU299" i="6" s="1"/>
  <c r="AU300" i="6" s="1"/>
  <c r="AU301" i="6" s="1"/>
  <c r="AU302" i="6" s="1"/>
  <c r="AU303" i="6" s="1"/>
  <c r="AU304" i="6" s="1"/>
  <c r="AU305" i="6" s="1"/>
  <c r="AU306" i="6" s="1"/>
  <c r="AU307" i="6" s="1"/>
  <c r="AU308" i="6" s="1"/>
  <c r="AU309" i="6" s="1"/>
  <c r="AU310" i="6" s="1"/>
  <c r="AU311" i="6" s="1"/>
  <c r="AU312" i="6" s="1"/>
  <c r="AU313" i="6" s="1"/>
  <c r="AU314" i="6" s="1"/>
  <c r="AU315" i="6" s="1"/>
  <c r="AU316" i="6" s="1"/>
  <c r="AU317" i="6" s="1"/>
  <c r="AU318" i="6" s="1"/>
  <c r="AU319" i="6" s="1"/>
  <c r="AU320" i="6" s="1"/>
  <c r="AU321" i="6" s="1"/>
  <c r="AU322" i="6" s="1"/>
  <c r="AU323" i="6" s="1"/>
  <c r="AU324" i="6" s="1"/>
  <c r="AU325" i="6" s="1"/>
  <c r="AU326" i="6" s="1"/>
  <c r="AU327" i="6" s="1"/>
  <c r="AU328" i="6" s="1"/>
  <c r="AU329" i="6" s="1"/>
  <c r="AU330" i="6" s="1"/>
  <c r="AU331" i="6" s="1"/>
  <c r="AU332" i="6" s="1"/>
  <c r="AU333" i="6" s="1"/>
  <c r="AU334" i="6" s="1"/>
  <c r="AU335" i="6" s="1"/>
  <c r="AU336" i="6" s="1"/>
  <c r="AU337" i="6" s="1"/>
  <c r="AU338" i="6" s="1"/>
  <c r="AU339" i="6" s="1"/>
  <c r="AU340" i="6" s="1"/>
  <c r="AU341" i="6" s="1"/>
  <c r="AU342" i="6" s="1"/>
  <c r="AU343" i="6" s="1"/>
  <c r="AU344" i="6" s="1"/>
  <c r="AU345" i="6" s="1"/>
  <c r="AU346" i="6" s="1"/>
  <c r="AU347" i="6" s="1"/>
  <c r="AU348" i="6" s="1"/>
  <c r="AU349" i="6" s="1"/>
  <c r="AU350" i="6" s="1"/>
  <c r="AU351" i="6" s="1"/>
  <c r="AU352" i="6" s="1"/>
  <c r="AU353" i="6" s="1"/>
  <c r="AU354" i="6" s="1"/>
  <c r="AU355" i="6" s="1"/>
  <c r="AU356" i="6" s="1"/>
  <c r="AU357" i="6" s="1"/>
  <c r="AU358" i="6" s="1"/>
  <c r="AU359" i="6" s="1"/>
  <c r="AU360" i="6" s="1"/>
  <c r="AU361" i="6" s="1"/>
  <c r="AU362" i="6" s="1"/>
  <c r="AU363" i="6" s="1"/>
  <c r="AU364" i="6" s="1"/>
  <c r="AU365" i="6" s="1"/>
  <c r="AU366" i="6" s="1"/>
  <c r="AU367" i="6" s="1"/>
  <c r="AU368" i="6" s="1"/>
  <c r="AU369" i="6" s="1"/>
  <c r="AU370" i="6" s="1"/>
  <c r="AU371" i="6" s="1"/>
  <c r="AU372" i="6" s="1"/>
  <c r="AU373" i="6" s="1"/>
  <c r="AU374" i="6" s="1"/>
  <c r="AU375" i="6" s="1"/>
  <c r="AU376" i="6" s="1"/>
  <c r="AU377" i="6" s="1"/>
  <c r="AU378" i="6" s="1"/>
  <c r="AU379" i="6" s="1"/>
  <c r="AU380" i="6" s="1"/>
  <c r="AU381" i="6" s="1"/>
  <c r="AU382" i="6" s="1"/>
  <c r="AU383" i="6" s="1"/>
  <c r="AU384" i="6" s="1"/>
  <c r="AU385" i="6" s="1"/>
  <c r="AU386" i="6" s="1"/>
  <c r="AU387" i="6" s="1"/>
  <c r="AU388" i="6" s="1"/>
  <c r="AU389" i="6" s="1"/>
  <c r="AU390" i="6" s="1"/>
  <c r="AU391" i="6" s="1"/>
  <c r="AU392" i="6" s="1"/>
  <c r="AU393" i="6" s="1"/>
  <c r="AU394" i="6" s="1"/>
  <c r="AU395" i="6" s="1"/>
  <c r="AU396" i="6" s="1"/>
  <c r="AU397" i="6" s="1"/>
  <c r="AU398" i="6" s="1"/>
  <c r="AU399" i="6" s="1"/>
  <c r="AU400" i="6" s="1"/>
  <c r="AU401" i="6" s="1"/>
  <c r="AU402" i="6" s="1"/>
  <c r="AU403" i="6" s="1"/>
  <c r="AU404" i="6" s="1"/>
  <c r="AU405" i="6" s="1"/>
  <c r="AU406" i="6" s="1"/>
  <c r="AU407" i="6" s="1"/>
  <c r="AU408" i="6" s="1"/>
  <c r="AU409" i="6" s="1"/>
  <c r="AU410" i="6" s="1"/>
  <c r="AU411" i="6" s="1"/>
  <c r="AU412" i="6" s="1"/>
  <c r="AU413" i="6" s="1"/>
  <c r="AU414" i="6" s="1"/>
  <c r="AQ9" i="6"/>
  <c r="AQ10" i="6" s="1"/>
  <c r="AQ11" i="6" s="1"/>
  <c r="AQ12" i="6" s="1"/>
  <c r="AQ13" i="6" s="1"/>
  <c r="AQ14" i="6" s="1"/>
  <c r="AQ15" i="6" s="1"/>
  <c r="AQ16" i="6" s="1"/>
  <c r="AQ17" i="6" s="1"/>
  <c r="AQ18" i="6" s="1"/>
  <c r="AQ19" i="6" s="1"/>
  <c r="AQ20" i="6" s="1"/>
  <c r="AQ21" i="6" s="1"/>
  <c r="AQ22" i="6" s="1"/>
  <c r="AQ23" i="6" s="1"/>
  <c r="AQ24" i="6" s="1"/>
  <c r="AQ25" i="6" s="1"/>
  <c r="AQ26" i="6" s="1"/>
  <c r="AQ27" i="6" s="1"/>
  <c r="AQ28" i="6" s="1"/>
  <c r="AQ29" i="6" s="1"/>
  <c r="AQ30" i="6" s="1"/>
  <c r="AQ31" i="6" s="1"/>
  <c r="AQ32" i="6" s="1"/>
  <c r="AQ33" i="6" s="1"/>
  <c r="AQ34" i="6" s="1"/>
  <c r="AQ35" i="6" s="1"/>
  <c r="AQ36" i="6" s="1"/>
  <c r="AQ37" i="6" s="1"/>
  <c r="AQ38" i="6" s="1"/>
  <c r="AQ39" i="6" s="1"/>
  <c r="AQ40" i="6" s="1"/>
  <c r="AQ41" i="6" s="1"/>
  <c r="AQ42" i="6" s="1"/>
  <c r="AQ43" i="6" s="1"/>
  <c r="AQ44" i="6" s="1"/>
  <c r="AQ45" i="6" s="1"/>
  <c r="AQ46" i="6" s="1"/>
  <c r="AQ47" i="6" s="1"/>
  <c r="AQ48" i="6" s="1"/>
  <c r="AQ49" i="6" s="1"/>
  <c r="AQ50" i="6" s="1"/>
  <c r="AQ51" i="6" s="1"/>
  <c r="AQ52" i="6" s="1"/>
  <c r="AQ53" i="6" s="1"/>
  <c r="AQ54" i="6" s="1"/>
  <c r="AQ55" i="6" s="1"/>
  <c r="AQ56" i="6" s="1"/>
  <c r="AQ57" i="6" s="1"/>
  <c r="AQ58" i="6" s="1"/>
  <c r="AQ59" i="6" s="1"/>
  <c r="AQ60" i="6" s="1"/>
  <c r="AQ61" i="6" s="1"/>
  <c r="AQ62" i="6" s="1"/>
  <c r="AQ63" i="6" s="1"/>
  <c r="AQ64" i="6" s="1"/>
  <c r="AQ65" i="6" s="1"/>
  <c r="AQ66" i="6" s="1"/>
  <c r="AQ67" i="6" s="1"/>
  <c r="AQ68" i="6" s="1"/>
  <c r="AQ69" i="6" s="1"/>
  <c r="AQ70" i="6" s="1"/>
  <c r="AQ71" i="6" s="1"/>
  <c r="AQ72" i="6" s="1"/>
  <c r="AQ73" i="6" s="1"/>
  <c r="AQ74" i="6" s="1"/>
  <c r="AQ75" i="6" s="1"/>
  <c r="AQ76" i="6" s="1"/>
  <c r="AQ77" i="6" s="1"/>
  <c r="AQ78" i="6" s="1"/>
  <c r="AQ79" i="6" s="1"/>
  <c r="AQ80" i="6" s="1"/>
  <c r="AQ81" i="6" s="1"/>
  <c r="AQ82" i="6" s="1"/>
  <c r="AQ83" i="6" s="1"/>
  <c r="AQ84" i="6" s="1"/>
  <c r="AQ85" i="6" s="1"/>
  <c r="AQ86" i="6" s="1"/>
  <c r="AQ87" i="6" s="1"/>
  <c r="AQ88" i="6" s="1"/>
  <c r="AQ89" i="6" s="1"/>
  <c r="AQ90" i="6" s="1"/>
  <c r="AQ91" i="6" s="1"/>
  <c r="AQ92" i="6" s="1"/>
  <c r="AQ93" i="6" s="1"/>
  <c r="AQ94" i="6" s="1"/>
  <c r="AQ95" i="6" s="1"/>
  <c r="AQ96" i="6" s="1"/>
  <c r="AQ97" i="6" s="1"/>
  <c r="AQ98" i="6" s="1"/>
  <c r="AQ99" i="6" s="1"/>
  <c r="AQ100" i="6" s="1"/>
  <c r="AQ101" i="6" s="1"/>
  <c r="AQ102" i="6" s="1"/>
  <c r="AQ103" i="6" s="1"/>
  <c r="AQ104" i="6" s="1"/>
  <c r="AQ105" i="6" s="1"/>
  <c r="AQ106" i="6" s="1"/>
  <c r="AQ107" i="6" s="1"/>
  <c r="AQ108" i="6" s="1"/>
  <c r="AQ109" i="6" s="1"/>
  <c r="AQ110" i="6" s="1"/>
  <c r="AQ111" i="6" s="1"/>
  <c r="AQ112" i="6" s="1"/>
  <c r="AQ113" i="6" s="1"/>
  <c r="AQ114" i="6" s="1"/>
  <c r="AQ115" i="6" s="1"/>
  <c r="AQ116" i="6" s="1"/>
  <c r="AQ117" i="6" s="1"/>
  <c r="AQ118" i="6" s="1"/>
  <c r="AQ119" i="6" s="1"/>
  <c r="AQ120" i="6" s="1"/>
  <c r="AQ121" i="6" s="1"/>
  <c r="AQ122" i="6" s="1"/>
  <c r="AQ123" i="6" s="1"/>
  <c r="AQ124" i="6" s="1"/>
  <c r="AQ125" i="6" s="1"/>
  <c r="AQ126" i="6" s="1"/>
  <c r="AQ127" i="6" s="1"/>
  <c r="AQ128" i="6" s="1"/>
  <c r="AQ129" i="6" s="1"/>
  <c r="AQ130" i="6" s="1"/>
  <c r="AQ131" i="6" s="1"/>
  <c r="AQ132" i="6" s="1"/>
  <c r="AQ133" i="6" s="1"/>
  <c r="AQ134" i="6" s="1"/>
  <c r="AQ135" i="6" s="1"/>
  <c r="AQ136" i="6" s="1"/>
  <c r="AQ137" i="6" s="1"/>
  <c r="AQ138" i="6" s="1"/>
  <c r="AQ139" i="6" s="1"/>
  <c r="AQ140" i="6" s="1"/>
  <c r="AQ141" i="6" s="1"/>
  <c r="AQ142" i="6" s="1"/>
  <c r="AQ143" i="6" s="1"/>
  <c r="AQ144" i="6" s="1"/>
  <c r="AQ145" i="6" s="1"/>
  <c r="AQ146" i="6" s="1"/>
  <c r="AQ147" i="6" s="1"/>
  <c r="AQ148" i="6" s="1"/>
  <c r="AQ149" i="6" s="1"/>
  <c r="AQ150" i="6" s="1"/>
  <c r="AQ151" i="6" s="1"/>
  <c r="AQ152" i="6" s="1"/>
  <c r="AQ153" i="6" s="1"/>
  <c r="AQ154" i="6" s="1"/>
  <c r="AQ155" i="6" s="1"/>
  <c r="AQ156" i="6" s="1"/>
  <c r="AQ157" i="6" s="1"/>
  <c r="AQ158" i="6" s="1"/>
  <c r="AQ159" i="6" s="1"/>
  <c r="AQ160" i="6" s="1"/>
  <c r="AQ161" i="6" s="1"/>
  <c r="AQ162" i="6" s="1"/>
  <c r="AQ163" i="6" s="1"/>
  <c r="AQ164" i="6" s="1"/>
  <c r="AQ165" i="6" s="1"/>
  <c r="AQ166" i="6" s="1"/>
  <c r="AQ167" i="6" s="1"/>
  <c r="AQ168" i="6" s="1"/>
  <c r="AQ169" i="6" s="1"/>
  <c r="AQ170" i="6" s="1"/>
  <c r="AQ171" i="6" s="1"/>
  <c r="AQ172" i="6" s="1"/>
  <c r="AQ173" i="6" s="1"/>
  <c r="AQ174" i="6" s="1"/>
  <c r="AQ175" i="6" s="1"/>
  <c r="AQ176" i="6" s="1"/>
  <c r="AQ177" i="6" s="1"/>
  <c r="AQ178" i="6" s="1"/>
  <c r="AQ179" i="6" s="1"/>
  <c r="AQ180" i="6" s="1"/>
  <c r="AQ181" i="6" s="1"/>
  <c r="AQ182" i="6" s="1"/>
  <c r="AQ183" i="6" s="1"/>
  <c r="AQ184" i="6" s="1"/>
  <c r="AQ185" i="6" s="1"/>
  <c r="AQ186" i="6" s="1"/>
  <c r="AQ187" i="6" s="1"/>
  <c r="AQ188" i="6" s="1"/>
  <c r="AQ189" i="6" s="1"/>
  <c r="AQ190" i="6" s="1"/>
  <c r="AQ191" i="6" s="1"/>
  <c r="AQ192" i="6" s="1"/>
  <c r="AQ193" i="6" s="1"/>
  <c r="AQ194" i="6" s="1"/>
  <c r="AQ195" i="6" s="1"/>
  <c r="AQ196" i="6" s="1"/>
  <c r="AQ197" i="6" s="1"/>
  <c r="AQ198" i="6" s="1"/>
  <c r="AQ199" i="6" s="1"/>
  <c r="AQ200" i="6" s="1"/>
  <c r="AQ201" i="6" s="1"/>
  <c r="AQ202" i="6" s="1"/>
  <c r="AQ203" i="6" s="1"/>
  <c r="AQ204" i="6" s="1"/>
  <c r="AQ205" i="6" s="1"/>
  <c r="AQ206" i="6" s="1"/>
  <c r="AQ207" i="6" s="1"/>
  <c r="AQ208" i="6" s="1"/>
  <c r="AQ209" i="6" s="1"/>
  <c r="AQ210" i="6" s="1"/>
  <c r="AQ211" i="6" s="1"/>
  <c r="AQ212" i="6" s="1"/>
  <c r="AQ213" i="6" s="1"/>
  <c r="AQ214" i="6" s="1"/>
  <c r="AQ215" i="6" s="1"/>
  <c r="AQ216" i="6" s="1"/>
  <c r="AQ217" i="6" s="1"/>
  <c r="AQ218" i="6" s="1"/>
  <c r="AQ219" i="6" s="1"/>
  <c r="AQ220" i="6" s="1"/>
  <c r="AQ221" i="6" s="1"/>
  <c r="AQ222" i="6" s="1"/>
  <c r="AQ223" i="6" s="1"/>
  <c r="AQ224" i="6" s="1"/>
  <c r="AQ225" i="6" s="1"/>
  <c r="AQ226" i="6" s="1"/>
  <c r="AQ227" i="6" s="1"/>
  <c r="AQ228" i="6" s="1"/>
  <c r="AQ229" i="6" s="1"/>
  <c r="AQ230" i="6" s="1"/>
  <c r="AQ231" i="6" s="1"/>
  <c r="AQ232" i="6" s="1"/>
  <c r="AQ233" i="6" s="1"/>
  <c r="AQ234" i="6" s="1"/>
  <c r="AQ235" i="6" s="1"/>
  <c r="AQ236" i="6" s="1"/>
  <c r="AQ237" i="6" s="1"/>
  <c r="AQ238" i="6" s="1"/>
  <c r="AQ239" i="6" s="1"/>
  <c r="AQ240" i="6" s="1"/>
  <c r="AQ241" i="6" s="1"/>
  <c r="AQ242" i="6" s="1"/>
  <c r="AQ243" i="6" s="1"/>
  <c r="AQ244" i="6" s="1"/>
  <c r="AQ245" i="6" s="1"/>
  <c r="AQ246" i="6" s="1"/>
  <c r="AQ247" i="6" s="1"/>
  <c r="AQ248" i="6" s="1"/>
  <c r="AQ249" i="6" s="1"/>
  <c r="AQ250" i="6" s="1"/>
  <c r="AQ251" i="6" s="1"/>
  <c r="AQ252" i="6" s="1"/>
  <c r="AQ253" i="6" s="1"/>
  <c r="AQ254" i="6" s="1"/>
  <c r="AQ255" i="6" s="1"/>
  <c r="AQ256" i="6" s="1"/>
  <c r="AQ257" i="6" s="1"/>
  <c r="AQ258" i="6" s="1"/>
  <c r="AQ259" i="6" s="1"/>
  <c r="AQ260" i="6" s="1"/>
  <c r="AQ261" i="6" s="1"/>
  <c r="AQ262" i="6" s="1"/>
  <c r="AQ263" i="6" s="1"/>
  <c r="AQ264" i="6" s="1"/>
  <c r="AQ265" i="6" s="1"/>
  <c r="AQ266" i="6" s="1"/>
  <c r="AQ267" i="6" s="1"/>
  <c r="AQ268" i="6" s="1"/>
  <c r="AQ269" i="6" s="1"/>
  <c r="AQ270" i="6" s="1"/>
  <c r="AQ271" i="6" s="1"/>
  <c r="AQ272" i="6" s="1"/>
  <c r="AQ273" i="6" s="1"/>
  <c r="AQ274" i="6" s="1"/>
  <c r="AQ275" i="6" s="1"/>
  <c r="AQ276" i="6" s="1"/>
  <c r="AQ277" i="6" s="1"/>
  <c r="AQ278" i="6" s="1"/>
  <c r="AQ279" i="6" s="1"/>
  <c r="AQ280" i="6" s="1"/>
  <c r="AQ281" i="6" s="1"/>
  <c r="AQ282" i="6" s="1"/>
  <c r="AQ283" i="6" s="1"/>
  <c r="AQ284" i="6" s="1"/>
  <c r="AQ285" i="6" s="1"/>
  <c r="AQ286" i="6" s="1"/>
  <c r="AQ287" i="6" s="1"/>
  <c r="AQ288" i="6" s="1"/>
  <c r="AQ289" i="6" s="1"/>
  <c r="AQ290" i="6" s="1"/>
  <c r="AQ291" i="6" s="1"/>
  <c r="AQ292" i="6" s="1"/>
  <c r="AQ293" i="6" s="1"/>
  <c r="AQ294" i="6" s="1"/>
  <c r="AQ295" i="6" s="1"/>
  <c r="AQ296" i="6" s="1"/>
  <c r="AQ297" i="6" s="1"/>
  <c r="AQ298" i="6" s="1"/>
  <c r="AQ299" i="6" s="1"/>
  <c r="AQ300" i="6" s="1"/>
  <c r="AQ301" i="6" s="1"/>
  <c r="AQ302" i="6" s="1"/>
  <c r="AQ303" i="6" s="1"/>
  <c r="AQ304" i="6" s="1"/>
  <c r="AQ305" i="6" s="1"/>
  <c r="AQ306" i="6" s="1"/>
  <c r="AQ307" i="6" s="1"/>
  <c r="AQ308" i="6" s="1"/>
  <c r="AQ309" i="6" s="1"/>
  <c r="AQ310" i="6" s="1"/>
  <c r="AQ311" i="6" s="1"/>
  <c r="AQ312" i="6" s="1"/>
  <c r="AQ313" i="6" s="1"/>
  <c r="AQ314" i="6" s="1"/>
  <c r="AQ315" i="6" s="1"/>
  <c r="AQ316" i="6" s="1"/>
  <c r="AQ317" i="6" s="1"/>
  <c r="AQ318" i="6" s="1"/>
  <c r="AQ319" i="6" s="1"/>
  <c r="AQ320" i="6" s="1"/>
  <c r="AQ321" i="6" s="1"/>
  <c r="AQ322" i="6" s="1"/>
  <c r="AQ323" i="6" s="1"/>
  <c r="AQ324" i="6" s="1"/>
  <c r="AQ325" i="6" s="1"/>
  <c r="AQ326" i="6" s="1"/>
  <c r="AQ327" i="6" s="1"/>
  <c r="AQ328" i="6" s="1"/>
  <c r="AQ329" i="6" s="1"/>
  <c r="AQ330" i="6" s="1"/>
  <c r="AQ331" i="6" s="1"/>
  <c r="AQ332" i="6" s="1"/>
  <c r="AQ333" i="6" s="1"/>
  <c r="AQ334" i="6" s="1"/>
  <c r="AQ335" i="6" s="1"/>
  <c r="AQ336" i="6" s="1"/>
  <c r="AQ337" i="6" s="1"/>
  <c r="AQ338" i="6" s="1"/>
  <c r="AQ339" i="6" s="1"/>
  <c r="AQ340" i="6" s="1"/>
  <c r="AQ341" i="6" s="1"/>
  <c r="AQ342" i="6" s="1"/>
  <c r="AQ343" i="6" s="1"/>
  <c r="AQ344" i="6" s="1"/>
  <c r="AQ345" i="6" s="1"/>
  <c r="AQ346" i="6" s="1"/>
  <c r="AQ347" i="6" s="1"/>
  <c r="AQ348" i="6" s="1"/>
  <c r="AQ349" i="6" s="1"/>
  <c r="AQ350" i="6" s="1"/>
  <c r="AQ351" i="6" s="1"/>
  <c r="AQ352" i="6" s="1"/>
  <c r="AQ353" i="6" s="1"/>
  <c r="AQ354" i="6" s="1"/>
  <c r="AQ355" i="6" s="1"/>
  <c r="AQ356" i="6" s="1"/>
  <c r="AQ357" i="6" s="1"/>
  <c r="AQ358" i="6" s="1"/>
  <c r="AQ359" i="6" s="1"/>
  <c r="AQ360" i="6" s="1"/>
  <c r="AQ361" i="6" s="1"/>
  <c r="AQ362" i="6" s="1"/>
  <c r="AQ363" i="6" s="1"/>
  <c r="AQ364" i="6" s="1"/>
  <c r="AQ365" i="6" s="1"/>
  <c r="AQ366" i="6" s="1"/>
  <c r="AQ367" i="6" s="1"/>
  <c r="AQ368" i="6" s="1"/>
  <c r="AQ369" i="6" s="1"/>
  <c r="AQ370" i="6" s="1"/>
  <c r="AQ371" i="6" s="1"/>
  <c r="AQ372" i="6" s="1"/>
  <c r="AQ373" i="6" s="1"/>
  <c r="AQ374" i="6" s="1"/>
  <c r="AQ375" i="6" s="1"/>
  <c r="AQ376" i="6" s="1"/>
  <c r="AQ377" i="6" s="1"/>
  <c r="AQ378" i="6" s="1"/>
  <c r="AQ379" i="6" s="1"/>
  <c r="AQ380" i="6" s="1"/>
  <c r="AQ381" i="6" s="1"/>
  <c r="AQ382" i="6" s="1"/>
  <c r="AQ383" i="6" s="1"/>
  <c r="AQ384" i="6" s="1"/>
  <c r="AQ385" i="6" s="1"/>
  <c r="AQ386" i="6" s="1"/>
  <c r="AQ387" i="6" s="1"/>
  <c r="AQ388" i="6" s="1"/>
  <c r="AQ389" i="6" s="1"/>
  <c r="AQ390" i="6" s="1"/>
  <c r="AQ391" i="6" s="1"/>
  <c r="AQ392" i="6" s="1"/>
  <c r="AQ393" i="6" s="1"/>
  <c r="AQ394" i="6" s="1"/>
  <c r="AQ395" i="6" s="1"/>
  <c r="AQ396" i="6" s="1"/>
  <c r="AQ397" i="6" s="1"/>
  <c r="AQ398" i="6" s="1"/>
  <c r="AQ399" i="6" s="1"/>
  <c r="AQ400" i="6" s="1"/>
  <c r="AQ401" i="6" s="1"/>
  <c r="AQ402" i="6" s="1"/>
  <c r="AQ403" i="6" s="1"/>
  <c r="AQ404" i="6" s="1"/>
  <c r="AQ405" i="6" s="1"/>
  <c r="AQ406" i="6" s="1"/>
  <c r="AQ407" i="6" s="1"/>
  <c r="AQ408" i="6" s="1"/>
  <c r="AQ409" i="6" s="1"/>
  <c r="AQ410" i="6" s="1"/>
  <c r="AQ411" i="6" s="1"/>
  <c r="AQ412" i="6" s="1"/>
  <c r="AQ413" i="6" s="1"/>
  <c r="AQ414" i="6" s="1"/>
  <c r="AM9" i="6"/>
  <c r="AM10" i="6" s="1"/>
  <c r="AM11" i="6" s="1"/>
  <c r="AM12" i="6" s="1"/>
  <c r="AM13" i="6" s="1"/>
  <c r="AM14" i="6" s="1"/>
  <c r="AM15" i="6" s="1"/>
  <c r="AM16" i="6" s="1"/>
  <c r="AM17" i="6" s="1"/>
  <c r="AM18" i="6" s="1"/>
  <c r="AM19" i="6" s="1"/>
  <c r="AM20" i="6" s="1"/>
  <c r="AM21" i="6" s="1"/>
  <c r="AM22" i="6" s="1"/>
  <c r="AM23" i="6" s="1"/>
  <c r="AM24" i="6" s="1"/>
  <c r="AM25" i="6" s="1"/>
  <c r="AM26" i="6" s="1"/>
  <c r="AM27" i="6" s="1"/>
  <c r="AM28" i="6" s="1"/>
  <c r="AM29" i="6" s="1"/>
  <c r="AM30" i="6" s="1"/>
  <c r="AM31" i="6" s="1"/>
  <c r="AM32" i="6" s="1"/>
  <c r="AM33" i="6" s="1"/>
  <c r="AM34" i="6" s="1"/>
  <c r="AM35" i="6" s="1"/>
  <c r="AM36" i="6" s="1"/>
  <c r="AM37" i="6" s="1"/>
  <c r="AM38" i="6" s="1"/>
  <c r="AM39" i="6" s="1"/>
  <c r="AM40" i="6" s="1"/>
  <c r="AM41" i="6" s="1"/>
  <c r="AM42" i="6" s="1"/>
  <c r="AM43" i="6" s="1"/>
  <c r="AM44" i="6" s="1"/>
  <c r="AM45" i="6" s="1"/>
  <c r="AM46" i="6" s="1"/>
  <c r="AM47" i="6" s="1"/>
  <c r="AM48" i="6" s="1"/>
  <c r="AM49" i="6" s="1"/>
  <c r="AM50" i="6" s="1"/>
  <c r="AM51" i="6" s="1"/>
  <c r="AM52" i="6" s="1"/>
  <c r="AM53" i="6" s="1"/>
  <c r="AM54" i="6" s="1"/>
  <c r="AM55" i="6" s="1"/>
  <c r="AM56" i="6" s="1"/>
  <c r="AM57" i="6" s="1"/>
  <c r="AM58" i="6" s="1"/>
  <c r="AM59" i="6" s="1"/>
  <c r="AM60" i="6" s="1"/>
  <c r="AM61" i="6" s="1"/>
  <c r="AM62" i="6" s="1"/>
  <c r="AM63" i="6" s="1"/>
  <c r="AM64" i="6" s="1"/>
  <c r="AM65" i="6" s="1"/>
  <c r="AM66" i="6" s="1"/>
  <c r="AM67" i="6" s="1"/>
  <c r="AM68" i="6" s="1"/>
  <c r="AM69" i="6" s="1"/>
  <c r="AM70" i="6" s="1"/>
  <c r="AM71" i="6" s="1"/>
  <c r="AM72" i="6" s="1"/>
  <c r="AM73" i="6" s="1"/>
  <c r="AM74" i="6" s="1"/>
  <c r="AM75" i="6" s="1"/>
  <c r="AM76" i="6" s="1"/>
  <c r="AM77" i="6" s="1"/>
  <c r="AM78" i="6" s="1"/>
  <c r="AM79" i="6" s="1"/>
  <c r="AM80" i="6" s="1"/>
  <c r="AM81" i="6" s="1"/>
  <c r="AM82" i="6" s="1"/>
  <c r="AM83" i="6" s="1"/>
  <c r="AM84" i="6" s="1"/>
  <c r="AM85" i="6" s="1"/>
  <c r="AM86" i="6" s="1"/>
  <c r="AM87" i="6" s="1"/>
  <c r="AM88" i="6" s="1"/>
  <c r="AM89" i="6" s="1"/>
  <c r="AM90" i="6" s="1"/>
  <c r="AM91" i="6" s="1"/>
  <c r="AM92" i="6" s="1"/>
  <c r="AM93" i="6" s="1"/>
  <c r="AM94" i="6" s="1"/>
  <c r="AM95" i="6" s="1"/>
  <c r="AM96" i="6" s="1"/>
  <c r="AM97" i="6" s="1"/>
  <c r="AM98" i="6" s="1"/>
  <c r="AM99" i="6" s="1"/>
  <c r="AM100" i="6" s="1"/>
  <c r="AM101" i="6" s="1"/>
  <c r="AM102" i="6" s="1"/>
  <c r="AM103" i="6" s="1"/>
  <c r="AM104" i="6" s="1"/>
  <c r="AM105" i="6" s="1"/>
  <c r="AM106" i="6" s="1"/>
  <c r="AM107" i="6" s="1"/>
  <c r="AM108" i="6" s="1"/>
  <c r="AM109" i="6" s="1"/>
  <c r="AM110" i="6" s="1"/>
  <c r="AM111" i="6" s="1"/>
  <c r="AM112" i="6" s="1"/>
  <c r="AM113" i="6" s="1"/>
  <c r="AM114" i="6" s="1"/>
  <c r="AM115" i="6" s="1"/>
  <c r="AM116" i="6" s="1"/>
  <c r="AM117" i="6" s="1"/>
  <c r="AM118" i="6" s="1"/>
  <c r="AM119" i="6" s="1"/>
  <c r="AM120" i="6" s="1"/>
  <c r="AM121" i="6" s="1"/>
  <c r="AM122" i="6" s="1"/>
  <c r="AM123" i="6" s="1"/>
  <c r="AM124" i="6" s="1"/>
  <c r="AM125" i="6" s="1"/>
  <c r="AM126" i="6" s="1"/>
  <c r="AM127" i="6" s="1"/>
  <c r="AM128" i="6" s="1"/>
  <c r="AM129" i="6" s="1"/>
  <c r="AM130" i="6" s="1"/>
  <c r="AM131" i="6" s="1"/>
  <c r="AM132" i="6" s="1"/>
  <c r="AM133" i="6" s="1"/>
  <c r="AM134" i="6" s="1"/>
  <c r="AM135" i="6" s="1"/>
  <c r="AM136" i="6" s="1"/>
  <c r="AM137" i="6" s="1"/>
  <c r="AM138" i="6" s="1"/>
  <c r="AM139" i="6" s="1"/>
  <c r="AM140" i="6" s="1"/>
  <c r="AM141" i="6" s="1"/>
  <c r="AM142" i="6" s="1"/>
  <c r="AM143" i="6" s="1"/>
  <c r="AM144" i="6" s="1"/>
  <c r="AM145" i="6" s="1"/>
  <c r="AM146" i="6" s="1"/>
  <c r="AM147" i="6" s="1"/>
  <c r="AM148" i="6" s="1"/>
  <c r="AM149" i="6" s="1"/>
  <c r="AM150" i="6" s="1"/>
  <c r="AM151" i="6" s="1"/>
  <c r="AM152" i="6" s="1"/>
  <c r="AM153" i="6" s="1"/>
  <c r="AM154" i="6" s="1"/>
  <c r="AM155" i="6" s="1"/>
  <c r="AM156" i="6" s="1"/>
  <c r="AM157" i="6" s="1"/>
  <c r="AM158" i="6" s="1"/>
  <c r="AM159" i="6" s="1"/>
  <c r="AM160" i="6" s="1"/>
  <c r="AM161" i="6" s="1"/>
  <c r="AM162" i="6" s="1"/>
  <c r="AM163" i="6" s="1"/>
  <c r="AM164" i="6" s="1"/>
  <c r="AM165" i="6" s="1"/>
  <c r="AM166" i="6" s="1"/>
  <c r="AM167" i="6" s="1"/>
  <c r="AM168" i="6" s="1"/>
  <c r="AM169" i="6" s="1"/>
  <c r="AM170" i="6" s="1"/>
  <c r="AM171" i="6" s="1"/>
  <c r="AM172" i="6" s="1"/>
  <c r="AM173" i="6" s="1"/>
  <c r="AM174" i="6" s="1"/>
  <c r="AM175" i="6" s="1"/>
  <c r="AM176" i="6" s="1"/>
  <c r="AM177" i="6" s="1"/>
  <c r="AM178" i="6" s="1"/>
  <c r="AM179" i="6" s="1"/>
  <c r="AM180" i="6" s="1"/>
  <c r="AM181" i="6" s="1"/>
  <c r="AM182" i="6" s="1"/>
  <c r="AM183" i="6" s="1"/>
  <c r="AM184" i="6" s="1"/>
  <c r="AM185" i="6" s="1"/>
  <c r="AM186" i="6" s="1"/>
  <c r="AM187" i="6" s="1"/>
  <c r="AM188" i="6" s="1"/>
  <c r="AM189" i="6" s="1"/>
  <c r="AM190" i="6" s="1"/>
  <c r="AM191" i="6" s="1"/>
  <c r="AM192" i="6" s="1"/>
  <c r="AM193" i="6" s="1"/>
  <c r="AM194" i="6" s="1"/>
  <c r="AM195" i="6" s="1"/>
  <c r="AM196" i="6" s="1"/>
  <c r="AM197" i="6" s="1"/>
  <c r="AM198" i="6" s="1"/>
  <c r="AM199" i="6" s="1"/>
  <c r="AM200" i="6" s="1"/>
  <c r="AM201" i="6" s="1"/>
  <c r="AM202" i="6" s="1"/>
  <c r="AM203" i="6" s="1"/>
  <c r="AM204" i="6" s="1"/>
  <c r="AM205" i="6" s="1"/>
  <c r="AM206" i="6" s="1"/>
  <c r="AM207" i="6" s="1"/>
  <c r="AM208" i="6" s="1"/>
  <c r="AM209" i="6" s="1"/>
  <c r="AM210" i="6" s="1"/>
  <c r="AM211" i="6" s="1"/>
  <c r="AM212" i="6" s="1"/>
  <c r="AM213" i="6" s="1"/>
  <c r="AM214" i="6" s="1"/>
  <c r="AM215" i="6" s="1"/>
  <c r="AM216" i="6" s="1"/>
  <c r="AM217" i="6" s="1"/>
  <c r="AM218" i="6" s="1"/>
  <c r="AM219" i="6" s="1"/>
  <c r="AM220" i="6" s="1"/>
  <c r="AM221" i="6" s="1"/>
  <c r="AM222" i="6" s="1"/>
  <c r="AM223" i="6" s="1"/>
  <c r="AM224" i="6" s="1"/>
  <c r="AM225" i="6" s="1"/>
  <c r="AM226" i="6" s="1"/>
  <c r="AM227" i="6" s="1"/>
  <c r="AM228" i="6" s="1"/>
  <c r="AM229" i="6" s="1"/>
  <c r="AM230" i="6" s="1"/>
  <c r="AM231" i="6" s="1"/>
  <c r="AM232" i="6" s="1"/>
  <c r="AM233" i="6" s="1"/>
  <c r="AM234" i="6" s="1"/>
  <c r="AM235" i="6" s="1"/>
  <c r="AM236" i="6" s="1"/>
  <c r="AM237" i="6" s="1"/>
  <c r="AM238" i="6" s="1"/>
  <c r="AM239" i="6" s="1"/>
  <c r="AM240" i="6" s="1"/>
  <c r="AM241" i="6" s="1"/>
  <c r="AM242" i="6" s="1"/>
  <c r="AM243" i="6" s="1"/>
  <c r="AM244" i="6" s="1"/>
  <c r="AM245" i="6" s="1"/>
  <c r="AM246" i="6" s="1"/>
  <c r="AM247" i="6" s="1"/>
  <c r="AM248" i="6" s="1"/>
  <c r="AM249" i="6" s="1"/>
  <c r="AM250" i="6" s="1"/>
  <c r="AM251" i="6" s="1"/>
  <c r="AM252" i="6" s="1"/>
  <c r="AM253" i="6" s="1"/>
  <c r="AM254" i="6" s="1"/>
  <c r="AM255" i="6" s="1"/>
  <c r="AM256" i="6" s="1"/>
  <c r="AM257" i="6" s="1"/>
  <c r="AM258" i="6" s="1"/>
  <c r="AM259" i="6" s="1"/>
  <c r="AM260" i="6" s="1"/>
  <c r="AM261" i="6" s="1"/>
  <c r="AM262" i="6" s="1"/>
  <c r="AM263" i="6" s="1"/>
  <c r="AM264" i="6" s="1"/>
  <c r="AM265" i="6" s="1"/>
  <c r="AM266" i="6" s="1"/>
  <c r="AM267" i="6" s="1"/>
  <c r="AM268" i="6" s="1"/>
  <c r="AM269" i="6" s="1"/>
  <c r="AM270" i="6" s="1"/>
  <c r="AM271" i="6" s="1"/>
  <c r="AM272" i="6" s="1"/>
  <c r="AM273" i="6" s="1"/>
  <c r="AM274" i="6" s="1"/>
  <c r="AM275" i="6" s="1"/>
  <c r="AM276" i="6" s="1"/>
  <c r="AM277" i="6" s="1"/>
  <c r="AM278" i="6" s="1"/>
  <c r="AM279" i="6" s="1"/>
  <c r="AM280" i="6" s="1"/>
  <c r="AM281" i="6" s="1"/>
  <c r="AM282" i="6" s="1"/>
  <c r="AM283" i="6" s="1"/>
  <c r="AM284" i="6" s="1"/>
  <c r="AM285" i="6" s="1"/>
  <c r="AM286" i="6" s="1"/>
  <c r="AM287" i="6" s="1"/>
  <c r="AM288" i="6" s="1"/>
  <c r="AM289" i="6" s="1"/>
  <c r="AM290" i="6" s="1"/>
  <c r="AM291" i="6" s="1"/>
  <c r="AM292" i="6" s="1"/>
  <c r="AM293" i="6" s="1"/>
  <c r="AM294" i="6" s="1"/>
  <c r="AM295" i="6" s="1"/>
  <c r="AM296" i="6" s="1"/>
  <c r="AM297" i="6" s="1"/>
  <c r="AM298" i="6" s="1"/>
  <c r="AM299" i="6" s="1"/>
  <c r="AM300" i="6" s="1"/>
  <c r="AM301" i="6" s="1"/>
  <c r="AM302" i="6" s="1"/>
  <c r="AM303" i="6" s="1"/>
  <c r="AM304" i="6" s="1"/>
  <c r="AM305" i="6" s="1"/>
  <c r="AM306" i="6" s="1"/>
  <c r="AM307" i="6" s="1"/>
  <c r="AM308" i="6" s="1"/>
  <c r="AM309" i="6" s="1"/>
  <c r="AM310" i="6" s="1"/>
  <c r="AM311" i="6" s="1"/>
  <c r="AM312" i="6" s="1"/>
  <c r="AM313" i="6" s="1"/>
  <c r="AM314" i="6" s="1"/>
  <c r="AM315" i="6" s="1"/>
  <c r="AM316" i="6" s="1"/>
  <c r="AM317" i="6" s="1"/>
  <c r="AM318" i="6" s="1"/>
  <c r="AM319" i="6" s="1"/>
  <c r="AM320" i="6" s="1"/>
  <c r="AM321" i="6" s="1"/>
  <c r="AM322" i="6" s="1"/>
  <c r="AM323" i="6" s="1"/>
  <c r="AM324" i="6" s="1"/>
  <c r="AM325" i="6" s="1"/>
  <c r="AM326" i="6" s="1"/>
  <c r="AM327" i="6" s="1"/>
  <c r="AM328" i="6" s="1"/>
  <c r="AM329" i="6" s="1"/>
  <c r="AM330" i="6" s="1"/>
  <c r="AM331" i="6" s="1"/>
  <c r="AM332" i="6" s="1"/>
  <c r="AM333" i="6" s="1"/>
  <c r="AM334" i="6" s="1"/>
  <c r="AM335" i="6" s="1"/>
  <c r="AM336" i="6" s="1"/>
  <c r="AM337" i="6" s="1"/>
  <c r="AM338" i="6" s="1"/>
  <c r="AM339" i="6" s="1"/>
  <c r="AM340" i="6" s="1"/>
  <c r="AM341" i="6" s="1"/>
  <c r="AM342" i="6" s="1"/>
  <c r="AM343" i="6" s="1"/>
  <c r="AM344" i="6" s="1"/>
  <c r="AM345" i="6" s="1"/>
  <c r="AM346" i="6" s="1"/>
  <c r="AM347" i="6" s="1"/>
  <c r="AM348" i="6" s="1"/>
  <c r="AM349" i="6" s="1"/>
  <c r="AM350" i="6" s="1"/>
  <c r="AM351" i="6" s="1"/>
  <c r="AM352" i="6" s="1"/>
  <c r="AM353" i="6" s="1"/>
  <c r="AM354" i="6" s="1"/>
  <c r="AM355" i="6" s="1"/>
  <c r="AM356" i="6" s="1"/>
  <c r="AM357" i="6" s="1"/>
  <c r="AM358" i="6" s="1"/>
  <c r="AM359" i="6" s="1"/>
  <c r="AM360" i="6" s="1"/>
  <c r="AM361" i="6" s="1"/>
  <c r="AM362" i="6" s="1"/>
  <c r="AM363" i="6" s="1"/>
  <c r="AM364" i="6" s="1"/>
  <c r="AM365" i="6" s="1"/>
  <c r="AM366" i="6" s="1"/>
  <c r="AM367" i="6" s="1"/>
  <c r="AM368" i="6" s="1"/>
  <c r="AM369" i="6" s="1"/>
  <c r="AM370" i="6" s="1"/>
  <c r="AM371" i="6" s="1"/>
  <c r="AM372" i="6" s="1"/>
  <c r="AM373" i="6" s="1"/>
  <c r="AM374" i="6" s="1"/>
  <c r="AM375" i="6" s="1"/>
  <c r="AM376" i="6" s="1"/>
  <c r="AM377" i="6" s="1"/>
  <c r="AM378" i="6" s="1"/>
  <c r="AM379" i="6" s="1"/>
  <c r="AM380" i="6" s="1"/>
  <c r="AM381" i="6" s="1"/>
  <c r="AM382" i="6" s="1"/>
  <c r="AM383" i="6" s="1"/>
  <c r="AM384" i="6" s="1"/>
  <c r="AM385" i="6" s="1"/>
  <c r="AM386" i="6" s="1"/>
  <c r="AM387" i="6" s="1"/>
  <c r="AM388" i="6" s="1"/>
  <c r="AM389" i="6" s="1"/>
  <c r="AM390" i="6" s="1"/>
  <c r="AM391" i="6" s="1"/>
  <c r="AM392" i="6" s="1"/>
  <c r="AM393" i="6" s="1"/>
  <c r="AM394" i="6" s="1"/>
  <c r="AM395" i="6" s="1"/>
  <c r="AM396" i="6" s="1"/>
  <c r="AM397" i="6" s="1"/>
  <c r="AM398" i="6" s="1"/>
  <c r="AM399" i="6" s="1"/>
  <c r="AM400" i="6" s="1"/>
  <c r="AM401" i="6" s="1"/>
  <c r="AM402" i="6" s="1"/>
  <c r="AM403" i="6" s="1"/>
  <c r="AM404" i="6" s="1"/>
  <c r="AM405" i="6" s="1"/>
  <c r="AM406" i="6" s="1"/>
  <c r="AM407" i="6" s="1"/>
  <c r="AM408" i="6" s="1"/>
  <c r="AM409" i="6" s="1"/>
  <c r="AM410" i="6" s="1"/>
  <c r="AM411" i="6" s="1"/>
  <c r="AM412" i="6" s="1"/>
  <c r="AM413" i="6" s="1"/>
  <c r="AM414" i="6" s="1"/>
  <c r="AF9" i="6"/>
  <c r="AF10" i="6" s="1"/>
  <c r="AF11" i="6" s="1"/>
  <c r="AF12" i="6" s="1"/>
  <c r="AF13" i="6" s="1"/>
  <c r="AF14" i="6" s="1"/>
  <c r="AF15" i="6" s="1"/>
  <c r="AF16" i="6" s="1"/>
  <c r="AF17" i="6" s="1"/>
  <c r="AF18" i="6" s="1"/>
  <c r="AF19" i="6" s="1"/>
  <c r="AF20" i="6" s="1"/>
  <c r="AF21" i="6" s="1"/>
  <c r="AF22" i="6" s="1"/>
  <c r="AF23" i="6" s="1"/>
  <c r="AF24" i="6" s="1"/>
  <c r="AF25" i="6" s="1"/>
  <c r="AF26" i="6" s="1"/>
  <c r="AF27" i="6" s="1"/>
  <c r="AF28" i="6" s="1"/>
  <c r="AF29" i="6" s="1"/>
  <c r="AF30" i="6" s="1"/>
  <c r="AF31" i="6" s="1"/>
  <c r="AF32" i="6" s="1"/>
  <c r="AF33" i="6" s="1"/>
  <c r="AF34" i="6" s="1"/>
  <c r="AF35" i="6" s="1"/>
  <c r="AF36" i="6" s="1"/>
  <c r="AF37" i="6" s="1"/>
  <c r="AF38" i="6" s="1"/>
  <c r="AF39" i="6" s="1"/>
  <c r="AF40" i="6" s="1"/>
  <c r="AF41" i="6" s="1"/>
  <c r="AF42" i="6" s="1"/>
  <c r="AF43" i="6" s="1"/>
  <c r="AF44" i="6" s="1"/>
  <c r="AF45" i="6" s="1"/>
  <c r="AF46" i="6" s="1"/>
  <c r="AF47" i="6" s="1"/>
  <c r="AF48" i="6" s="1"/>
  <c r="AF49" i="6" s="1"/>
  <c r="AF50" i="6" s="1"/>
  <c r="AF51" i="6" s="1"/>
  <c r="AF52" i="6" s="1"/>
  <c r="AF53" i="6" s="1"/>
  <c r="AF54" i="6" s="1"/>
  <c r="AF55" i="6" s="1"/>
  <c r="AF56" i="6" s="1"/>
  <c r="AF57" i="6" s="1"/>
  <c r="AF58" i="6" s="1"/>
  <c r="AF59" i="6" s="1"/>
  <c r="AF60" i="6" s="1"/>
  <c r="AF61" i="6" s="1"/>
  <c r="AF62" i="6" s="1"/>
  <c r="AF63" i="6" s="1"/>
  <c r="AF64" i="6" s="1"/>
  <c r="AF65" i="6" s="1"/>
  <c r="AF66" i="6" s="1"/>
  <c r="AF67" i="6" s="1"/>
  <c r="AF68" i="6" s="1"/>
  <c r="AF69" i="6" s="1"/>
  <c r="AF70" i="6" s="1"/>
  <c r="AF71" i="6" s="1"/>
  <c r="AF72" i="6" s="1"/>
  <c r="AF73" i="6" s="1"/>
  <c r="AF74" i="6" s="1"/>
  <c r="AF75" i="6" s="1"/>
  <c r="AF76" i="6" s="1"/>
  <c r="AF77" i="6" s="1"/>
  <c r="AF78" i="6" s="1"/>
  <c r="AF79" i="6" s="1"/>
  <c r="AF80" i="6" s="1"/>
  <c r="AF81" i="6" s="1"/>
  <c r="AF82" i="6" s="1"/>
  <c r="AF83" i="6" s="1"/>
  <c r="AF84" i="6" s="1"/>
  <c r="AF85" i="6" s="1"/>
  <c r="AF86" i="6" s="1"/>
  <c r="AF87" i="6" s="1"/>
  <c r="AF88" i="6" s="1"/>
  <c r="AF89" i="6" s="1"/>
  <c r="AF90" i="6" s="1"/>
  <c r="AF91" i="6" s="1"/>
  <c r="AF92" i="6" s="1"/>
  <c r="AF93" i="6" s="1"/>
  <c r="AF94" i="6" s="1"/>
  <c r="AF95" i="6" s="1"/>
  <c r="AF96" i="6" s="1"/>
  <c r="AF97" i="6" s="1"/>
  <c r="AF98" i="6" s="1"/>
  <c r="AF99" i="6" s="1"/>
  <c r="AF100" i="6" s="1"/>
  <c r="AF101" i="6" s="1"/>
  <c r="AF102" i="6" s="1"/>
  <c r="AF103" i="6" s="1"/>
  <c r="AF104" i="6" s="1"/>
  <c r="AF105" i="6" s="1"/>
  <c r="AF106" i="6" s="1"/>
  <c r="AF107" i="6" s="1"/>
  <c r="AF108" i="6" s="1"/>
  <c r="AF109" i="6" s="1"/>
  <c r="AF110" i="6" s="1"/>
  <c r="AF111" i="6" s="1"/>
  <c r="AF112" i="6" s="1"/>
  <c r="AF113" i="6" s="1"/>
  <c r="AF114" i="6" s="1"/>
  <c r="AF115" i="6" s="1"/>
  <c r="AF116" i="6" s="1"/>
  <c r="AF117" i="6" s="1"/>
  <c r="AF118" i="6" s="1"/>
  <c r="AF119" i="6" s="1"/>
  <c r="AF120" i="6" s="1"/>
  <c r="AF121" i="6" s="1"/>
  <c r="AF122" i="6" s="1"/>
  <c r="AF123" i="6" s="1"/>
  <c r="AF124" i="6" s="1"/>
  <c r="AF125" i="6" s="1"/>
  <c r="AF126" i="6" s="1"/>
  <c r="AF127" i="6" s="1"/>
  <c r="AF128" i="6" s="1"/>
  <c r="AF129" i="6" s="1"/>
  <c r="AF130" i="6" s="1"/>
  <c r="AF131" i="6" s="1"/>
  <c r="AF132" i="6" s="1"/>
  <c r="AF133" i="6" s="1"/>
  <c r="AF134" i="6" s="1"/>
  <c r="AF135" i="6" s="1"/>
  <c r="AF136" i="6" s="1"/>
  <c r="AF137" i="6" s="1"/>
  <c r="AF138" i="6" s="1"/>
  <c r="AF139" i="6" s="1"/>
  <c r="AF140" i="6" s="1"/>
  <c r="AF141" i="6" s="1"/>
  <c r="AF142" i="6" s="1"/>
  <c r="AF143" i="6" s="1"/>
  <c r="AF144" i="6" s="1"/>
  <c r="AF145" i="6" s="1"/>
  <c r="AF146" i="6" s="1"/>
  <c r="AF147" i="6" s="1"/>
  <c r="AF148" i="6" s="1"/>
  <c r="AF149" i="6" s="1"/>
  <c r="AF150" i="6" s="1"/>
  <c r="AF151" i="6" s="1"/>
  <c r="AF152" i="6" s="1"/>
  <c r="AF153" i="6" s="1"/>
  <c r="AF154" i="6" s="1"/>
  <c r="AF155" i="6" s="1"/>
  <c r="AF156" i="6" s="1"/>
  <c r="AF157" i="6" s="1"/>
  <c r="AF158" i="6" s="1"/>
  <c r="AF159" i="6" s="1"/>
  <c r="AF160" i="6" s="1"/>
  <c r="AF161" i="6" s="1"/>
  <c r="AF162" i="6" s="1"/>
  <c r="AF163" i="6" s="1"/>
  <c r="AF164" i="6" s="1"/>
  <c r="AF165" i="6" s="1"/>
  <c r="AF166" i="6" s="1"/>
  <c r="AF167" i="6" s="1"/>
  <c r="AF168" i="6" s="1"/>
  <c r="AF169" i="6" s="1"/>
  <c r="AF170" i="6" s="1"/>
  <c r="AF171" i="6" s="1"/>
  <c r="AF172" i="6" s="1"/>
  <c r="AF173" i="6" s="1"/>
  <c r="AF174" i="6" s="1"/>
  <c r="AF175" i="6" s="1"/>
  <c r="AF176" i="6" s="1"/>
  <c r="AF177" i="6" s="1"/>
  <c r="AF178" i="6" s="1"/>
  <c r="AF179" i="6" s="1"/>
  <c r="AF180" i="6" s="1"/>
  <c r="AF181" i="6" s="1"/>
  <c r="AF182" i="6" s="1"/>
  <c r="AF183" i="6" s="1"/>
  <c r="AF184" i="6" s="1"/>
  <c r="AF185" i="6" s="1"/>
  <c r="AF186" i="6" s="1"/>
  <c r="AF187" i="6" s="1"/>
  <c r="AF188" i="6" s="1"/>
  <c r="AF189" i="6" s="1"/>
  <c r="AF190" i="6" s="1"/>
  <c r="AF191" i="6" s="1"/>
  <c r="AF192" i="6" s="1"/>
  <c r="AF193" i="6" s="1"/>
  <c r="AF194" i="6" s="1"/>
  <c r="AF195" i="6" s="1"/>
  <c r="AF196" i="6" s="1"/>
  <c r="AF197" i="6" s="1"/>
  <c r="AF198" i="6" s="1"/>
  <c r="AF199" i="6" s="1"/>
  <c r="AF200" i="6" s="1"/>
  <c r="AF201" i="6" s="1"/>
  <c r="AF202" i="6" s="1"/>
  <c r="AF203" i="6" s="1"/>
  <c r="AF204" i="6" s="1"/>
  <c r="AF205" i="6" s="1"/>
  <c r="AF206" i="6" s="1"/>
  <c r="AF207" i="6" s="1"/>
  <c r="AF208" i="6" s="1"/>
  <c r="AF209" i="6" s="1"/>
  <c r="AF210" i="6" s="1"/>
  <c r="AF211" i="6" s="1"/>
  <c r="AF212" i="6" s="1"/>
  <c r="AF213" i="6" s="1"/>
  <c r="AF214" i="6" s="1"/>
  <c r="AF215" i="6" s="1"/>
  <c r="AF216" i="6" s="1"/>
  <c r="AF217" i="6" s="1"/>
  <c r="AF218" i="6" s="1"/>
  <c r="AF219" i="6" s="1"/>
  <c r="AF220" i="6" s="1"/>
  <c r="AF221" i="6" s="1"/>
  <c r="AF222" i="6" s="1"/>
  <c r="AF223" i="6" s="1"/>
  <c r="AF224" i="6" s="1"/>
  <c r="AF225" i="6" s="1"/>
  <c r="AF226" i="6" s="1"/>
  <c r="AF227" i="6" s="1"/>
  <c r="AF228" i="6" s="1"/>
  <c r="AF229" i="6" s="1"/>
  <c r="AF230" i="6" s="1"/>
  <c r="AF231" i="6" s="1"/>
  <c r="AF232" i="6" s="1"/>
  <c r="AF233" i="6" s="1"/>
  <c r="AF234" i="6" s="1"/>
  <c r="AF235" i="6" s="1"/>
  <c r="AF236" i="6" s="1"/>
  <c r="AF237" i="6" s="1"/>
  <c r="AF238" i="6" s="1"/>
  <c r="AF239" i="6" s="1"/>
  <c r="AF240" i="6" s="1"/>
  <c r="AF241" i="6" s="1"/>
  <c r="AF242" i="6" s="1"/>
  <c r="AF243" i="6" s="1"/>
  <c r="AF244" i="6" s="1"/>
  <c r="AF245" i="6" s="1"/>
  <c r="AF246" i="6" s="1"/>
  <c r="AF247" i="6" s="1"/>
  <c r="AF248" i="6" s="1"/>
  <c r="AF249" i="6" s="1"/>
  <c r="AF250" i="6" s="1"/>
  <c r="AF251" i="6" s="1"/>
  <c r="AF252" i="6" s="1"/>
  <c r="AF253" i="6" s="1"/>
  <c r="AF254" i="6" s="1"/>
  <c r="AF255" i="6" s="1"/>
  <c r="AF256" i="6" s="1"/>
  <c r="AF257" i="6" s="1"/>
  <c r="AF258" i="6" s="1"/>
  <c r="AF259" i="6" s="1"/>
  <c r="AF260" i="6" s="1"/>
  <c r="AF261" i="6" s="1"/>
  <c r="AF262" i="6" s="1"/>
  <c r="AF263" i="6" s="1"/>
  <c r="AF264" i="6" s="1"/>
  <c r="AF265" i="6" s="1"/>
  <c r="AF266" i="6" s="1"/>
  <c r="AF267" i="6" s="1"/>
  <c r="AF268" i="6" s="1"/>
  <c r="AF269" i="6" s="1"/>
  <c r="AF270" i="6" s="1"/>
  <c r="AF271" i="6" s="1"/>
  <c r="AF272" i="6" s="1"/>
  <c r="AF273" i="6" s="1"/>
  <c r="AF274" i="6" s="1"/>
  <c r="AF275" i="6" s="1"/>
  <c r="AF276" i="6" s="1"/>
  <c r="AF277" i="6" s="1"/>
  <c r="AF278" i="6" s="1"/>
  <c r="AF279" i="6" s="1"/>
  <c r="AF280" i="6" s="1"/>
  <c r="AF281" i="6" s="1"/>
  <c r="AF282" i="6" s="1"/>
  <c r="AF283" i="6" s="1"/>
  <c r="AF284" i="6" s="1"/>
  <c r="AF285" i="6" s="1"/>
  <c r="AF286" i="6" s="1"/>
  <c r="AF287" i="6" s="1"/>
  <c r="AF288" i="6" s="1"/>
  <c r="AF289" i="6" s="1"/>
  <c r="AF290" i="6" s="1"/>
  <c r="AF291" i="6" s="1"/>
  <c r="AF292" i="6" s="1"/>
  <c r="AF293" i="6" s="1"/>
  <c r="AF294" i="6" s="1"/>
  <c r="AF295" i="6" s="1"/>
  <c r="AF296" i="6" s="1"/>
  <c r="AF297" i="6" s="1"/>
  <c r="AF298" i="6" s="1"/>
  <c r="AF299" i="6" s="1"/>
  <c r="AF300" i="6" s="1"/>
  <c r="AF301" i="6" s="1"/>
  <c r="AF302" i="6" s="1"/>
  <c r="AF303" i="6" s="1"/>
  <c r="AF304" i="6" s="1"/>
  <c r="AF305" i="6" s="1"/>
  <c r="AF306" i="6" s="1"/>
  <c r="AF307" i="6" s="1"/>
  <c r="AF308" i="6" s="1"/>
  <c r="AF309" i="6" s="1"/>
  <c r="AF310" i="6" s="1"/>
  <c r="AF311" i="6" s="1"/>
  <c r="AF312" i="6" s="1"/>
  <c r="AF313" i="6" s="1"/>
  <c r="AF314" i="6" s="1"/>
  <c r="AF315" i="6" s="1"/>
  <c r="AF316" i="6" s="1"/>
  <c r="AF317" i="6" s="1"/>
  <c r="AF318" i="6" s="1"/>
  <c r="AF319" i="6" s="1"/>
  <c r="AF320" i="6" s="1"/>
  <c r="AF321" i="6" s="1"/>
  <c r="AF322" i="6" s="1"/>
  <c r="AF323" i="6" s="1"/>
  <c r="AF324" i="6" s="1"/>
  <c r="AF325" i="6" s="1"/>
  <c r="AF326" i="6" s="1"/>
  <c r="AF327" i="6" s="1"/>
  <c r="AF328" i="6" s="1"/>
  <c r="AF329" i="6" s="1"/>
  <c r="AF330" i="6" s="1"/>
  <c r="AF331" i="6" s="1"/>
  <c r="AF332" i="6" s="1"/>
  <c r="AF333" i="6" s="1"/>
  <c r="AF334" i="6" s="1"/>
  <c r="AF335" i="6" s="1"/>
  <c r="AF336" i="6" s="1"/>
  <c r="AF337" i="6" s="1"/>
  <c r="AF338" i="6" s="1"/>
  <c r="AF339" i="6" s="1"/>
  <c r="AF340" i="6" s="1"/>
  <c r="AF341" i="6" s="1"/>
  <c r="AF342" i="6" s="1"/>
  <c r="AF343" i="6" s="1"/>
  <c r="AF344" i="6" s="1"/>
  <c r="AF345" i="6" s="1"/>
  <c r="AF346" i="6" s="1"/>
  <c r="AF347" i="6" s="1"/>
  <c r="AF348" i="6" s="1"/>
  <c r="AF349" i="6" s="1"/>
  <c r="AF350" i="6" s="1"/>
  <c r="AF351" i="6" s="1"/>
  <c r="AF352" i="6" s="1"/>
  <c r="AF353" i="6" s="1"/>
  <c r="AF354" i="6" s="1"/>
  <c r="AF355" i="6" s="1"/>
  <c r="AF356" i="6" s="1"/>
  <c r="AF357" i="6" s="1"/>
  <c r="AF358" i="6" s="1"/>
  <c r="AF359" i="6" s="1"/>
  <c r="AF360" i="6" s="1"/>
  <c r="AF361" i="6" s="1"/>
  <c r="AF362" i="6" s="1"/>
  <c r="AF363" i="6" s="1"/>
  <c r="AF364" i="6" s="1"/>
  <c r="AF365" i="6" s="1"/>
  <c r="AF366" i="6" s="1"/>
  <c r="AF367" i="6" s="1"/>
  <c r="AF368" i="6" s="1"/>
  <c r="AF369" i="6" s="1"/>
  <c r="AF370" i="6" s="1"/>
  <c r="AF371" i="6" s="1"/>
  <c r="AF372" i="6" s="1"/>
  <c r="AF373" i="6" s="1"/>
  <c r="AF374" i="6" s="1"/>
  <c r="AF375" i="6" s="1"/>
  <c r="AF376" i="6" s="1"/>
  <c r="AF377" i="6" s="1"/>
  <c r="AF378" i="6" s="1"/>
  <c r="AF379" i="6" s="1"/>
  <c r="AF380" i="6" s="1"/>
  <c r="AF381" i="6" s="1"/>
  <c r="AF382" i="6" s="1"/>
  <c r="AF383" i="6" s="1"/>
  <c r="AF384" i="6" s="1"/>
  <c r="AF385" i="6" s="1"/>
  <c r="AF386" i="6" s="1"/>
  <c r="AF387" i="6" s="1"/>
  <c r="AF388" i="6" s="1"/>
  <c r="AF389" i="6" s="1"/>
  <c r="AF390" i="6" s="1"/>
  <c r="AF391" i="6" s="1"/>
  <c r="AF392" i="6" s="1"/>
  <c r="AF393" i="6" s="1"/>
  <c r="AF394" i="6" s="1"/>
  <c r="AF395" i="6" s="1"/>
  <c r="AF396" i="6" s="1"/>
  <c r="AF397" i="6" s="1"/>
  <c r="AF398" i="6" s="1"/>
  <c r="AF399" i="6" s="1"/>
  <c r="AF400" i="6" s="1"/>
  <c r="AF401" i="6" s="1"/>
  <c r="AF402" i="6" s="1"/>
  <c r="AF403" i="6" s="1"/>
  <c r="AF404" i="6" s="1"/>
  <c r="AF405" i="6" s="1"/>
  <c r="AF406" i="6" s="1"/>
  <c r="AF407" i="6" s="1"/>
  <c r="AF408" i="6" s="1"/>
  <c r="AF409" i="6" s="1"/>
  <c r="AF410" i="6" s="1"/>
  <c r="AF411" i="6" s="1"/>
  <c r="AF412" i="6" s="1"/>
  <c r="AF413" i="6" s="1"/>
  <c r="AF414" i="6" s="1"/>
  <c r="AB9" i="6"/>
  <c r="R9" i="6"/>
  <c r="AV8" i="6"/>
  <c r="AV9" i="6" s="1"/>
  <c r="AV10" i="6" s="1"/>
  <c r="AV11" i="6" s="1"/>
  <c r="AV12" i="6" s="1"/>
  <c r="AV13" i="6" s="1"/>
  <c r="AV14" i="6" s="1"/>
  <c r="AV15" i="6" s="1"/>
  <c r="AV16" i="6" s="1"/>
  <c r="AV17" i="6" s="1"/>
  <c r="AV18" i="6" s="1"/>
  <c r="AV19" i="6" s="1"/>
  <c r="AV20" i="6" s="1"/>
  <c r="AV21" i="6" s="1"/>
  <c r="AV22" i="6" s="1"/>
  <c r="AV23" i="6" s="1"/>
  <c r="AV24" i="6" s="1"/>
  <c r="AV25" i="6" s="1"/>
  <c r="AV26" i="6" s="1"/>
  <c r="AV27" i="6" s="1"/>
  <c r="AV28" i="6" s="1"/>
  <c r="AV29" i="6" s="1"/>
  <c r="AV30" i="6" s="1"/>
  <c r="AV31" i="6" s="1"/>
  <c r="AV32" i="6" s="1"/>
  <c r="AV33" i="6" s="1"/>
  <c r="AV34" i="6" s="1"/>
  <c r="AV35" i="6" s="1"/>
  <c r="AV36" i="6" s="1"/>
  <c r="AV37" i="6" s="1"/>
  <c r="AV38" i="6" s="1"/>
  <c r="AV39" i="6" s="1"/>
  <c r="AV40" i="6" s="1"/>
  <c r="AV41" i="6" s="1"/>
  <c r="AV42" i="6" s="1"/>
  <c r="AV43" i="6" s="1"/>
  <c r="AV44" i="6" s="1"/>
  <c r="AV45" i="6" s="1"/>
  <c r="AV46" i="6" s="1"/>
  <c r="AV47" i="6" s="1"/>
  <c r="AV48" i="6" s="1"/>
  <c r="AV49" i="6" s="1"/>
  <c r="AV50" i="6" s="1"/>
  <c r="AV51" i="6" s="1"/>
  <c r="AV52" i="6" s="1"/>
  <c r="AV53" i="6" s="1"/>
  <c r="AV54" i="6" s="1"/>
  <c r="AV55" i="6" s="1"/>
  <c r="AV56" i="6" s="1"/>
  <c r="AV57" i="6" s="1"/>
  <c r="AV58" i="6" s="1"/>
  <c r="AV59" i="6" s="1"/>
  <c r="AV60" i="6" s="1"/>
  <c r="AV61" i="6" s="1"/>
  <c r="AV62" i="6" s="1"/>
  <c r="AV63" i="6" s="1"/>
  <c r="AV64" i="6" s="1"/>
  <c r="AV65" i="6" s="1"/>
  <c r="AV66" i="6" s="1"/>
  <c r="AV67" i="6" s="1"/>
  <c r="AV68" i="6" s="1"/>
  <c r="AV69" i="6" s="1"/>
  <c r="AV70" i="6" s="1"/>
  <c r="AV71" i="6" s="1"/>
  <c r="AV72" i="6" s="1"/>
  <c r="AV73" i="6" s="1"/>
  <c r="AV74" i="6" s="1"/>
  <c r="AV75" i="6" s="1"/>
  <c r="AV76" i="6" s="1"/>
  <c r="AV77" i="6" s="1"/>
  <c r="AV78" i="6" s="1"/>
  <c r="AV79" i="6" s="1"/>
  <c r="AV80" i="6" s="1"/>
  <c r="AV81" i="6" s="1"/>
  <c r="AV82" i="6" s="1"/>
  <c r="AV83" i="6" s="1"/>
  <c r="AV84" i="6" s="1"/>
  <c r="AV85" i="6" s="1"/>
  <c r="AV86" i="6" s="1"/>
  <c r="AV87" i="6" s="1"/>
  <c r="AV88" i="6" s="1"/>
  <c r="AV89" i="6" s="1"/>
  <c r="AV90" i="6" s="1"/>
  <c r="AV91" i="6" s="1"/>
  <c r="AV92" i="6" s="1"/>
  <c r="AV93" i="6" s="1"/>
  <c r="AV94" i="6" s="1"/>
  <c r="AV95" i="6" s="1"/>
  <c r="AV96" i="6" s="1"/>
  <c r="AV97" i="6" s="1"/>
  <c r="AV98" i="6" s="1"/>
  <c r="AV99" i="6" s="1"/>
  <c r="AV100" i="6" s="1"/>
  <c r="AV101" i="6" s="1"/>
  <c r="AV102" i="6" s="1"/>
  <c r="AV103" i="6" s="1"/>
  <c r="AV104" i="6" s="1"/>
  <c r="AV105" i="6" s="1"/>
  <c r="AV106" i="6" s="1"/>
  <c r="AV107" i="6" s="1"/>
  <c r="AV108" i="6" s="1"/>
  <c r="AV109" i="6" s="1"/>
  <c r="AV110" i="6" s="1"/>
  <c r="AV111" i="6" s="1"/>
  <c r="AV112" i="6" s="1"/>
  <c r="AV113" i="6" s="1"/>
  <c r="AV114" i="6" s="1"/>
  <c r="AV115" i="6" s="1"/>
  <c r="AV116" i="6" s="1"/>
  <c r="AV117" i="6" s="1"/>
  <c r="AV118" i="6" s="1"/>
  <c r="AV119" i="6" s="1"/>
  <c r="AV120" i="6" s="1"/>
  <c r="AV121" i="6" s="1"/>
  <c r="AV122" i="6" s="1"/>
  <c r="AV123" i="6" s="1"/>
  <c r="AV124" i="6" s="1"/>
  <c r="AV125" i="6" s="1"/>
  <c r="AV126" i="6" s="1"/>
  <c r="AV127" i="6" s="1"/>
  <c r="AV128" i="6" s="1"/>
  <c r="AV129" i="6" s="1"/>
  <c r="AV130" i="6" s="1"/>
  <c r="AV131" i="6" s="1"/>
  <c r="AV132" i="6" s="1"/>
  <c r="AV133" i="6" s="1"/>
  <c r="AV134" i="6" s="1"/>
  <c r="AV135" i="6" s="1"/>
  <c r="AV136" i="6" s="1"/>
  <c r="AV137" i="6" s="1"/>
  <c r="AV138" i="6" s="1"/>
  <c r="AV139" i="6" s="1"/>
  <c r="AV140" i="6" s="1"/>
  <c r="AV141" i="6" s="1"/>
  <c r="AV142" i="6" s="1"/>
  <c r="AV143" i="6" s="1"/>
  <c r="AV144" i="6" s="1"/>
  <c r="AV145" i="6" s="1"/>
  <c r="AV146" i="6" s="1"/>
  <c r="AV147" i="6" s="1"/>
  <c r="AV148" i="6" s="1"/>
  <c r="AV149" i="6" s="1"/>
  <c r="AV150" i="6" s="1"/>
  <c r="AV151" i="6" s="1"/>
  <c r="AV152" i="6" s="1"/>
  <c r="AV153" i="6" s="1"/>
  <c r="AV154" i="6" s="1"/>
  <c r="AV155" i="6" s="1"/>
  <c r="AV156" i="6" s="1"/>
  <c r="AV157" i="6" s="1"/>
  <c r="AV158" i="6" s="1"/>
  <c r="AV159" i="6" s="1"/>
  <c r="AV160" i="6" s="1"/>
  <c r="AV161" i="6" s="1"/>
  <c r="AV162" i="6" s="1"/>
  <c r="AV163" i="6" s="1"/>
  <c r="AV164" i="6" s="1"/>
  <c r="AV165" i="6" s="1"/>
  <c r="AV166" i="6" s="1"/>
  <c r="AV167" i="6" s="1"/>
  <c r="AV168" i="6" s="1"/>
  <c r="AV169" i="6" s="1"/>
  <c r="AV170" i="6" s="1"/>
  <c r="AV171" i="6" s="1"/>
  <c r="AV172" i="6" s="1"/>
  <c r="AV173" i="6" s="1"/>
  <c r="AV174" i="6" s="1"/>
  <c r="AV175" i="6" s="1"/>
  <c r="AV176" i="6" s="1"/>
  <c r="AV177" i="6" s="1"/>
  <c r="AV178" i="6" s="1"/>
  <c r="AV179" i="6" s="1"/>
  <c r="AV180" i="6" s="1"/>
  <c r="AV181" i="6" s="1"/>
  <c r="AV182" i="6" s="1"/>
  <c r="AV183" i="6" s="1"/>
  <c r="AV184" i="6" s="1"/>
  <c r="AV185" i="6" s="1"/>
  <c r="AV186" i="6" s="1"/>
  <c r="AV187" i="6" s="1"/>
  <c r="AV188" i="6" s="1"/>
  <c r="AV189" i="6" s="1"/>
  <c r="AV190" i="6" s="1"/>
  <c r="AV191" i="6" s="1"/>
  <c r="AV192" i="6" s="1"/>
  <c r="AV193" i="6" s="1"/>
  <c r="AV194" i="6" s="1"/>
  <c r="AV195" i="6" s="1"/>
  <c r="AV196" i="6" s="1"/>
  <c r="AV197" i="6" s="1"/>
  <c r="AV198" i="6" s="1"/>
  <c r="AV199" i="6" s="1"/>
  <c r="AV200" i="6" s="1"/>
  <c r="AV201" i="6" s="1"/>
  <c r="AV202" i="6" s="1"/>
  <c r="AV203" i="6" s="1"/>
  <c r="AV204" i="6" s="1"/>
  <c r="AV205" i="6" s="1"/>
  <c r="AV206" i="6" s="1"/>
  <c r="AV207" i="6" s="1"/>
  <c r="AV208" i="6" s="1"/>
  <c r="AV209" i="6" s="1"/>
  <c r="AV210" i="6" s="1"/>
  <c r="AV211" i="6" s="1"/>
  <c r="AV212" i="6" s="1"/>
  <c r="AV213" i="6" s="1"/>
  <c r="AV214" i="6" s="1"/>
  <c r="AV215" i="6" s="1"/>
  <c r="AV216" i="6" s="1"/>
  <c r="AV217" i="6" s="1"/>
  <c r="AV218" i="6" s="1"/>
  <c r="AV219" i="6" s="1"/>
  <c r="AV220" i="6" s="1"/>
  <c r="AV221" i="6" s="1"/>
  <c r="AV222" i="6" s="1"/>
  <c r="AV223" i="6" s="1"/>
  <c r="AV224" i="6" s="1"/>
  <c r="AV225" i="6" s="1"/>
  <c r="AV226" i="6" s="1"/>
  <c r="AV227" i="6" s="1"/>
  <c r="AV228" i="6" s="1"/>
  <c r="AV229" i="6" s="1"/>
  <c r="AV230" i="6" s="1"/>
  <c r="AV231" i="6" s="1"/>
  <c r="AV232" i="6" s="1"/>
  <c r="AV233" i="6" s="1"/>
  <c r="AV234" i="6" s="1"/>
  <c r="AV235" i="6" s="1"/>
  <c r="AV236" i="6" s="1"/>
  <c r="AV237" i="6" s="1"/>
  <c r="AV238" i="6" s="1"/>
  <c r="AV239" i="6" s="1"/>
  <c r="AV240" i="6" s="1"/>
  <c r="AV241" i="6" s="1"/>
  <c r="AV242" i="6" s="1"/>
  <c r="AV243" i="6" s="1"/>
  <c r="AV244" i="6" s="1"/>
  <c r="AV245" i="6" s="1"/>
  <c r="AV246" i="6" s="1"/>
  <c r="AV247" i="6" s="1"/>
  <c r="AV248" i="6" s="1"/>
  <c r="AV249" i="6" s="1"/>
  <c r="AV250" i="6" s="1"/>
  <c r="AV251" i="6" s="1"/>
  <c r="AV252" i="6" s="1"/>
  <c r="AV253" i="6" s="1"/>
  <c r="AV254" i="6" s="1"/>
  <c r="AV255" i="6" s="1"/>
  <c r="AV256" i="6" s="1"/>
  <c r="AV257" i="6" s="1"/>
  <c r="AV258" i="6" s="1"/>
  <c r="AV259" i="6" s="1"/>
  <c r="AV260" i="6" s="1"/>
  <c r="AV261" i="6" s="1"/>
  <c r="AV262" i="6" s="1"/>
  <c r="AV263" i="6" s="1"/>
  <c r="AV264" i="6" s="1"/>
  <c r="AV265" i="6" s="1"/>
  <c r="AV266" i="6" s="1"/>
  <c r="AV267" i="6" s="1"/>
  <c r="AV268" i="6" s="1"/>
  <c r="AV269" i="6" s="1"/>
  <c r="AV270" i="6" s="1"/>
  <c r="AV271" i="6" s="1"/>
  <c r="AV272" i="6" s="1"/>
  <c r="AV273" i="6" s="1"/>
  <c r="AV274" i="6" s="1"/>
  <c r="AV275" i="6" s="1"/>
  <c r="AV276" i="6" s="1"/>
  <c r="AV277" i="6" s="1"/>
  <c r="AV278" i="6" s="1"/>
  <c r="AV279" i="6" s="1"/>
  <c r="AV280" i="6" s="1"/>
  <c r="AV281" i="6" s="1"/>
  <c r="AV282" i="6" s="1"/>
  <c r="AV283" i="6" s="1"/>
  <c r="AV284" i="6" s="1"/>
  <c r="AV285" i="6" s="1"/>
  <c r="AV286" i="6" s="1"/>
  <c r="AV287" i="6" s="1"/>
  <c r="AV288" i="6" s="1"/>
  <c r="AV289" i="6" s="1"/>
  <c r="AV290" i="6" s="1"/>
  <c r="AV291" i="6" s="1"/>
  <c r="AV292" i="6" s="1"/>
  <c r="AV293" i="6" s="1"/>
  <c r="AV294" i="6" s="1"/>
  <c r="AV295" i="6" s="1"/>
  <c r="AV296" i="6" s="1"/>
  <c r="AV297" i="6" s="1"/>
  <c r="AV298" i="6" s="1"/>
  <c r="AV299" i="6" s="1"/>
  <c r="AV300" i="6" s="1"/>
  <c r="AV301" i="6" s="1"/>
  <c r="AV302" i="6" s="1"/>
  <c r="AV303" i="6" s="1"/>
  <c r="AV304" i="6" s="1"/>
  <c r="AV305" i="6" s="1"/>
  <c r="AV306" i="6" s="1"/>
  <c r="AV307" i="6" s="1"/>
  <c r="AV308" i="6" s="1"/>
  <c r="AV309" i="6" s="1"/>
  <c r="AV310" i="6" s="1"/>
  <c r="AV311" i="6" s="1"/>
  <c r="AV312" i="6" s="1"/>
  <c r="AV313" i="6" s="1"/>
  <c r="AV314" i="6" s="1"/>
  <c r="AV315" i="6" s="1"/>
  <c r="AV316" i="6" s="1"/>
  <c r="AV317" i="6" s="1"/>
  <c r="AV318" i="6" s="1"/>
  <c r="AV319" i="6" s="1"/>
  <c r="AV320" i="6" s="1"/>
  <c r="AV321" i="6" s="1"/>
  <c r="AV322" i="6" s="1"/>
  <c r="AV323" i="6" s="1"/>
  <c r="AV324" i="6" s="1"/>
  <c r="AV325" i="6" s="1"/>
  <c r="AV326" i="6" s="1"/>
  <c r="AV327" i="6" s="1"/>
  <c r="AV328" i="6" s="1"/>
  <c r="AV329" i="6" s="1"/>
  <c r="AV330" i="6" s="1"/>
  <c r="AV331" i="6" s="1"/>
  <c r="AV332" i="6" s="1"/>
  <c r="AV333" i="6" s="1"/>
  <c r="AV334" i="6" s="1"/>
  <c r="AV335" i="6" s="1"/>
  <c r="AV336" i="6" s="1"/>
  <c r="AV337" i="6" s="1"/>
  <c r="AV338" i="6" s="1"/>
  <c r="AV339" i="6" s="1"/>
  <c r="AV340" i="6" s="1"/>
  <c r="AV341" i="6" s="1"/>
  <c r="AV342" i="6" s="1"/>
  <c r="AV343" i="6" s="1"/>
  <c r="AV344" i="6" s="1"/>
  <c r="AV345" i="6" s="1"/>
  <c r="AV346" i="6" s="1"/>
  <c r="AV347" i="6" s="1"/>
  <c r="AV348" i="6" s="1"/>
  <c r="AV349" i="6" s="1"/>
  <c r="AV350" i="6" s="1"/>
  <c r="AV351" i="6" s="1"/>
  <c r="AV352" i="6" s="1"/>
  <c r="AV353" i="6" s="1"/>
  <c r="AV354" i="6" s="1"/>
  <c r="AV355" i="6" s="1"/>
  <c r="AV356" i="6" s="1"/>
  <c r="AV357" i="6" s="1"/>
  <c r="AV358" i="6" s="1"/>
  <c r="AV359" i="6" s="1"/>
  <c r="AV360" i="6" s="1"/>
  <c r="AV361" i="6" s="1"/>
  <c r="AV362" i="6" s="1"/>
  <c r="AV363" i="6" s="1"/>
  <c r="AV364" i="6" s="1"/>
  <c r="AV365" i="6" s="1"/>
  <c r="AV366" i="6" s="1"/>
  <c r="AV367" i="6" s="1"/>
  <c r="AV368" i="6" s="1"/>
  <c r="AV369" i="6" s="1"/>
  <c r="AV370" i="6" s="1"/>
  <c r="AV371" i="6" s="1"/>
  <c r="AV372" i="6" s="1"/>
  <c r="AV373" i="6" s="1"/>
  <c r="AV374" i="6" s="1"/>
  <c r="AV375" i="6" s="1"/>
  <c r="AV376" i="6" s="1"/>
  <c r="AV377" i="6" s="1"/>
  <c r="AV378" i="6" s="1"/>
  <c r="AV379" i="6" s="1"/>
  <c r="AV380" i="6" s="1"/>
  <c r="AV381" i="6" s="1"/>
  <c r="AV382" i="6" s="1"/>
  <c r="AV383" i="6" s="1"/>
  <c r="AV384" i="6" s="1"/>
  <c r="AV385" i="6" s="1"/>
  <c r="AV386" i="6" s="1"/>
  <c r="AV387" i="6" s="1"/>
  <c r="AV388" i="6" s="1"/>
  <c r="AV389" i="6" s="1"/>
  <c r="AV390" i="6" s="1"/>
  <c r="AV391" i="6" s="1"/>
  <c r="AV392" i="6" s="1"/>
  <c r="AV393" i="6" s="1"/>
  <c r="AV394" i="6" s="1"/>
  <c r="AV395" i="6" s="1"/>
  <c r="AV396" i="6" s="1"/>
  <c r="AV397" i="6" s="1"/>
  <c r="AV398" i="6" s="1"/>
  <c r="AV399" i="6" s="1"/>
  <c r="AV400" i="6" s="1"/>
  <c r="AV401" i="6" s="1"/>
  <c r="AV402" i="6" s="1"/>
  <c r="AV403" i="6" s="1"/>
  <c r="AV404" i="6" s="1"/>
  <c r="AV405" i="6" s="1"/>
  <c r="AV406" i="6" s="1"/>
  <c r="AV407" i="6" s="1"/>
  <c r="AV408" i="6" s="1"/>
  <c r="AV409" i="6" s="1"/>
  <c r="AV410" i="6" s="1"/>
  <c r="AV411" i="6" s="1"/>
  <c r="AV412" i="6" s="1"/>
  <c r="AV413" i="6" s="1"/>
  <c r="AV414" i="6" s="1"/>
  <c r="AU8" i="6"/>
  <c r="AR8" i="6"/>
  <c r="AR9" i="6" s="1"/>
  <c r="AR10" i="6" s="1"/>
  <c r="AR11" i="6" s="1"/>
  <c r="AR12" i="6" s="1"/>
  <c r="AR13" i="6" s="1"/>
  <c r="AR14" i="6" s="1"/>
  <c r="AR15" i="6" s="1"/>
  <c r="AR16" i="6" s="1"/>
  <c r="AR17" i="6" s="1"/>
  <c r="AR18" i="6" s="1"/>
  <c r="AR19" i="6" s="1"/>
  <c r="AR20" i="6" s="1"/>
  <c r="AR21" i="6" s="1"/>
  <c r="AR22" i="6" s="1"/>
  <c r="AR23" i="6" s="1"/>
  <c r="AR24" i="6" s="1"/>
  <c r="AR25" i="6" s="1"/>
  <c r="AR26" i="6" s="1"/>
  <c r="AR27" i="6" s="1"/>
  <c r="AR28" i="6" s="1"/>
  <c r="AR29" i="6" s="1"/>
  <c r="AR30" i="6" s="1"/>
  <c r="AR31" i="6" s="1"/>
  <c r="AR32" i="6" s="1"/>
  <c r="AR33" i="6" s="1"/>
  <c r="AR34" i="6" s="1"/>
  <c r="AR35" i="6" s="1"/>
  <c r="AR36" i="6" s="1"/>
  <c r="AR37" i="6" s="1"/>
  <c r="AR38" i="6" s="1"/>
  <c r="AR39" i="6" s="1"/>
  <c r="AR40" i="6" s="1"/>
  <c r="AR41" i="6" s="1"/>
  <c r="AR42" i="6" s="1"/>
  <c r="AR43" i="6" s="1"/>
  <c r="AR44" i="6" s="1"/>
  <c r="AR45" i="6" s="1"/>
  <c r="AR46" i="6" s="1"/>
  <c r="AR47" i="6" s="1"/>
  <c r="AR48" i="6" s="1"/>
  <c r="AR49" i="6" s="1"/>
  <c r="AR50" i="6" s="1"/>
  <c r="AR51" i="6" s="1"/>
  <c r="AR52" i="6" s="1"/>
  <c r="AR53" i="6" s="1"/>
  <c r="AR54" i="6" s="1"/>
  <c r="AR55" i="6" s="1"/>
  <c r="AR56" i="6" s="1"/>
  <c r="AR57" i="6" s="1"/>
  <c r="AR58" i="6" s="1"/>
  <c r="AR59" i="6" s="1"/>
  <c r="AR60" i="6" s="1"/>
  <c r="AR61" i="6" s="1"/>
  <c r="AR62" i="6" s="1"/>
  <c r="AR63" i="6" s="1"/>
  <c r="AR64" i="6" s="1"/>
  <c r="AR65" i="6" s="1"/>
  <c r="AR66" i="6" s="1"/>
  <c r="AR67" i="6" s="1"/>
  <c r="AR68" i="6" s="1"/>
  <c r="AR69" i="6" s="1"/>
  <c r="AR70" i="6" s="1"/>
  <c r="AR71" i="6" s="1"/>
  <c r="AR72" i="6" s="1"/>
  <c r="AR73" i="6" s="1"/>
  <c r="AR74" i="6" s="1"/>
  <c r="AR75" i="6" s="1"/>
  <c r="AR76" i="6" s="1"/>
  <c r="AR77" i="6" s="1"/>
  <c r="AR78" i="6" s="1"/>
  <c r="AR79" i="6" s="1"/>
  <c r="AR80" i="6" s="1"/>
  <c r="AR81" i="6" s="1"/>
  <c r="AR82" i="6" s="1"/>
  <c r="AR83" i="6" s="1"/>
  <c r="AR84" i="6" s="1"/>
  <c r="AR85" i="6" s="1"/>
  <c r="AR86" i="6" s="1"/>
  <c r="AR87" i="6" s="1"/>
  <c r="AR88" i="6" s="1"/>
  <c r="AR89" i="6" s="1"/>
  <c r="AR90" i="6" s="1"/>
  <c r="AR91" i="6" s="1"/>
  <c r="AR92" i="6" s="1"/>
  <c r="AR93" i="6" s="1"/>
  <c r="AR94" i="6" s="1"/>
  <c r="AR95" i="6" s="1"/>
  <c r="AR96" i="6" s="1"/>
  <c r="AR97" i="6" s="1"/>
  <c r="AR98" i="6" s="1"/>
  <c r="AR99" i="6" s="1"/>
  <c r="AR100" i="6" s="1"/>
  <c r="AR101" i="6" s="1"/>
  <c r="AR102" i="6" s="1"/>
  <c r="AR103" i="6" s="1"/>
  <c r="AR104" i="6" s="1"/>
  <c r="AR105" i="6" s="1"/>
  <c r="AR106" i="6" s="1"/>
  <c r="AR107" i="6" s="1"/>
  <c r="AR108" i="6" s="1"/>
  <c r="AR109" i="6" s="1"/>
  <c r="AR110" i="6" s="1"/>
  <c r="AR111" i="6" s="1"/>
  <c r="AR112" i="6" s="1"/>
  <c r="AR113" i="6" s="1"/>
  <c r="AR114" i="6" s="1"/>
  <c r="AR115" i="6" s="1"/>
  <c r="AR116" i="6" s="1"/>
  <c r="AR117" i="6" s="1"/>
  <c r="AR118" i="6" s="1"/>
  <c r="AR119" i="6" s="1"/>
  <c r="AR120" i="6" s="1"/>
  <c r="AR121" i="6" s="1"/>
  <c r="AR122" i="6" s="1"/>
  <c r="AR123" i="6" s="1"/>
  <c r="AR124" i="6" s="1"/>
  <c r="AR125" i="6" s="1"/>
  <c r="AR126" i="6" s="1"/>
  <c r="AR127" i="6" s="1"/>
  <c r="AR128" i="6" s="1"/>
  <c r="AR129" i="6" s="1"/>
  <c r="AR130" i="6" s="1"/>
  <c r="AR131" i="6" s="1"/>
  <c r="AR132" i="6" s="1"/>
  <c r="AR133" i="6" s="1"/>
  <c r="AR134" i="6" s="1"/>
  <c r="AR135" i="6" s="1"/>
  <c r="AR136" i="6" s="1"/>
  <c r="AR137" i="6" s="1"/>
  <c r="AR138" i="6" s="1"/>
  <c r="AR139" i="6" s="1"/>
  <c r="AR140" i="6" s="1"/>
  <c r="AR141" i="6" s="1"/>
  <c r="AR142" i="6" s="1"/>
  <c r="AR143" i="6" s="1"/>
  <c r="AR144" i="6" s="1"/>
  <c r="AR145" i="6" s="1"/>
  <c r="AR146" i="6" s="1"/>
  <c r="AR147" i="6" s="1"/>
  <c r="AR148" i="6" s="1"/>
  <c r="AR149" i="6" s="1"/>
  <c r="AR150" i="6" s="1"/>
  <c r="AR151" i="6" s="1"/>
  <c r="AR152" i="6" s="1"/>
  <c r="AR153" i="6" s="1"/>
  <c r="AR154" i="6" s="1"/>
  <c r="AR155" i="6" s="1"/>
  <c r="AR156" i="6" s="1"/>
  <c r="AR157" i="6" s="1"/>
  <c r="AR158" i="6" s="1"/>
  <c r="AR159" i="6" s="1"/>
  <c r="AR160" i="6" s="1"/>
  <c r="AR161" i="6" s="1"/>
  <c r="AR162" i="6" s="1"/>
  <c r="AR163" i="6" s="1"/>
  <c r="AR164" i="6" s="1"/>
  <c r="AR165" i="6" s="1"/>
  <c r="AR166" i="6" s="1"/>
  <c r="AR167" i="6" s="1"/>
  <c r="AR168" i="6" s="1"/>
  <c r="AR169" i="6" s="1"/>
  <c r="AR170" i="6" s="1"/>
  <c r="AR171" i="6" s="1"/>
  <c r="AR172" i="6" s="1"/>
  <c r="AR173" i="6" s="1"/>
  <c r="AR174" i="6" s="1"/>
  <c r="AR175" i="6" s="1"/>
  <c r="AR176" i="6" s="1"/>
  <c r="AR177" i="6" s="1"/>
  <c r="AR178" i="6" s="1"/>
  <c r="AR179" i="6" s="1"/>
  <c r="AR180" i="6" s="1"/>
  <c r="AR181" i="6" s="1"/>
  <c r="AR182" i="6" s="1"/>
  <c r="AR183" i="6" s="1"/>
  <c r="AR184" i="6" s="1"/>
  <c r="AR185" i="6" s="1"/>
  <c r="AR186" i="6" s="1"/>
  <c r="AR187" i="6" s="1"/>
  <c r="AR188" i="6" s="1"/>
  <c r="AR189" i="6" s="1"/>
  <c r="AR190" i="6" s="1"/>
  <c r="AR191" i="6" s="1"/>
  <c r="AR192" i="6" s="1"/>
  <c r="AR193" i="6" s="1"/>
  <c r="AR194" i="6" s="1"/>
  <c r="AR195" i="6" s="1"/>
  <c r="AR196" i="6" s="1"/>
  <c r="AR197" i="6" s="1"/>
  <c r="AR198" i="6" s="1"/>
  <c r="AR199" i="6" s="1"/>
  <c r="AR200" i="6" s="1"/>
  <c r="AR201" i="6" s="1"/>
  <c r="AR202" i="6" s="1"/>
  <c r="AR203" i="6" s="1"/>
  <c r="AR204" i="6" s="1"/>
  <c r="AR205" i="6" s="1"/>
  <c r="AR206" i="6" s="1"/>
  <c r="AR207" i="6" s="1"/>
  <c r="AR208" i="6" s="1"/>
  <c r="AR209" i="6" s="1"/>
  <c r="AR210" i="6" s="1"/>
  <c r="AR211" i="6" s="1"/>
  <c r="AR212" i="6" s="1"/>
  <c r="AR213" i="6" s="1"/>
  <c r="AR214" i="6" s="1"/>
  <c r="AR215" i="6" s="1"/>
  <c r="AR216" i="6" s="1"/>
  <c r="AR217" i="6" s="1"/>
  <c r="AR218" i="6" s="1"/>
  <c r="AR219" i="6" s="1"/>
  <c r="AR220" i="6" s="1"/>
  <c r="AR221" i="6" s="1"/>
  <c r="AR222" i="6" s="1"/>
  <c r="AR223" i="6" s="1"/>
  <c r="AR224" i="6" s="1"/>
  <c r="AR225" i="6" s="1"/>
  <c r="AR226" i="6" s="1"/>
  <c r="AR227" i="6" s="1"/>
  <c r="AR228" i="6" s="1"/>
  <c r="AR229" i="6" s="1"/>
  <c r="AR230" i="6" s="1"/>
  <c r="AR231" i="6" s="1"/>
  <c r="AR232" i="6" s="1"/>
  <c r="AR233" i="6" s="1"/>
  <c r="AR234" i="6" s="1"/>
  <c r="AR235" i="6" s="1"/>
  <c r="AR236" i="6" s="1"/>
  <c r="AR237" i="6" s="1"/>
  <c r="AR238" i="6" s="1"/>
  <c r="AR239" i="6" s="1"/>
  <c r="AR240" i="6" s="1"/>
  <c r="AR241" i="6" s="1"/>
  <c r="AR242" i="6" s="1"/>
  <c r="AR243" i="6" s="1"/>
  <c r="AR244" i="6" s="1"/>
  <c r="AR245" i="6" s="1"/>
  <c r="AR246" i="6" s="1"/>
  <c r="AR247" i="6" s="1"/>
  <c r="AR248" i="6" s="1"/>
  <c r="AR249" i="6" s="1"/>
  <c r="AR250" i="6" s="1"/>
  <c r="AR251" i="6" s="1"/>
  <c r="AR252" i="6" s="1"/>
  <c r="AR253" i="6" s="1"/>
  <c r="AR254" i="6" s="1"/>
  <c r="AR255" i="6" s="1"/>
  <c r="AR256" i="6" s="1"/>
  <c r="AR257" i="6" s="1"/>
  <c r="AR258" i="6" s="1"/>
  <c r="AR259" i="6" s="1"/>
  <c r="AR260" i="6" s="1"/>
  <c r="AR261" i="6" s="1"/>
  <c r="AR262" i="6" s="1"/>
  <c r="AR263" i="6" s="1"/>
  <c r="AR264" i="6" s="1"/>
  <c r="AR265" i="6" s="1"/>
  <c r="AR266" i="6" s="1"/>
  <c r="AR267" i="6" s="1"/>
  <c r="AR268" i="6" s="1"/>
  <c r="AR269" i="6" s="1"/>
  <c r="AR270" i="6" s="1"/>
  <c r="AR271" i="6" s="1"/>
  <c r="AR272" i="6" s="1"/>
  <c r="AR273" i="6" s="1"/>
  <c r="AR274" i="6" s="1"/>
  <c r="AR275" i="6" s="1"/>
  <c r="AR276" i="6" s="1"/>
  <c r="AR277" i="6" s="1"/>
  <c r="AR278" i="6" s="1"/>
  <c r="AR279" i="6" s="1"/>
  <c r="AR280" i="6" s="1"/>
  <c r="AR281" i="6" s="1"/>
  <c r="AR282" i="6" s="1"/>
  <c r="AR283" i="6" s="1"/>
  <c r="AR284" i="6" s="1"/>
  <c r="AR285" i="6" s="1"/>
  <c r="AR286" i="6" s="1"/>
  <c r="AR287" i="6" s="1"/>
  <c r="AR288" i="6" s="1"/>
  <c r="AR289" i="6" s="1"/>
  <c r="AR290" i="6" s="1"/>
  <c r="AR291" i="6" s="1"/>
  <c r="AR292" i="6" s="1"/>
  <c r="AR293" i="6" s="1"/>
  <c r="AR294" i="6" s="1"/>
  <c r="AR295" i="6" s="1"/>
  <c r="AR296" i="6" s="1"/>
  <c r="AR297" i="6" s="1"/>
  <c r="AR298" i="6" s="1"/>
  <c r="AR299" i="6" s="1"/>
  <c r="AR300" i="6" s="1"/>
  <c r="AR301" i="6" s="1"/>
  <c r="AR302" i="6" s="1"/>
  <c r="AR303" i="6" s="1"/>
  <c r="AR304" i="6" s="1"/>
  <c r="AR305" i="6" s="1"/>
  <c r="AR306" i="6" s="1"/>
  <c r="AR307" i="6" s="1"/>
  <c r="AR308" i="6" s="1"/>
  <c r="AR309" i="6" s="1"/>
  <c r="AR310" i="6" s="1"/>
  <c r="AR311" i="6" s="1"/>
  <c r="AR312" i="6" s="1"/>
  <c r="AR313" i="6" s="1"/>
  <c r="AR314" i="6" s="1"/>
  <c r="AR315" i="6" s="1"/>
  <c r="AR316" i="6" s="1"/>
  <c r="AR317" i="6" s="1"/>
  <c r="AR318" i="6" s="1"/>
  <c r="AR319" i="6" s="1"/>
  <c r="AR320" i="6" s="1"/>
  <c r="AR321" i="6" s="1"/>
  <c r="AR322" i="6" s="1"/>
  <c r="AR323" i="6" s="1"/>
  <c r="AR324" i="6" s="1"/>
  <c r="AR325" i="6" s="1"/>
  <c r="AR326" i="6" s="1"/>
  <c r="AR327" i="6" s="1"/>
  <c r="AR328" i="6" s="1"/>
  <c r="AR329" i="6" s="1"/>
  <c r="AR330" i="6" s="1"/>
  <c r="AR331" i="6" s="1"/>
  <c r="AR332" i="6" s="1"/>
  <c r="AR333" i="6" s="1"/>
  <c r="AR334" i="6" s="1"/>
  <c r="AR335" i="6" s="1"/>
  <c r="AR336" i="6" s="1"/>
  <c r="AR337" i="6" s="1"/>
  <c r="AR338" i="6" s="1"/>
  <c r="AR339" i="6" s="1"/>
  <c r="AR340" i="6" s="1"/>
  <c r="AR341" i="6" s="1"/>
  <c r="AR342" i="6" s="1"/>
  <c r="AR343" i="6" s="1"/>
  <c r="AR344" i="6" s="1"/>
  <c r="AR345" i="6" s="1"/>
  <c r="AR346" i="6" s="1"/>
  <c r="AR347" i="6" s="1"/>
  <c r="AR348" i="6" s="1"/>
  <c r="AR349" i="6" s="1"/>
  <c r="AR350" i="6" s="1"/>
  <c r="AR351" i="6" s="1"/>
  <c r="AR352" i="6" s="1"/>
  <c r="AR353" i="6" s="1"/>
  <c r="AR354" i="6" s="1"/>
  <c r="AR355" i="6" s="1"/>
  <c r="AR356" i="6" s="1"/>
  <c r="AR357" i="6" s="1"/>
  <c r="AR358" i="6" s="1"/>
  <c r="AR359" i="6" s="1"/>
  <c r="AR360" i="6" s="1"/>
  <c r="AR361" i="6" s="1"/>
  <c r="AR362" i="6" s="1"/>
  <c r="AR363" i="6" s="1"/>
  <c r="AR364" i="6" s="1"/>
  <c r="AR365" i="6" s="1"/>
  <c r="AR366" i="6" s="1"/>
  <c r="AR367" i="6" s="1"/>
  <c r="AR368" i="6" s="1"/>
  <c r="AR369" i="6" s="1"/>
  <c r="AR370" i="6" s="1"/>
  <c r="AR371" i="6" s="1"/>
  <c r="AR372" i="6" s="1"/>
  <c r="AR373" i="6" s="1"/>
  <c r="AR374" i="6" s="1"/>
  <c r="AR375" i="6" s="1"/>
  <c r="AR376" i="6" s="1"/>
  <c r="AR377" i="6" s="1"/>
  <c r="AR378" i="6" s="1"/>
  <c r="AR379" i="6" s="1"/>
  <c r="AR380" i="6" s="1"/>
  <c r="AR381" i="6" s="1"/>
  <c r="AR382" i="6" s="1"/>
  <c r="AR383" i="6" s="1"/>
  <c r="AR384" i="6" s="1"/>
  <c r="AR385" i="6" s="1"/>
  <c r="AR386" i="6" s="1"/>
  <c r="AR387" i="6" s="1"/>
  <c r="AR388" i="6" s="1"/>
  <c r="AR389" i="6" s="1"/>
  <c r="AR390" i="6" s="1"/>
  <c r="AR391" i="6" s="1"/>
  <c r="AR392" i="6" s="1"/>
  <c r="AR393" i="6" s="1"/>
  <c r="AR394" i="6" s="1"/>
  <c r="AR395" i="6" s="1"/>
  <c r="AR396" i="6" s="1"/>
  <c r="AR397" i="6" s="1"/>
  <c r="AR398" i="6" s="1"/>
  <c r="AR399" i="6" s="1"/>
  <c r="AR400" i="6" s="1"/>
  <c r="AR401" i="6" s="1"/>
  <c r="AR402" i="6" s="1"/>
  <c r="AR403" i="6" s="1"/>
  <c r="AR404" i="6" s="1"/>
  <c r="AR405" i="6" s="1"/>
  <c r="AR406" i="6" s="1"/>
  <c r="AR407" i="6" s="1"/>
  <c r="AR408" i="6" s="1"/>
  <c r="AR409" i="6" s="1"/>
  <c r="AR410" i="6" s="1"/>
  <c r="AR411" i="6" s="1"/>
  <c r="AR412" i="6" s="1"/>
  <c r="AR413" i="6" s="1"/>
  <c r="AR414" i="6" s="1"/>
  <c r="AQ8" i="6"/>
  <c r="AN8" i="6"/>
  <c r="AN9" i="6" s="1"/>
  <c r="AN10" i="6" s="1"/>
  <c r="AN11" i="6" s="1"/>
  <c r="AN12" i="6" s="1"/>
  <c r="AN13" i="6" s="1"/>
  <c r="AN14" i="6" s="1"/>
  <c r="AN15" i="6" s="1"/>
  <c r="AN16" i="6" s="1"/>
  <c r="AN17" i="6" s="1"/>
  <c r="AN18" i="6" s="1"/>
  <c r="AN19" i="6" s="1"/>
  <c r="AN20" i="6" s="1"/>
  <c r="AN21" i="6" s="1"/>
  <c r="AN22" i="6" s="1"/>
  <c r="AN23" i="6" s="1"/>
  <c r="AN24" i="6" s="1"/>
  <c r="AN25" i="6" s="1"/>
  <c r="AN26" i="6" s="1"/>
  <c r="AN27" i="6" s="1"/>
  <c r="AN28" i="6" s="1"/>
  <c r="AN29" i="6" s="1"/>
  <c r="AN30" i="6" s="1"/>
  <c r="AN31" i="6" s="1"/>
  <c r="AN32" i="6" s="1"/>
  <c r="AN33" i="6" s="1"/>
  <c r="AN34" i="6" s="1"/>
  <c r="AN35" i="6" s="1"/>
  <c r="AN36" i="6" s="1"/>
  <c r="AN37" i="6" s="1"/>
  <c r="AN38" i="6" s="1"/>
  <c r="AN39" i="6" s="1"/>
  <c r="AN40" i="6" s="1"/>
  <c r="AN41" i="6" s="1"/>
  <c r="AN42" i="6" s="1"/>
  <c r="AN43" i="6" s="1"/>
  <c r="AN44" i="6" s="1"/>
  <c r="AN45" i="6" s="1"/>
  <c r="AN46" i="6" s="1"/>
  <c r="AN47" i="6" s="1"/>
  <c r="AN48" i="6" s="1"/>
  <c r="AN49" i="6" s="1"/>
  <c r="AN50" i="6" s="1"/>
  <c r="AN51" i="6" s="1"/>
  <c r="AN52" i="6" s="1"/>
  <c r="AN53" i="6" s="1"/>
  <c r="AN54" i="6" s="1"/>
  <c r="AN55" i="6" s="1"/>
  <c r="AN56" i="6" s="1"/>
  <c r="AN57" i="6" s="1"/>
  <c r="AN58" i="6" s="1"/>
  <c r="AN59" i="6" s="1"/>
  <c r="AN60" i="6" s="1"/>
  <c r="AN61" i="6" s="1"/>
  <c r="AN62" i="6" s="1"/>
  <c r="AN63" i="6" s="1"/>
  <c r="AN64" i="6" s="1"/>
  <c r="AN65" i="6" s="1"/>
  <c r="AN66" i="6" s="1"/>
  <c r="AN67" i="6" s="1"/>
  <c r="AN68" i="6" s="1"/>
  <c r="AN69" i="6" s="1"/>
  <c r="AN70" i="6" s="1"/>
  <c r="AN71" i="6" s="1"/>
  <c r="AN72" i="6" s="1"/>
  <c r="AN73" i="6" s="1"/>
  <c r="AN74" i="6" s="1"/>
  <c r="AN75" i="6" s="1"/>
  <c r="AN76" i="6" s="1"/>
  <c r="AN77" i="6" s="1"/>
  <c r="AN78" i="6" s="1"/>
  <c r="AN79" i="6" s="1"/>
  <c r="AN80" i="6" s="1"/>
  <c r="AN81" i="6" s="1"/>
  <c r="AN82" i="6" s="1"/>
  <c r="AN83" i="6" s="1"/>
  <c r="AN84" i="6" s="1"/>
  <c r="AN85" i="6" s="1"/>
  <c r="AN86" i="6" s="1"/>
  <c r="AN87" i="6" s="1"/>
  <c r="AN88" i="6" s="1"/>
  <c r="AN89" i="6" s="1"/>
  <c r="AN90" i="6" s="1"/>
  <c r="AN91" i="6" s="1"/>
  <c r="AN92" i="6" s="1"/>
  <c r="AN93" i="6" s="1"/>
  <c r="AN94" i="6" s="1"/>
  <c r="AN95" i="6" s="1"/>
  <c r="AN96" i="6" s="1"/>
  <c r="AN97" i="6" s="1"/>
  <c r="AN98" i="6" s="1"/>
  <c r="AN99" i="6" s="1"/>
  <c r="AN100" i="6" s="1"/>
  <c r="AN101" i="6" s="1"/>
  <c r="AN102" i="6" s="1"/>
  <c r="AN103" i="6" s="1"/>
  <c r="AN104" i="6" s="1"/>
  <c r="AN105" i="6" s="1"/>
  <c r="AN106" i="6" s="1"/>
  <c r="AN107" i="6" s="1"/>
  <c r="AN108" i="6" s="1"/>
  <c r="AN109" i="6" s="1"/>
  <c r="AN110" i="6" s="1"/>
  <c r="AN111" i="6" s="1"/>
  <c r="AN112" i="6" s="1"/>
  <c r="AN113" i="6" s="1"/>
  <c r="AN114" i="6" s="1"/>
  <c r="AN115" i="6" s="1"/>
  <c r="AN116" i="6" s="1"/>
  <c r="AN117" i="6" s="1"/>
  <c r="AN118" i="6" s="1"/>
  <c r="AN119" i="6" s="1"/>
  <c r="AN120" i="6" s="1"/>
  <c r="AN121" i="6" s="1"/>
  <c r="AN122" i="6" s="1"/>
  <c r="AN123" i="6" s="1"/>
  <c r="AN124" i="6" s="1"/>
  <c r="AN125" i="6" s="1"/>
  <c r="AN126" i="6" s="1"/>
  <c r="AN127" i="6" s="1"/>
  <c r="AN128" i="6" s="1"/>
  <c r="AN129" i="6" s="1"/>
  <c r="AN130" i="6" s="1"/>
  <c r="AN131" i="6" s="1"/>
  <c r="AN132" i="6" s="1"/>
  <c r="AN133" i="6" s="1"/>
  <c r="AN134" i="6" s="1"/>
  <c r="AN135" i="6" s="1"/>
  <c r="AN136" i="6" s="1"/>
  <c r="AN137" i="6" s="1"/>
  <c r="AN138" i="6" s="1"/>
  <c r="AN139" i="6" s="1"/>
  <c r="AN140" i="6" s="1"/>
  <c r="AN141" i="6" s="1"/>
  <c r="AN142" i="6" s="1"/>
  <c r="AN143" i="6" s="1"/>
  <c r="AN144" i="6" s="1"/>
  <c r="AN145" i="6" s="1"/>
  <c r="AN146" i="6" s="1"/>
  <c r="AN147" i="6" s="1"/>
  <c r="AN148" i="6" s="1"/>
  <c r="AN149" i="6" s="1"/>
  <c r="AN150" i="6" s="1"/>
  <c r="AN151" i="6" s="1"/>
  <c r="AN152" i="6" s="1"/>
  <c r="AN153" i="6" s="1"/>
  <c r="AN154" i="6" s="1"/>
  <c r="AN155" i="6" s="1"/>
  <c r="AN156" i="6" s="1"/>
  <c r="AN157" i="6" s="1"/>
  <c r="AN158" i="6" s="1"/>
  <c r="AN159" i="6" s="1"/>
  <c r="AN160" i="6" s="1"/>
  <c r="AN161" i="6" s="1"/>
  <c r="AN162" i="6" s="1"/>
  <c r="AN163" i="6" s="1"/>
  <c r="AN164" i="6" s="1"/>
  <c r="AN165" i="6" s="1"/>
  <c r="AN166" i="6" s="1"/>
  <c r="AN167" i="6" s="1"/>
  <c r="AN168" i="6" s="1"/>
  <c r="AN169" i="6" s="1"/>
  <c r="AN170" i="6" s="1"/>
  <c r="AN171" i="6" s="1"/>
  <c r="AN172" i="6" s="1"/>
  <c r="AN173" i="6" s="1"/>
  <c r="AN174" i="6" s="1"/>
  <c r="AN175" i="6" s="1"/>
  <c r="AN176" i="6" s="1"/>
  <c r="AN177" i="6" s="1"/>
  <c r="AN178" i="6" s="1"/>
  <c r="AN179" i="6" s="1"/>
  <c r="AN180" i="6" s="1"/>
  <c r="AN181" i="6" s="1"/>
  <c r="AN182" i="6" s="1"/>
  <c r="AN183" i="6" s="1"/>
  <c r="AN184" i="6" s="1"/>
  <c r="AN185" i="6" s="1"/>
  <c r="AN186" i="6" s="1"/>
  <c r="AN187" i="6" s="1"/>
  <c r="AN188" i="6" s="1"/>
  <c r="AN189" i="6" s="1"/>
  <c r="AN190" i="6" s="1"/>
  <c r="AN191" i="6" s="1"/>
  <c r="AN192" i="6" s="1"/>
  <c r="AN193" i="6" s="1"/>
  <c r="AN194" i="6" s="1"/>
  <c r="AN195" i="6" s="1"/>
  <c r="AN196" i="6" s="1"/>
  <c r="AN197" i="6" s="1"/>
  <c r="AN198" i="6" s="1"/>
  <c r="AN199" i="6" s="1"/>
  <c r="AN200" i="6" s="1"/>
  <c r="AN201" i="6" s="1"/>
  <c r="AN202" i="6" s="1"/>
  <c r="AN203" i="6" s="1"/>
  <c r="AN204" i="6" s="1"/>
  <c r="AN205" i="6" s="1"/>
  <c r="AN206" i="6" s="1"/>
  <c r="AN207" i="6" s="1"/>
  <c r="AN208" i="6" s="1"/>
  <c r="AN209" i="6" s="1"/>
  <c r="AN210" i="6" s="1"/>
  <c r="AN211" i="6" s="1"/>
  <c r="AN212" i="6" s="1"/>
  <c r="AN213" i="6" s="1"/>
  <c r="AN214" i="6" s="1"/>
  <c r="AN215" i="6" s="1"/>
  <c r="AN216" i="6" s="1"/>
  <c r="AN217" i="6" s="1"/>
  <c r="AN218" i="6" s="1"/>
  <c r="AN219" i="6" s="1"/>
  <c r="AN220" i="6" s="1"/>
  <c r="AN221" i="6" s="1"/>
  <c r="AN222" i="6" s="1"/>
  <c r="AN223" i="6" s="1"/>
  <c r="AN224" i="6" s="1"/>
  <c r="AN225" i="6" s="1"/>
  <c r="AN226" i="6" s="1"/>
  <c r="AN227" i="6" s="1"/>
  <c r="AN228" i="6" s="1"/>
  <c r="AN229" i="6" s="1"/>
  <c r="AN230" i="6" s="1"/>
  <c r="AN231" i="6" s="1"/>
  <c r="AN232" i="6" s="1"/>
  <c r="AN233" i="6" s="1"/>
  <c r="AN234" i="6" s="1"/>
  <c r="AN235" i="6" s="1"/>
  <c r="AN236" i="6" s="1"/>
  <c r="AN237" i="6" s="1"/>
  <c r="AN238" i="6" s="1"/>
  <c r="AN239" i="6" s="1"/>
  <c r="AN240" i="6" s="1"/>
  <c r="AN241" i="6" s="1"/>
  <c r="AN242" i="6" s="1"/>
  <c r="AN243" i="6" s="1"/>
  <c r="AN244" i="6" s="1"/>
  <c r="AN245" i="6" s="1"/>
  <c r="AN246" i="6" s="1"/>
  <c r="AN247" i="6" s="1"/>
  <c r="AN248" i="6" s="1"/>
  <c r="AN249" i="6" s="1"/>
  <c r="AN250" i="6" s="1"/>
  <c r="AN251" i="6" s="1"/>
  <c r="AN252" i="6" s="1"/>
  <c r="AN253" i="6" s="1"/>
  <c r="AN254" i="6" s="1"/>
  <c r="AN255" i="6" s="1"/>
  <c r="AN256" i="6" s="1"/>
  <c r="AN257" i="6" s="1"/>
  <c r="AN258" i="6" s="1"/>
  <c r="AN259" i="6" s="1"/>
  <c r="AN260" i="6" s="1"/>
  <c r="AN261" i="6" s="1"/>
  <c r="AN262" i="6" s="1"/>
  <c r="AN263" i="6" s="1"/>
  <c r="AN264" i="6" s="1"/>
  <c r="AN265" i="6" s="1"/>
  <c r="AN266" i="6" s="1"/>
  <c r="AN267" i="6" s="1"/>
  <c r="AN268" i="6" s="1"/>
  <c r="AN269" i="6" s="1"/>
  <c r="AN270" i="6" s="1"/>
  <c r="AN271" i="6" s="1"/>
  <c r="AN272" i="6" s="1"/>
  <c r="AN273" i="6" s="1"/>
  <c r="AN274" i="6" s="1"/>
  <c r="AN275" i="6" s="1"/>
  <c r="AN276" i="6" s="1"/>
  <c r="AN277" i="6" s="1"/>
  <c r="AN278" i="6" s="1"/>
  <c r="AN279" i="6" s="1"/>
  <c r="AN280" i="6" s="1"/>
  <c r="AN281" i="6" s="1"/>
  <c r="AN282" i="6" s="1"/>
  <c r="AN283" i="6" s="1"/>
  <c r="AN284" i="6" s="1"/>
  <c r="AN285" i="6" s="1"/>
  <c r="AN286" i="6" s="1"/>
  <c r="AN287" i="6" s="1"/>
  <c r="AN288" i="6" s="1"/>
  <c r="AN289" i="6" s="1"/>
  <c r="AN290" i="6" s="1"/>
  <c r="AN291" i="6" s="1"/>
  <c r="AN292" i="6" s="1"/>
  <c r="AN293" i="6" s="1"/>
  <c r="AN294" i="6" s="1"/>
  <c r="AN295" i="6" s="1"/>
  <c r="AN296" i="6" s="1"/>
  <c r="AN297" i="6" s="1"/>
  <c r="AN298" i="6" s="1"/>
  <c r="AN299" i="6" s="1"/>
  <c r="AN300" i="6" s="1"/>
  <c r="AN301" i="6" s="1"/>
  <c r="AN302" i="6" s="1"/>
  <c r="AN303" i="6" s="1"/>
  <c r="AN304" i="6" s="1"/>
  <c r="AN305" i="6" s="1"/>
  <c r="AN306" i="6" s="1"/>
  <c r="AN307" i="6" s="1"/>
  <c r="AN308" i="6" s="1"/>
  <c r="AN309" i="6" s="1"/>
  <c r="AN310" i="6" s="1"/>
  <c r="AN311" i="6" s="1"/>
  <c r="AN312" i="6" s="1"/>
  <c r="AN313" i="6" s="1"/>
  <c r="AN314" i="6" s="1"/>
  <c r="AN315" i="6" s="1"/>
  <c r="AN316" i="6" s="1"/>
  <c r="AN317" i="6" s="1"/>
  <c r="AN318" i="6" s="1"/>
  <c r="AN319" i="6" s="1"/>
  <c r="AN320" i="6" s="1"/>
  <c r="AN321" i="6" s="1"/>
  <c r="AN322" i="6" s="1"/>
  <c r="AN323" i="6" s="1"/>
  <c r="AN324" i="6" s="1"/>
  <c r="AN325" i="6" s="1"/>
  <c r="AN326" i="6" s="1"/>
  <c r="AN327" i="6" s="1"/>
  <c r="AN328" i="6" s="1"/>
  <c r="AN329" i="6" s="1"/>
  <c r="AN330" i="6" s="1"/>
  <c r="AN331" i="6" s="1"/>
  <c r="AN332" i="6" s="1"/>
  <c r="AN333" i="6" s="1"/>
  <c r="AN334" i="6" s="1"/>
  <c r="AN335" i="6" s="1"/>
  <c r="AN336" i="6" s="1"/>
  <c r="AN337" i="6" s="1"/>
  <c r="AN338" i="6" s="1"/>
  <c r="AN339" i="6" s="1"/>
  <c r="AN340" i="6" s="1"/>
  <c r="AN341" i="6" s="1"/>
  <c r="AN342" i="6" s="1"/>
  <c r="AN343" i="6" s="1"/>
  <c r="AN344" i="6" s="1"/>
  <c r="AN345" i="6" s="1"/>
  <c r="AN346" i="6" s="1"/>
  <c r="AN347" i="6" s="1"/>
  <c r="AN348" i="6" s="1"/>
  <c r="AN349" i="6" s="1"/>
  <c r="AN350" i="6" s="1"/>
  <c r="AN351" i="6" s="1"/>
  <c r="AN352" i="6" s="1"/>
  <c r="AN353" i="6" s="1"/>
  <c r="AN354" i="6" s="1"/>
  <c r="AN355" i="6" s="1"/>
  <c r="AN356" i="6" s="1"/>
  <c r="AN357" i="6" s="1"/>
  <c r="AN358" i="6" s="1"/>
  <c r="AN359" i="6" s="1"/>
  <c r="AN360" i="6" s="1"/>
  <c r="AN361" i="6" s="1"/>
  <c r="AN362" i="6" s="1"/>
  <c r="AN363" i="6" s="1"/>
  <c r="AN364" i="6" s="1"/>
  <c r="AN365" i="6" s="1"/>
  <c r="AN366" i="6" s="1"/>
  <c r="AN367" i="6" s="1"/>
  <c r="AN368" i="6" s="1"/>
  <c r="AN369" i="6" s="1"/>
  <c r="AN370" i="6" s="1"/>
  <c r="AN371" i="6" s="1"/>
  <c r="AN372" i="6" s="1"/>
  <c r="AN373" i="6" s="1"/>
  <c r="AN374" i="6" s="1"/>
  <c r="AN375" i="6" s="1"/>
  <c r="AN376" i="6" s="1"/>
  <c r="AN377" i="6" s="1"/>
  <c r="AN378" i="6" s="1"/>
  <c r="AN379" i="6" s="1"/>
  <c r="AN380" i="6" s="1"/>
  <c r="AN381" i="6" s="1"/>
  <c r="AN382" i="6" s="1"/>
  <c r="AN383" i="6" s="1"/>
  <c r="AN384" i="6" s="1"/>
  <c r="AN385" i="6" s="1"/>
  <c r="AN386" i="6" s="1"/>
  <c r="AN387" i="6" s="1"/>
  <c r="AN388" i="6" s="1"/>
  <c r="AN389" i="6" s="1"/>
  <c r="AN390" i="6" s="1"/>
  <c r="AN391" i="6" s="1"/>
  <c r="AN392" i="6" s="1"/>
  <c r="AN393" i="6" s="1"/>
  <c r="AN394" i="6" s="1"/>
  <c r="AN395" i="6" s="1"/>
  <c r="AN396" i="6" s="1"/>
  <c r="AN397" i="6" s="1"/>
  <c r="AN398" i="6" s="1"/>
  <c r="AN399" i="6" s="1"/>
  <c r="AN400" i="6" s="1"/>
  <c r="AN401" i="6" s="1"/>
  <c r="AN402" i="6" s="1"/>
  <c r="AN403" i="6" s="1"/>
  <c r="AN404" i="6" s="1"/>
  <c r="AN405" i="6" s="1"/>
  <c r="AN406" i="6" s="1"/>
  <c r="AN407" i="6" s="1"/>
  <c r="AN408" i="6" s="1"/>
  <c r="AN409" i="6" s="1"/>
  <c r="AN410" i="6" s="1"/>
  <c r="AN411" i="6" s="1"/>
  <c r="AN412" i="6" s="1"/>
  <c r="AN413" i="6" s="1"/>
  <c r="AN414" i="6" s="1"/>
  <c r="AM8" i="6"/>
  <c r="AJ8" i="6"/>
  <c r="AJ9" i="6" s="1"/>
  <c r="AJ10" i="6" s="1"/>
  <c r="AJ11" i="6" s="1"/>
  <c r="AJ12" i="6" s="1"/>
  <c r="AJ13" i="6" s="1"/>
  <c r="AJ14" i="6" s="1"/>
  <c r="AJ15" i="6" s="1"/>
  <c r="AJ16" i="6" s="1"/>
  <c r="AJ17" i="6" s="1"/>
  <c r="AJ18" i="6" s="1"/>
  <c r="AJ19" i="6" s="1"/>
  <c r="AJ20" i="6" s="1"/>
  <c r="AJ21" i="6" s="1"/>
  <c r="AJ22" i="6" s="1"/>
  <c r="AJ23" i="6" s="1"/>
  <c r="AJ24" i="6" s="1"/>
  <c r="AJ25" i="6" s="1"/>
  <c r="AJ26" i="6" s="1"/>
  <c r="AJ27" i="6" s="1"/>
  <c r="AJ28" i="6" s="1"/>
  <c r="AJ29" i="6" s="1"/>
  <c r="AJ30" i="6" s="1"/>
  <c r="AJ31" i="6" s="1"/>
  <c r="AJ32" i="6" s="1"/>
  <c r="AJ33" i="6" s="1"/>
  <c r="AJ34" i="6" s="1"/>
  <c r="AJ35" i="6" s="1"/>
  <c r="AJ36" i="6" s="1"/>
  <c r="AJ37" i="6" s="1"/>
  <c r="AJ38" i="6" s="1"/>
  <c r="AJ39" i="6" s="1"/>
  <c r="AJ40" i="6" s="1"/>
  <c r="AJ41" i="6" s="1"/>
  <c r="AJ42" i="6" s="1"/>
  <c r="AJ43" i="6" s="1"/>
  <c r="AJ44" i="6" s="1"/>
  <c r="AJ45" i="6" s="1"/>
  <c r="AJ46" i="6" s="1"/>
  <c r="AJ47" i="6" s="1"/>
  <c r="AJ48" i="6" s="1"/>
  <c r="AJ49" i="6" s="1"/>
  <c r="AJ50" i="6" s="1"/>
  <c r="AJ51" i="6" s="1"/>
  <c r="AJ52" i="6" s="1"/>
  <c r="AJ53" i="6" s="1"/>
  <c r="AJ54" i="6" s="1"/>
  <c r="AJ55" i="6" s="1"/>
  <c r="AJ56" i="6" s="1"/>
  <c r="AJ57" i="6" s="1"/>
  <c r="AJ58" i="6" s="1"/>
  <c r="AJ59" i="6" s="1"/>
  <c r="AJ60" i="6" s="1"/>
  <c r="AJ61" i="6" s="1"/>
  <c r="AJ62" i="6" s="1"/>
  <c r="AJ63" i="6" s="1"/>
  <c r="AJ64" i="6" s="1"/>
  <c r="AJ65" i="6" s="1"/>
  <c r="AJ66" i="6" s="1"/>
  <c r="AJ67" i="6" s="1"/>
  <c r="AJ68" i="6" s="1"/>
  <c r="AJ69" i="6" s="1"/>
  <c r="AJ70" i="6" s="1"/>
  <c r="AJ71" i="6" s="1"/>
  <c r="AJ72" i="6" s="1"/>
  <c r="AJ73" i="6" s="1"/>
  <c r="AJ74" i="6" s="1"/>
  <c r="AJ75" i="6" s="1"/>
  <c r="AJ76" i="6" s="1"/>
  <c r="AJ77" i="6" s="1"/>
  <c r="AJ78" i="6" s="1"/>
  <c r="AJ79" i="6" s="1"/>
  <c r="AJ80" i="6" s="1"/>
  <c r="AJ81" i="6" s="1"/>
  <c r="AJ82" i="6" s="1"/>
  <c r="AJ83" i="6" s="1"/>
  <c r="AJ84" i="6" s="1"/>
  <c r="AJ85" i="6" s="1"/>
  <c r="AJ86" i="6" s="1"/>
  <c r="AJ87" i="6" s="1"/>
  <c r="AJ88" i="6" s="1"/>
  <c r="AJ89" i="6" s="1"/>
  <c r="AJ90" i="6" s="1"/>
  <c r="AJ91" i="6" s="1"/>
  <c r="AJ92" i="6" s="1"/>
  <c r="AJ93" i="6" s="1"/>
  <c r="AJ94" i="6" s="1"/>
  <c r="AJ95" i="6" s="1"/>
  <c r="AJ96" i="6" s="1"/>
  <c r="AJ97" i="6" s="1"/>
  <c r="AJ98" i="6" s="1"/>
  <c r="AJ99" i="6" s="1"/>
  <c r="AJ100" i="6" s="1"/>
  <c r="AJ101" i="6" s="1"/>
  <c r="AJ102" i="6" s="1"/>
  <c r="AJ103" i="6" s="1"/>
  <c r="AJ104" i="6" s="1"/>
  <c r="AJ105" i="6" s="1"/>
  <c r="AJ106" i="6" s="1"/>
  <c r="AJ107" i="6" s="1"/>
  <c r="AJ108" i="6" s="1"/>
  <c r="AJ109" i="6" s="1"/>
  <c r="AJ110" i="6" s="1"/>
  <c r="AJ111" i="6" s="1"/>
  <c r="AJ112" i="6" s="1"/>
  <c r="AJ113" i="6" s="1"/>
  <c r="AJ114" i="6" s="1"/>
  <c r="AJ115" i="6" s="1"/>
  <c r="AJ116" i="6" s="1"/>
  <c r="AJ117" i="6" s="1"/>
  <c r="AJ118" i="6" s="1"/>
  <c r="AJ119" i="6" s="1"/>
  <c r="AJ120" i="6" s="1"/>
  <c r="AJ121" i="6" s="1"/>
  <c r="AJ122" i="6" s="1"/>
  <c r="AJ123" i="6" s="1"/>
  <c r="AJ124" i="6" s="1"/>
  <c r="AJ125" i="6" s="1"/>
  <c r="AJ126" i="6" s="1"/>
  <c r="AJ127" i="6" s="1"/>
  <c r="AJ128" i="6" s="1"/>
  <c r="AJ129" i="6" s="1"/>
  <c r="AJ130" i="6" s="1"/>
  <c r="AJ131" i="6" s="1"/>
  <c r="AJ132" i="6" s="1"/>
  <c r="AJ133" i="6" s="1"/>
  <c r="AJ134" i="6" s="1"/>
  <c r="AJ135" i="6" s="1"/>
  <c r="AJ136" i="6" s="1"/>
  <c r="AJ137" i="6" s="1"/>
  <c r="AJ138" i="6" s="1"/>
  <c r="AJ139" i="6" s="1"/>
  <c r="AJ140" i="6" s="1"/>
  <c r="AJ141" i="6" s="1"/>
  <c r="AJ142" i="6" s="1"/>
  <c r="AJ143" i="6" s="1"/>
  <c r="AJ144" i="6" s="1"/>
  <c r="AJ145" i="6" s="1"/>
  <c r="AJ146" i="6" s="1"/>
  <c r="AJ147" i="6" s="1"/>
  <c r="AJ148" i="6" s="1"/>
  <c r="AJ149" i="6" s="1"/>
  <c r="AJ150" i="6" s="1"/>
  <c r="AJ151" i="6" s="1"/>
  <c r="AJ152" i="6" s="1"/>
  <c r="AJ153" i="6" s="1"/>
  <c r="AJ154" i="6" s="1"/>
  <c r="AJ155" i="6" s="1"/>
  <c r="AJ156" i="6" s="1"/>
  <c r="AJ157" i="6" s="1"/>
  <c r="AJ158" i="6" s="1"/>
  <c r="AJ159" i="6" s="1"/>
  <c r="AJ160" i="6" s="1"/>
  <c r="AJ161" i="6" s="1"/>
  <c r="AJ162" i="6" s="1"/>
  <c r="AJ163" i="6" s="1"/>
  <c r="AJ164" i="6" s="1"/>
  <c r="AJ165" i="6" s="1"/>
  <c r="AJ166" i="6" s="1"/>
  <c r="AJ167" i="6" s="1"/>
  <c r="AJ168" i="6" s="1"/>
  <c r="AJ169" i="6" s="1"/>
  <c r="AJ170" i="6" s="1"/>
  <c r="AJ171" i="6" s="1"/>
  <c r="AJ172" i="6" s="1"/>
  <c r="AJ173" i="6" s="1"/>
  <c r="AJ174" i="6" s="1"/>
  <c r="AJ175" i="6" s="1"/>
  <c r="AJ176" i="6" s="1"/>
  <c r="AJ177" i="6" s="1"/>
  <c r="AJ178" i="6" s="1"/>
  <c r="AJ179" i="6" s="1"/>
  <c r="AJ180" i="6" s="1"/>
  <c r="AJ181" i="6" s="1"/>
  <c r="AJ182" i="6" s="1"/>
  <c r="AJ183" i="6" s="1"/>
  <c r="AJ184" i="6" s="1"/>
  <c r="AJ185" i="6" s="1"/>
  <c r="AJ186" i="6" s="1"/>
  <c r="AJ187" i="6" s="1"/>
  <c r="AJ188" i="6" s="1"/>
  <c r="AJ189" i="6" s="1"/>
  <c r="AJ190" i="6" s="1"/>
  <c r="AJ191" i="6" s="1"/>
  <c r="AJ192" i="6" s="1"/>
  <c r="AJ193" i="6" s="1"/>
  <c r="AJ194" i="6" s="1"/>
  <c r="AJ195" i="6" s="1"/>
  <c r="AJ196" i="6" s="1"/>
  <c r="AJ197" i="6" s="1"/>
  <c r="AJ198" i="6" s="1"/>
  <c r="AJ199" i="6" s="1"/>
  <c r="AJ200" i="6" s="1"/>
  <c r="AJ201" i="6" s="1"/>
  <c r="AJ202" i="6" s="1"/>
  <c r="AJ203" i="6" s="1"/>
  <c r="AJ204" i="6" s="1"/>
  <c r="AJ205" i="6" s="1"/>
  <c r="AJ206" i="6" s="1"/>
  <c r="AJ207" i="6" s="1"/>
  <c r="AJ208" i="6" s="1"/>
  <c r="AJ209" i="6" s="1"/>
  <c r="AJ210" i="6" s="1"/>
  <c r="AJ211" i="6" s="1"/>
  <c r="AJ212" i="6" s="1"/>
  <c r="AJ213" i="6" s="1"/>
  <c r="AJ214" i="6" s="1"/>
  <c r="AJ215" i="6" s="1"/>
  <c r="AJ216" i="6" s="1"/>
  <c r="AJ217" i="6" s="1"/>
  <c r="AJ218" i="6" s="1"/>
  <c r="AJ219" i="6" s="1"/>
  <c r="AJ220" i="6" s="1"/>
  <c r="AJ221" i="6" s="1"/>
  <c r="AJ222" i="6" s="1"/>
  <c r="AJ223" i="6" s="1"/>
  <c r="AJ224" i="6" s="1"/>
  <c r="AJ225" i="6" s="1"/>
  <c r="AJ226" i="6" s="1"/>
  <c r="AJ227" i="6" s="1"/>
  <c r="AJ228" i="6" s="1"/>
  <c r="AJ229" i="6" s="1"/>
  <c r="AJ230" i="6" s="1"/>
  <c r="AJ231" i="6" s="1"/>
  <c r="AJ232" i="6" s="1"/>
  <c r="AJ233" i="6" s="1"/>
  <c r="AJ234" i="6" s="1"/>
  <c r="AJ235" i="6" s="1"/>
  <c r="AJ236" i="6" s="1"/>
  <c r="AJ237" i="6" s="1"/>
  <c r="AJ238" i="6" s="1"/>
  <c r="AJ239" i="6" s="1"/>
  <c r="AJ240" i="6" s="1"/>
  <c r="AJ241" i="6" s="1"/>
  <c r="AJ242" i="6" s="1"/>
  <c r="AJ243" i="6" s="1"/>
  <c r="AJ244" i="6" s="1"/>
  <c r="AJ245" i="6" s="1"/>
  <c r="AJ246" i="6" s="1"/>
  <c r="AJ247" i="6" s="1"/>
  <c r="AJ248" i="6" s="1"/>
  <c r="AJ249" i="6" s="1"/>
  <c r="AJ250" i="6" s="1"/>
  <c r="AJ251" i="6" s="1"/>
  <c r="AJ252" i="6" s="1"/>
  <c r="AJ253" i="6" s="1"/>
  <c r="AJ254" i="6" s="1"/>
  <c r="AJ255" i="6" s="1"/>
  <c r="AJ256" i="6" s="1"/>
  <c r="AJ257" i="6" s="1"/>
  <c r="AJ258" i="6" s="1"/>
  <c r="AJ259" i="6" s="1"/>
  <c r="AJ260" i="6" s="1"/>
  <c r="AJ261" i="6" s="1"/>
  <c r="AJ262" i="6" s="1"/>
  <c r="AJ263" i="6" s="1"/>
  <c r="AJ264" i="6" s="1"/>
  <c r="AJ265" i="6" s="1"/>
  <c r="AJ266" i="6" s="1"/>
  <c r="AJ267" i="6" s="1"/>
  <c r="AJ268" i="6" s="1"/>
  <c r="AJ269" i="6" s="1"/>
  <c r="AJ270" i="6" s="1"/>
  <c r="AJ271" i="6" s="1"/>
  <c r="AJ272" i="6" s="1"/>
  <c r="AJ273" i="6" s="1"/>
  <c r="AJ274" i="6" s="1"/>
  <c r="AJ275" i="6" s="1"/>
  <c r="AJ276" i="6" s="1"/>
  <c r="AJ277" i="6" s="1"/>
  <c r="AJ278" i="6" s="1"/>
  <c r="AJ279" i="6" s="1"/>
  <c r="AJ280" i="6" s="1"/>
  <c r="AJ281" i="6" s="1"/>
  <c r="AJ282" i="6" s="1"/>
  <c r="AJ283" i="6" s="1"/>
  <c r="AJ284" i="6" s="1"/>
  <c r="AJ285" i="6" s="1"/>
  <c r="AJ286" i="6" s="1"/>
  <c r="AJ287" i="6" s="1"/>
  <c r="AJ288" i="6" s="1"/>
  <c r="AJ289" i="6" s="1"/>
  <c r="AJ290" i="6" s="1"/>
  <c r="AJ291" i="6" s="1"/>
  <c r="AJ292" i="6" s="1"/>
  <c r="AJ293" i="6" s="1"/>
  <c r="AJ294" i="6" s="1"/>
  <c r="AJ295" i="6" s="1"/>
  <c r="AJ296" i="6" s="1"/>
  <c r="AJ297" i="6" s="1"/>
  <c r="AJ298" i="6" s="1"/>
  <c r="AJ299" i="6" s="1"/>
  <c r="AJ300" i="6" s="1"/>
  <c r="AJ301" i="6" s="1"/>
  <c r="AJ302" i="6" s="1"/>
  <c r="AJ303" i="6" s="1"/>
  <c r="AJ304" i="6" s="1"/>
  <c r="AJ305" i="6" s="1"/>
  <c r="AJ306" i="6" s="1"/>
  <c r="AJ307" i="6" s="1"/>
  <c r="AJ308" i="6" s="1"/>
  <c r="AJ309" i="6" s="1"/>
  <c r="AJ310" i="6" s="1"/>
  <c r="AJ311" i="6" s="1"/>
  <c r="AJ312" i="6" s="1"/>
  <c r="AJ313" i="6" s="1"/>
  <c r="AJ314" i="6" s="1"/>
  <c r="AJ315" i="6" s="1"/>
  <c r="AJ316" i="6" s="1"/>
  <c r="AJ317" i="6" s="1"/>
  <c r="AJ318" i="6" s="1"/>
  <c r="AJ319" i="6" s="1"/>
  <c r="AJ320" i="6" s="1"/>
  <c r="AJ321" i="6" s="1"/>
  <c r="AJ322" i="6" s="1"/>
  <c r="AJ323" i="6" s="1"/>
  <c r="AJ324" i="6" s="1"/>
  <c r="AJ325" i="6" s="1"/>
  <c r="AJ326" i="6" s="1"/>
  <c r="AJ327" i="6" s="1"/>
  <c r="AJ328" i="6" s="1"/>
  <c r="AJ329" i="6" s="1"/>
  <c r="AJ330" i="6" s="1"/>
  <c r="AJ331" i="6" s="1"/>
  <c r="AJ332" i="6" s="1"/>
  <c r="AJ333" i="6" s="1"/>
  <c r="AJ334" i="6" s="1"/>
  <c r="AJ335" i="6" s="1"/>
  <c r="AJ336" i="6" s="1"/>
  <c r="AJ337" i="6" s="1"/>
  <c r="AJ338" i="6" s="1"/>
  <c r="AJ339" i="6" s="1"/>
  <c r="AJ340" i="6" s="1"/>
  <c r="AJ341" i="6" s="1"/>
  <c r="AJ342" i="6" s="1"/>
  <c r="AJ343" i="6" s="1"/>
  <c r="AJ344" i="6" s="1"/>
  <c r="AJ345" i="6" s="1"/>
  <c r="AJ346" i="6" s="1"/>
  <c r="AJ347" i="6" s="1"/>
  <c r="AJ348" i="6" s="1"/>
  <c r="AJ349" i="6" s="1"/>
  <c r="AJ350" i="6" s="1"/>
  <c r="AJ351" i="6" s="1"/>
  <c r="AJ352" i="6" s="1"/>
  <c r="AJ353" i="6" s="1"/>
  <c r="AJ354" i="6" s="1"/>
  <c r="AJ355" i="6" s="1"/>
  <c r="AJ356" i="6" s="1"/>
  <c r="AJ357" i="6" s="1"/>
  <c r="AJ358" i="6" s="1"/>
  <c r="AJ359" i="6" s="1"/>
  <c r="AJ360" i="6" s="1"/>
  <c r="AJ361" i="6" s="1"/>
  <c r="AJ362" i="6" s="1"/>
  <c r="AJ363" i="6" s="1"/>
  <c r="AJ364" i="6" s="1"/>
  <c r="AJ365" i="6" s="1"/>
  <c r="AJ366" i="6" s="1"/>
  <c r="AJ367" i="6" s="1"/>
  <c r="AJ368" i="6" s="1"/>
  <c r="AJ369" i="6" s="1"/>
  <c r="AJ370" i="6" s="1"/>
  <c r="AJ371" i="6" s="1"/>
  <c r="AJ372" i="6" s="1"/>
  <c r="AJ373" i="6" s="1"/>
  <c r="AJ374" i="6" s="1"/>
  <c r="AJ375" i="6" s="1"/>
  <c r="AJ376" i="6" s="1"/>
  <c r="AJ377" i="6" s="1"/>
  <c r="AJ378" i="6" s="1"/>
  <c r="AJ379" i="6" s="1"/>
  <c r="AJ380" i="6" s="1"/>
  <c r="AJ381" i="6" s="1"/>
  <c r="AJ382" i="6" s="1"/>
  <c r="AJ383" i="6" s="1"/>
  <c r="AJ384" i="6" s="1"/>
  <c r="AJ385" i="6" s="1"/>
  <c r="AJ386" i="6" s="1"/>
  <c r="AJ387" i="6" s="1"/>
  <c r="AJ388" i="6" s="1"/>
  <c r="AJ389" i="6" s="1"/>
  <c r="AJ390" i="6" s="1"/>
  <c r="AJ391" i="6" s="1"/>
  <c r="AJ392" i="6" s="1"/>
  <c r="AJ393" i="6" s="1"/>
  <c r="AJ394" i="6" s="1"/>
  <c r="AJ395" i="6" s="1"/>
  <c r="AJ396" i="6" s="1"/>
  <c r="AJ397" i="6" s="1"/>
  <c r="AJ398" i="6" s="1"/>
  <c r="AJ399" i="6" s="1"/>
  <c r="AJ400" i="6" s="1"/>
  <c r="AJ401" i="6" s="1"/>
  <c r="AJ402" i="6" s="1"/>
  <c r="AJ403" i="6" s="1"/>
  <c r="AJ404" i="6" s="1"/>
  <c r="AJ405" i="6" s="1"/>
  <c r="AJ406" i="6" s="1"/>
  <c r="AJ407" i="6" s="1"/>
  <c r="AJ408" i="6" s="1"/>
  <c r="AJ409" i="6" s="1"/>
  <c r="AJ410" i="6" s="1"/>
  <c r="AJ411" i="6" s="1"/>
  <c r="AJ412" i="6" s="1"/>
  <c r="AJ413" i="6" s="1"/>
  <c r="AJ414" i="6" s="1"/>
  <c r="AF8" i="6"/>
  <c r="AB8" i="6"/>
  <c r="R8" i="6"/>
  <c r="AV7" i="6"/>
  <c r="AU7" i="6"/>
  <c r="AT7" i="6"/>
  <c r="AT8" i="6" s="1"/>
  <c r="AT9" i="6" s="1"/>
  <c r="AT10" i="6" s="1"/>
  <c r="AT11" i="6" s="1"/>
  <c r="AT12" i="6" s="1"/>
  <c r="AT13" i="6" s="1"/>
  <c r="AT14" i="6" s="1"/>
  <c r="AT15" i="6" s="1"/>
  <c r="AT16" i="6" s="1"/>
  <c r="AT17" i="6" s="1"/>
  <c r="AT18" i="6" s="1"/>
  <c r="AT19" i="6" s="1"/>
  <c r="AT20" i="6" s="1"/>
  <c r="AT21" i="6" s="1"/>
  <c r="AT22" i="6" s="1"/>
  <c r="AT23" i="6" s="1"/>
  <c r="AT24" i="6" s="1"/>
  <c r="AT25" i="6" s="1"/>
  <c r="AT26" i="6" s="1"/>
  <c r="AT27" i="6" s="1"/>
  <c r="AT28" i="6" s="1"/>
  <c r="AT29" i="6" s="1"/>
  <c r="AT30" i="6" s="1"/>
  <c r="AT31" i="6" s="1"/>
  <c r="AT32" i="6" s="1"/>
  <c r="AT33" i="6" s="1"/>
  <c r="AT34" i="6" s="1"/>
  <c r="AT35" i="6" s="1"/>
  <c r="AT36" i="6" s="1"/>
  <c r="AT37" i="6" s="1"/>
  <c r="AT38" i="6" s="1"/>
  <c r="AT39" i="6" s="1"/>
  <c r="AT40" i="6" s="1"/>
  <c r="AT41" i="6" s="1"/>
  <c r="AT42" i="6" s="1"/>
  <c r="AT43" i="6" s="1"/>
  <c r="AT44" i="6" s="1"/>
  <c r="AT45" i="6" s="1"/>
  <c r="AT46" i="6" s="1"/>
  <c r="AT47" i="6" s="1"/>
  <c r="AT48" i="6" s="1"/>
  <c r="AT49" i="6" s="1"/>
  <c r="AT50" i="6" s="1"/>
  <c r="AT51" i="6" s="1"/>
  <c r="AT52" i="6" s="1"/>
  <c r="AT53" i="6" s="1"/>
  <c r="AT54" i="6" s="1"/>
  <c r="AT55" i="6" s="1"/>
  <c r="AT56" i="6" s="1"/>
  <c r="AT57" i="6" s="1"/>
  <c r="AT58" i="6" s="1"/>
  <c r="AT59" i="6" s="1"/>
  <c r="AT60" i="6" s="1"/>
  <c r="AT61" i="6" s="1"/>
  <c r="AT62" i="6" s="1"/>
  <c r="AT63" i="6" s="1"/>
  <c r="AT64" i="6" s="1"/>
  <c r="AT65" i="6" s="1"/>
  <c r="AT66" i="6" s="1"/>
  <c r="AT67" i="6" s="1"/>
  <c r="AT68" i="6" s="1"/>
  <c r="AT69" i="6" s="1"/>
  <c r="AT70" i="6" s="1"/>
  <c r="AT71" i="6" s="1"/>
  <c r="AT72" i="6" s="1"/>
  <c r="AT73" i="6" s="1"/>
  <c r="AT74" i="6" s="1"/>
  <c r="AT75" i="6" s="1"/>
  <c r="AT76" i="6" s="1"/>
  <c r="AT77" i="6" s="1"/>
  <c r="AT78" i="6" s="1"/>
  <c r="AT79" i="6" s="1"/>
  <c r="AT80" i="6" s="1"/>
  <c r="AT81" i="6" s="1"/>
  <c r="AT82" i="6" s="1"/>
  <c r="AT83" i="6" s="1"/>
  <c r="AT84" i="6" s="1"/>
  <c r="AT85" i="6" s="1"/>
  <c r="AT86" i="6" s="1"/>
  <c r="AT87" i="6" s="1"/>
  <c r="AT88" i="6" s="1"/>
  <c r="AT89" i="6" s="1"/>
  <c r="AT90" i="6" s="1"/>
  <c r="AT91" i="6" s="1"/>
  <c r="AT92" i="6" s="1"/>
  <c r="AT93" i="6" s="1"/>
  <c r="AT94" i="6" s="1"/>
  <c r="AT95" i="6" s="1"/>
  <c r="AT96" i="6" s="1"/>
  <c r="AT97" i="6" s="1"/>
  <c r="AT98" i="6" s="1"/>
  <c r="AT99" i="6" s="1"/>
  <c r="AT100" i="6" s="1"/>
  <c r="AT101" i="6" s="1"/>
  <c r="AT102" i="6" s="1"/>
  <c r="AT103" i="6" s="1"/>
  <c r="AT104" i="6" s="1"/>
  <c r="AT105" i="6" s="1"/>
  <c r="AT106" i="6" s="1"/>
  <c r="AT107" i="6" s="1"/>
  <c r="AT108" i="6" s="1"/>
  <c r="AT109" i="6" s="1"/>
  <c r="AT110" i="6" s="1"/>
  <c r="AT111" i="6" s="1"/>
  <c r="AT112" i="6" s="1"/>
  <c r="AT113" i="6" s="1"/>
  <c r="AT114" i="6" s="1"/>
  <c r="AT115" i="6" s="1"/>
  <c r="AT116" i="6" s="1"/>
  <c r="AT117" i="6" s="1"/>
  <c r="AT118" i="6" s="1"/>
  <c r="AT119" i="6" s="1"/>
  <c r="AT120" i="6" s="1"/>
  <c r="AT121" i="6" s="1"/>
  <c r="AT122" i="6" s="1"/>
  <c r="AT123" i="6" s="1"/>
  <c r="AT124" i="6" s="1"/>
  <c r="AT125" i="6" s="1"/>
  <c r="AT126" i="6" s="1"/>
  <c r="AT127" i="6" s="1"/>
  <c r="AT128" i="6" s="1"/>
  <c r="AT129" i="6" s="1"/>
  <c r="AT130" i="6" s="1"/>
  <c r="AT131" i="6" s="1"/>
  <c r="AT132" i="6" s="1"/>
  <c r="AT133" i="6" s="1"/>
  <c r="AT134" i="6" s="1"/>
  <c r="AT135" i="6" s="1"/>
  <c r="AT136" i="6" s="1"/>
  <c r="AT137" i="6" s="1"/>
  <c r="AT138" i="6" s="1"/>
  <c r="AT139" i="6" s="1"/>
  <c r="AT140" i="6" s="1"/>
  <c r="AT141" i="6" s="1"/>
  <c r="AT142" i="6" s="1"/>
  <c r="AT143" i="6" s="1"/>
  <c r="AT144" i="6" s="1"/>
  <c r="AT145" i="6" s="1"/>
  <c r="AT146" i="6" s="1"/>
  <c r="AT147" i="6" s="1"/>
  <c r="AT148" i="6" s="1"/>
  <c r="AT149" i="6" s="1"/>
  <c r="AT150" i="6" s="1"/>
  <c r="AT151" i="6" s="1"/>
  <c r="AT152" i="6" s="1"/>
  <c r="AT153" i="6" s="1"/>
  <c r="AT154" i="6" s="1"/>
  <c r="AT155" i="6" s="1"/>
  <c r="AT156" i="6" s="1"/>
  <c r="AT157" i="6" s="1"/>
  <c r="AT158" i="6" s="1"/>
  <c r="AT159" i="6" s="1"/>
  <c r="AT160" i="6" s="1"/>
  <c r="AT161" i="6" s="1"/>
  <c r="AT162" i="6" s="1"/>
  <c r="AT163" i="6" s="1"/>
  <c r="AT164" i="6" s="1"/>
  <c r="AT165" i="6" s="1"/>
  <c r="AT166" i="6" s="1"/>
  <c r="AT167" i="6" s="1"/>
  <c r="AT168" i="6" s="1"/>
  <c r="AT169" i="6" s="1"/>
  <c r="AT170" i="6" s="1"/>
  <c r="AT171" i="6" s="1"/>
  <c r="AT172" i="6" s="1"/>
  <c r="AT173" i="6" s="1"/>
  <c r="AT174" i="6" s="1"/>
  <c r="AT175" i="6" s="1"/>
  <c r="AT176" i="6" s="1"/>
  <c r="AT177" i="6" s="1"/>
  <c r="AT178" i="6" s="1"/>
  <c r="AT179" i="6" s="1"/>
  <c r="AT180" i="6" s="1"/>
  <c r="AT181" i="6" s="1"/>
  <c r="AT182" i="6" s="1"/>
  <c r="AT183" i="6" s="1"/>
  <c r="AT184" i="6" s="1"/>
  <c r="AT185" i="6" s="1"/>
  <c r="AT186" i="6" s="1"/>
  <c r="AT187" i="6" s="1"/>
  <c r="AT188" i="6" s="1"/>
  <c r="AT189" i="6" s="1"/>
  <c r="AT190" i="6" s="1"/>
  <c r="AT191" i="6" s="1"/>
  <c r="AT192" i="6" s="1"/>
  <c r="AT193" i="6" s="1"/>
  <c r="AT194" i="6" s="1"/>
  <c r="AT195" i="6" s="1"/>
  <c r="AT196" i="6" s="1"/>
  <c r="AT197" i="6" s="1"/>
  <c r="AT198" i="6" s="1"/>
  <c r="AT199" i="6" s="1"/>
  <c r="AT200" i="6" s="1"/>
  <c r="AT201" i="6" s="1"/>
  <c r="AT202" i="6" s="1"/>
  <c r="AT203" i="6" s="1"/>
  <c r="AT204" i="6" s="1"/>
  <c r="AT205" i="6" s="1"/>
  <c r="AT206" i="6" s="1"/>
  <c r="AT207" i="6" s="1"/>
  <c r="AT208" i="6" s="1"/>
  <c r="AT209" i="6" s="1"/>
  <c r="AT210" i="6" s="1"/>
  <c r="AT211" i="6" s="1"/>
  <c r="AT212" i="6" s="1"/>
  <c r="AT213" i="6" s="1"/>
  <c r="AT214" i="6" s="1"/>
  <c r="AT215" i="6" s="1"/>
  <c r="AT216" i="6" s="1"/>
  <c r="AT217" i="6" s="1"/>
  <c r="AT218" i="6" s="1"/>
  <c r="AT219" i="6" s="1"/>
  <c r="AT220" i="6" s="1"/>
  <c r="AT221" i="6" s="1"/>
  <c r="AT222" i="6" s="1"/>
  <c r="AT223" i="6" s="1"/>
  <c r="AT224" i="6" s="1"/>
  <c r="AT225" i="6" s="1"/>
  <c r="AT226" i="6" s="1"/>
  <c r="AT227" i="6" s="1"/>
  <c r="AT228" i="6" s="1"/>
  <c r="AT229" i="6" s="1"/>
  <c r="AT230" i="6" s="1"/>
  <c r="AT231" i="6" s="1"/>
  <c r="AT232" i="6" s="1"/>
  <c r="AT233" i="6" s="1"/>
  <c r="AT234" i="6" s="1"/>
  <c r="AT235" i="6" s="1"/>
  <c r="AT236" i="6" s="1"/>
  <c r="AT237" i="6" s="1"/>
  <c r="AT238" i="6" s="1"/>
  <c r="AT239" i="6" s="1"/>
  <c r="AT240" i="6" s="1"/>
  <c r="AT241" i="6" s="1"/>
  <c r="AT242" i="6" s="1"/>
  <c r="AT243" i="6" s="1"/>
  <c r="AT244" i="6" s="1"/>
  <c r="AT245" i="6" s="1"/>
  <c r="AT246" i="6" s="1"/>
  <c r="AT247" i="6" s="1"/>
  <c r="AT248" i="6" s="1"/>
  <c r="AT249" i="6" s="1"/>
  <c r="AT250" i="6" s="1"/>
  <c r="AT251" i="6" s="1"/>
  <c r="AT252" i="6" s="1"/>
  <c r="AT253" i="6" s="1"/>
  <c r="AT254" i="6" s="1"/>
  <c r="AT255" i="6" s="1"/>
  <c r="AT256" i="6" s="1"/>
  <c r="AT257" i="6" s="1"/>
  <c r="AT258" i="6" s="1"/>
  <c r="AT259" i="6" s="1"/>
  <c r="AT260" i="6" s="1"/>
  <c r="AT261" i="6" s="1"/>
  <c r="AT262" i="6" s="1"/>
  <c r="AT263" i="6" s="1"/>
  <c r="AT264" i="6" s="1"/>
  <c r="AT265" i="6" s="1"/>
  <c r="AT266" i="6" s="1"/>
  <c r="AT267" i="6" s="1"/>
  <c r="AT268" i="6" s="1"/>
  <c r="AT269" i="6" s="1"/>
  <c r="AT270" i="6" s="1"/>
  <c r="AT271" i="6" s="1"/>
  <c r="AT272" i="6" s="1"/>
  <c r="AT273" i="6" s="1"/>
  <c r="AT274" i="6" s="1"/>
  <c r="AT275" i="6" s="1"/>
  <c r="AT276" i="6" s="1"/>
  <c r="AT277" i="6" s="1"/>
  <c r="AT278" i="6" s="1"/>
  <c r="AT279" i="6" s="1"/>
  <c r="AT280" i="6" s="1"/>
  <c r="AT281" i="6" s="1"/>
  <c r="AT282" i="6" s="1"/>
  <c r="AT283" i="6" s="1"/>
  <c r="AT284" i="6" s="1"/>
  <c r="AT285" i="6" s="1"/>
  <c r="AT286" i="6" s="1"/>
  <c r="AT287" i="6" s="1"/>
  <c r="AT288" i="6" s="1"/>
  <c r="AT289" i="6" s="1"/>
  <c r="AT290" i="6" s="1"/>
  <c r="AT291" i="6" s="1"/>
  <c r="AT292" i="6" s="1"/>
  <c r="AT293" i="6" s="1"/>
  <c r="AT294" i="6" s="1"/>
  <c r="AT295" i="6" s="1"/>
  <c r="AT296" i="6" s="1"/>
  <c r="AT297" i="6" s="1"/>
  <c r="AT298" i="6" s="1"/>
  <c r="AT299" i="6" s="1"/>
  <c r="AT300" i="6" s="1"/>
  <c r="AT301" i="6" s="1"/>
  <c r="AT302" i="6" s="1"/>
  <c r="AT303" i="6" s="1"/>
  <c r="AT304" i="6" s="1"/>
  <c r="AT305" i="6" s="1"/>
  <c r="AT306" i="6" s="1"/>
  <c r="AT307" i="6" s="1"/>
  <c r="AT308" i="6" s="1"/>
  <c r="AT309" i="6" s="1"/>
  <c r="AT310" i="6" s="1"/>
  <c r="AT311" i="6" s="1"/>
  <c r="AT312" i="6" s="1"/>
  <c r="AT313" i="6" s="1"/>
  <c r="AT314" i="6" s="1"/>
  <c r="AT315" i="6" s="1"/>
  <c r="AT316" i="6" s="1"/>
  <c r="AT317" i="6" s="1"/>
  <c r="AT318" i="6" s="1"/>
  <c r="AT319" i="6" s="1"/>
  <c r="AT320" i="6" s="1"/>
  <c r="AT321" i="6" s="1"/>
  <c r="AT322" i="6" s="1"/>
  <c r="AT323" i="6" s="1"/>
  <c r="AT324" i="6" s="1"/>
  <c r="AT325" i="6" s="1"/>
  <c r="AT326" i="6" s="1"/>
  <c r="AT327" i="6" s="1"/>
  <c r="AT328" i="6" s="1"/>
  <c r="AT329" i="6" s="1"/>
  <c r="AT330" i="6" s="1"/>
  <c r="AT331" i="6" s="1"/>
  <c r="AT332" i="6" s="1"/>
  <c r="AT333" i="6" s="1"/>
  <c r="AT334" i="6" s="1"/>
  <c r="AT335" i="6" s="1"/>
  <c r="AT336" i="6" s="1"/>
  <c r="AT337" i="6" s="1"/>
  <c r="AT338" i="6" s="1"/>
  <c r="AT339" i="6" s="1"/>
  <c r="AT340" i="6" s="1"/>
  <c r="AT341" i="6" s="1"/>
  <c r="AT342" i="6" s="1"/>
  <c r="AT343" i="6" s="1"/>
  <c r="AT344" i="6" s="1"/>
  <c r="AT345" i="6" s="1"/>
  <c r="AT346" i="6" s="1"/>
  <c r="AT347" i="6" s="1"/>
  <c r="AT348" i="6" s="1"/>
  <c r="AT349" i="6" s="1"/>
  <c r="AT350" i="6" s="1"/>
  <c r="AT351" i="6" s="1"/>
  <c r="AT352" i="6" s="1"/>
  <c r="AT353" i="6" s="1"/>
  <c r="AT354" i="6" s="1"/>
  <c r="AT355" i="6" s="1"/>
  <c r="AT356" i="6" s="1"/>
  <c r="AT357" i="6" s="1"/>
  <c r="AT358" i="6" s="1"/>
  <c r="AT359" i="6" s="1"/>
  <c r="AT360" i="6" s="1"/>
  <c r="AT361" i="6" s="1"/>
  <c r="AT362" i="6" s="1"/>
  <c r="AT363" i="6" s="1"/>
  <c r="AT364" i="6" s="1"/>
  <c r="AT365" i="6" s="1"/>
  <c r="AT366" i="6" s="1"/>
  <c r="AT367" i="6" s="1"/>
  <c r="AT368" i="6" s="1"/>
  <c r="AT369" i="6" s="1"/>
  <c r="AT370" i="6" s="1"/>
  <c r="AT371" i="6" s="1"/>
  <c r="AT372" i="6" s="1"/>
  <c r="AT373" i="6" s="1"/>
  <c r="AT374" i="6" s="1"/>
  <c r="AT375" i="6" s="1"/>
  <c r="AT376" i="6" s="1"/>
  <c r="AT377" i="6" s="1"/>
  <c r="AT378" i="6" s="1"/>
  <c r="AT379" i="6" s="1"/>
  <c r="AT380" i="6" s="1"/>
  <c r="AT381" i="6" s="1"/>
  <c r="AT382" i="6" s="1"/>
  <c r="AT383" i="6" s="1"/>
  <c r="AT384" i="6" s="1"/>
  <c r="AT385" i="6" s="1"/>
  <c r="AT386" i="6" s="1"/>
  <c r="AT387" i="6" s="1"/>
  <c r="AT388" i="6" s="1"/>
  <c r="AT389" i="6" s="1"/>
  <c r="AT390" i="6" s="1"/>
  <c r="AT391" i="6" s="1"/>
  <c r="AT392" i="6" s="1"/>
  <c r="AT393" i="6" s="1"/>
  <c r="AT394" i="6" s="1"/>
  <c r="AT395" i="6" s="1"/>
  <c r="AT396" i="6" s="1"/>
  <c r="AT397" i="6" s="1"/>
  <c r="AT398" i="6" s="1"/>
  <c r="AT399" i="6" s="1"/>
  <c r="AT400" i="6" s="1"/>
  <c r="AT401" i="6" s="1"/>
  <c r="AT402" i="6" s="1"/>
  <c r="AT403" i="6" s="1"/>
  <c r="AT404" i="6" s="1"/>
  <c r="AT405" i="6" s="1"/>
  <c r="AT406" i="6" s="1"/>
  <c r="AT407" i="6" s="1"/>
  <c r="AT408" i="6" s="1"/>
  <c r="AT409" i="6" s="1"/>
  <c r="AT410" i="6" s="1"/>
  <c r="AT411" i="6" s="1"/>
  <c r="AT412" i="6" s="1"/>
  <c r="AT413" i="6" s="1"/>
  <c r="AT414" i="6" s="1"/>
  <c r="AS7" i="6"/>
  <c r="AS8" i="6" s="1"/>
  <c r="AS9" i="6" s="1"/>
  <c r="AS10" i="6" s="1"/>
  <c r="AS11" i="6" s="1"/>
  <c r="AS12" i="6" s="1"/>
  <c r="AS13" i="6" s="1"/>
  <c r="AS14" i="6" s="1"/>
  <c r="AS15" i="6" s="1"/>
  <c r="AS16" i="6" s="1"/>
  <c r="AS17" i="6" s="1"/>
  <c r="AS18" i="6" s="1"/>
  <c r="AS19" i="6" s="1"/>
  <c r="AS20" i="6" s="1"/>
  <c r="AS21" i="6" s="1"/>
  <c r="AS22" i="6" s="1"/>
  <c r="AS23" i="6" s="1"/>
  <c r="AS24" i="6" s="1"/>
  <c r="AS25" i="6" s="1"/>
  <c r="AS26" i="6" s="1"/>
  <c r="AS27" i="6" s="1"/>
  <c r="AS28" i="6" s="1"/>
  <c r="AS29" i="6" s="1"/>
  <c r="AS30" i="6" s="1"/>
  <c r="AS31" i="6" s="1"/>
  <c r="AS32" i="6" s="1"/>
  <c r="AS33" i="6" s="1"/>
  <c r="AS34" i="6" s="1"/>
  <c r="AS35" i="6" s="1"/>
  <c r="AS36" i="6" s="1"/>
  <c r="AS37" i="6" s="1"/>
  <c r="AS38" i="6" s="1"/>
  <c r="AS39" i="6" s="1"/>
  <c r="AS40" i="6" s="1"/>
  <c r="AS41" i="6" s="1"/>
  <c r="AS42" i="6" s="1"/>
  <c r="AS43" i="6" s="1"/>
  <c r="AS44" i="6" s="1"/>
  <c r="AS45" i="6" s="1"/>
  <c r="AS46" i="6" s="1"/>
  <c r="AS47" i="6" s="1"/>
  <c r="AS48" i="6" s="1"/>
  <c r="AS49" i="6" s="1"/>
  <c r="AS50" i="6" s="1"/>
  <c r="AS51" i="6" s="1"/>
  <c r="AS52" i="6" s="1"/>
  <c r="AS53" i="6" s="1"/>
  <c r="AS54" i="6" s="1"/>
  <c r="AS55" i="6" s="1"/>
  <c r="AS56" i="6" s="1"/>
  <c r="AS57" i="6" s="1"/>
  <c r="AS58" i="6" s="1"/>
  <c r="AS59" i="6" s="1"/>
  <c r="AS60" i="6" s="1"/>
  <c r="AS61" i="6" s="1"/>
  <c r="AS62" i="6" s="1"/>
  <c r="AS63" i="6" s="1"/>
  <c r="AS64" i="6" s="1"/>
  <c r="AS65" i="6" s="1"/>
  <c r="AS66" i="6" s="1"/>
  <c r="AS67" i="6" s="1"/>
  <c r="AS68" i="6" s="1"/>
  <c r="AS69" i="6" s="1"/>
  <c r="AS70" i="6" s="1"/>
  <c r="AS71" i="6" s="1"/>
  <c r="AS72" i="6" s="1"/>
  <c r="AS73" i="6" s="1"/>
  <c r="AS74" i="6" s="1"/>
  <c r="AS75" i="6" s="1"/>
  <c r="AS76" i="6" s="1"/>
  <c r="AS77" i="6" s="1"/>
  <c r="AS78" i="6" s="1"/>
  <c r="AS79" i="6" s="1"/>
  <c r="AS80" i="6" s="1"/>
  <c r="AS81" i="6" s="1"/>
  <c r="AS82" i="6" s="1"/>
  <c r="AS83" i="6" s="1"/>
  <c r="AS84" i="6" s="1"/>
  <c r="AS85" i="6" s="1"/>
  <c r="AS86" i="6" s="1"/>
  <c r="AS87" i="6" s="1"/>
  <c r="AS88" i="6" s="1"/>
  <c r="AS89" i="6" s="1"/>
  <c r="AS90" i="6" s="1"/>
  <c r="AS91" i="6" s="1"/>
  <c r="AS92" i="6" s="1"/>
  <c r="AS93" i="6" s="1"/>
  <c r="AS94" i="6" s="1"/>
  <c r="AS95" i="6" s="1"/>
  <c r="AS96" i="6" s="1"/>
  <c r="AS97" i="6" s="1"/>
  <c r="AS98" i="6" s="1"/>
  <c r="AS99" i="6" s="1"/>
  <c r="AS100" i="6" s="1"/>
  <c r="AS101" i="6" s="1"/>
  <c r="AS102" i="6" s="1"/>
  <c r="AS103" i="6" s="1"/>
  <c r="AS104" i="6" s="1"/>
  <c r="AS105" i="6" s="1"/>
  <c r="AS106" i="6" s="1"/>
  <c r="AS107" i="6" s="1"/>
  <c r="AS108" i="6" s="1"/>
  <c r="AS109" i="6" s="1"/>
  <c r="AS110" i="6" s="1"/>
  <c r="AS111" i="6" s="1"/>
  <c r="AS112" i="6" s="1"/>
  <c r="AS113" i="6" s="1"/>
  <c r="AS114" i="6" s="1"/>
  <c r="AS115" i="6" s="1"/>
  <c r="AS116" i="6" s="1"/>
  <c r="AS117" i="6" s="1"/>
  <c r="AS118" i="6" s="1"/>
  <c r="AS119" i="6" s="1"/>
  <c r="AS120" i="6" s="1"/>
  <c r="AS121" i="6" s="1"/>
  <c r="AS122" i="6" s="1"/>
  <c r="AS123" i="6" s="1"/>
  <c r="AS124" i="6" s="1"/>
  <c r="AS125" i="6" s="1"/>
  <c r="AS126" i="6" s="1"/>
  <c r="AS127" i="6" s="1"/>
  <c r="AS128" i="6" s="1"/>
  <c r="AS129" i="6" s="1"/>
  <c r="AS130" i="6" s="1"/>
  <c r="AS131" i="6" s="1"/>
  <c r="AS132" i="6" s="1"/>
  <c r="AS133" i="6" s="1"/>
  <c r="AS134" i="6" s="1"/>
  <c r="AS135" i="6" s="1"/>
  <c r="AS136" i="6" s="1"/>
  <c r="AS137" i="6" s="1"/>
  <c r="AS138" i="6" s="1"/>
  <c r="AS139" i="6" s="1"/>
  <c r="AS140" i="6" s="1"/>
  <c r="AS141" i="6" s="1"/>
  <c r="AS142" i="6" s="1"/>
  <c r="AS143" i="6" s="1"/>
  <c r="AS144" i="6" s="1"/>
  <c r="AS145" i="6" s="1"/>
  <c r="AS146" i="6" s="1"/>
  <c r="AS147" i="6" s="1"/>
  <c r="AS148" i="6" s="1"/>
  <c r="AS149" i="6" s="1"/>
  <c r="AS150" i="6" s="1"/>
  <c r="AS151" i="6" s="1"/>
  <c r="AS152" i="6" s="1"/>
  <c r="AS153" i="6" s="1"/>
  <c r="AS154" i="6" s="1"/>
  <c r="AS155" i="6" s="1"/>
  <c r="AS156" i="6" s="1"/>
  <c r="AS157" i="6" s="1"/>
  <c r="AS158" i="6" s="1"/>
  <c r="AS159" i="6" s="1"/>
  <c r="AS160" i="6" s="1"/>
  <c r="AS161" i="6" s="1"/>
  <c r="AS162" i="6" s="1"/>
  <c r="AS163" i="6" s="1"/>
  <c r="AS164" i="6" s="1"/>
  <c r="AS165" i="6" s="1"/>
  <c r="AS166" i="6" s="1"/>
  <c r="AS167" i="6" s="1"/>
  <c r="AS168" i="6" s="1"/>
  <c r="AS169" i="6" s="1"/>
  <c r="AS170" i="6" s="1"/>
  <c r="AS171" i="6" s="1"/>
  <c r="AS172" i="6" s="1"/>
  <c r="AS173" i="6" s="1"/>
  <c r="AS174" i="6" s="1"/>
  <c r="AS175" i="6" s="1"/>
  <c r="AS176" i="6" s="1"/>
  <c r="AS177" i="6" s="1"/>
  <c r="AS178" i="6" s="1"/>
  <c r="AS179" i="6" s="1"/>
  <c r="AS180" i="6" s="1"/>
  <c r="AS181" i="6" s="1"/>
  <c r="AS182" i="6" s="1"/>
  <c r="AS183" i="6" s="1"/>
  <c r="AS184" i="6" s="1"/>
  <c r="AS185" i="6" s="1"/>
  <c r="AS186" i="6" s="1"/>
  <c r="AS187" i="6" s="1"/>
  <c r="AS188" i="6" s="1"/>
  <c r="AS189" i="6" s="1"/>
  <c r="AS190" i="6" s="1"/>
  <c r="AS191" i="6" s="1"/>
  <c r="AS192" i="6" s="1"/>
  <c r="AS193" i="6" s="1"/>
  <c r="AS194" i="6" s="1"/>
  <c r="AS195" i="6" s="1"/>
  <c r="AS196" i="6" s="1"/>
  <c r="AS197" i="6" s="1"/>
  <c r="AS198" i="6" s="1"/>
  <c r="AS199" i="6" s="1"/>
  <c r="AS200" i="6" s="1"/>
  <c r="AS201" i="6" s="1"/>
  <c r="AS202" i="6" s="1"/>
  <c r="AS203" i="6" s="1"/>
  <c r="AS204" i="6" s="1"/>
  <c r="AS205" i="6" s="1"/>
  <c r="AS206" i="6" s="1"/>
  <c r="AS207" i="6" s="1"/>
  <c r="AS208" i="6" s="1"/>
  <c r="AS209" i="6" s="1"/>
  <c r="AS210" i="6" s="1"/>
  <c r="AS211" i="6" s="1"/>
  <c r="AS212" i="6" s="1"/>
  <c r="AS213" i="6" s="1"/>
  <c r="AS214" i="6" s="1"/>
  <c r="AS215" i="6" s="1"/>
  <c r="AS216" i="6" s="1"/>
  <c r="AS217" i="6" s="1"/>
  <c r="AS218" i="6" s="1"/>
  <c r="AS219" i="6" s="1"/>
  <c r="AS220" i="6" s="1"/>
  <c r="AS221" i="6" s="1"/>
  <c r="AS222" i="6" s="1"/>
  <c r="AS223" i="6" s="1"/>
  <c r="AS224" i="6" s="1"/>
  <c r="AS225" i="6" s="1"/>
  <c r="AS226" i="6" s="1"/>
  <c r="AS227" i="6" s="1"/>
  <c r="AS228" i="6" s="1"/>
  <c r="AS229" i="6" s="1"/>
  <c r="AS230" i="6" s="1"/>
  <c r="AS231" i="6" s="1"/>
  <c r="AS232" i="6" s="1"/>
  <c r="AS233" i="6" s="1"/>
  <c r="AS234" i="6" s="1"/>
  <c r="AS235" i="6" s="1"/>
  <c r="AS236" i="6" s="1"/>
  <c r="AS237" i="6" s="1"/>
  <c r="AS238" i="6" s="1"/>
  <c r="AS239" i="6" s="1"/>
  <c r="AS240" i="6" s="1"/>
  <c r="AS241" i="6" s="1"/>
  <c r="AS242" i="6" s="1"/>
  <c r="AS243" i="6" s="1"/>
  <c r="AS244" i="6" s="1"/>
  <c r="AS245" i="6" s="1"/>
  <c r="AS246" i="6" s="1"/>
  <c r="AS247" i="6" s="1"/>
  <c r="AS248" i="6" s="1"/>
  <c r="AS249" i="6" s="1"/>
  <c r="AS250" i="6" s="1"/>
  <c r="AS251" i="6" s="1"/>
  <c r="AS252" i="6" s="1"/>
  <c r="AS253" i="6" s="1"/>
  <c r="AS254" i="6" s="1"/>
  <c r="AS255" i="6" s="1"/>
  <c r="AS256" i="6" s="1"/>
  <c r="AS257" i="6" s="1"/>
  <c r="AS258" i="6" s="1"/>
  <c r="AS259" i="6" s="1"/>
  <c r="AS260" i="6" s="1"/>
  <c r="AS261" i="6" s="1"/>
  <c r="AS262" i="6" s="1"/>
  <c r="AS263" i="6" s="1"/>
  <c r="AS264" i="6" s="1"/>
  <c r="AS265" i="6" s="1"/>
  <c r="AS266" i="6" s="1"/>
  <c r="AS267" i="6" s="1"/>
  <c r="AS268" i="6" s="1"/>
  <c r="AS269" i="6" s="1"/>
  <c r="AS270" i="6" s="1"/>
  <c r="AS271" i="6" s="1"/>
  <c r="AS272" i="6" s="1"/>
  <c r="AS273" i="6" s="1"/>
  <c r="AS274" i="6" s="1"/>
  <c r="AS275" i="6" s="1"/>
  <c r="AS276" i="6" s="1"/>
  <c r="AS277" i="6" s="1"/>
  <c r="AS278" i="6" s="1"/>
  <c r="AS279" i="6" s="1"/>
  <c r="AS280" i="6" s="1"/>
  <c r="AS281" i="6" s="1"/>
  <c r="AS282" i="6" s="1"/>
  <c r="AS283" i="6" s="1"/>
  <c r="AS284" i="6" s="1"/>
  <c r="AS285" i="6" s="1"/>
  <c r="AS286" i="6" s="1"/>
  <c r="AS287" i="6" s="1"/>
  <c r="AS288" i="6" s="1"/>
  <c r="AS289" i="6" s="1"/>
  <c r="AS290" i="6" s="1"/>
  <c r="AS291" i="6" s="1"/>
  <c r="AS292" i="6" s="1"/>
  <c r="AS293" i="6" s="1"/>
  <c r="AS294" i="6" s="1"/>
  <c r="AS295" i="6" s="1"/>
  <c r="AS296" i="6" s="1"/>
  <c r="AS297" i="6" s="1"/>
  <c r="AS298" i="6" s="1"/>
  <c r="AS299" i="6" s="1"/>
  <c r="AS300" i="6" s="1"/>
  <c r="AS301" i="6" s="1"/>
  <c r="AS302" i="6" s="1"/>
  <c r="AS303" i="6" s="1"/>
  <c r="AS304" i="6" s="1"/>
  <c r="AS305" i="6" s="1"/>
  <c r="AS306" i="6" s="1"/>
  <c r="AS307" i="6" s="1"/>
  <c r="AS308" i="6" s="1"/>
  <c r="AS309" i="6" s="1"/>
  <c r="AS310" i="6" s="1"/>
  <c r="AS311" i="6" s="1"/>
  <c r="AS312" i="6" s="1"/>
  <c r="AS313" i="6" s="1"/>
  <c r="AS314" i="6" s="1"/>
  <c r="AS315" i="6" s="1"/>
  <c r="AS316" i="6" s="1"/>
  <c r="AS317" i="6" s="1"/>
  <c r="AS318" i="6" s="1"/>
  <c r="AS319" i="6" s="1"/>
  <c r="AS320" i="6" s="1"/>
  <c r="AS321" i="6" s="1"/>
  <c r="AS322" i="6" s="1"/>
  <c r="AS323" i="6" s="1"/>
  <c r="AS324" i="6" s="1"/>
  <c r="AS325" i="6" s="1"/>
  <c r="AS326" i="6" s="1"/>
  <c r="AS327" i="6" s="1"/>
  <c r="AS328" i="6" s="1"/>
  <c r="AS329" i="6" s="1"/>
  <c r="AS330" i="6" s="1"/>
  <c r="AS331" i="6" s="1"/>
  <c r="AS332" i="6" s="1"/>
  <c r="AS333" i="6" s="1"/>
  <c r="AS334" i="6" s="1"/>
  <c r="AS335" i="6" s="1"/>
  <c r="AS336" i="6" s="1"/>
  <c r="AS337" i="6" s="1"/>
  <c r="AS338" i="6" s="1"/>
  <c r="AS339" i="6" s="1"/>
  <c r="AS340" i="6" s="1"/>
  <c r="AS341" i="6" s="1"/>
  <c r="AS342" i="6" s="1"/>
  <c r="AS343" i="6" s="1"/>
  <c r="AS344" i="6" s="1"/>
  <c r="AS345" i="6" s="1"/>
  <c r="AS346" i="6" s="1"/>
  <c r="AS347" i="6" s="1"/>
  <c r="AS348" i="6" s="1"/>
  <c r="AS349" i="6" s="1"/>
  <c r="AS350" i="6" s="1"/>
  <c r="AS351" i="6" s="1"/>
  <c r="AS352" i="6" s="1"/>
  <c r="AS353" i="6" s="1"/>
  <c r="AS354" i="6" s="1"/>
  <c r="AS355" i="6" s="1"/>
  <c r="AS356" i="6" s="1"/>
  <c r="AS357" i="6" s="1"/>
  <c r="AS358" i="6" s="1"/>
  <c r="AS359" i="6" s="1"/>
  <c r="AS360" i="6" s="1"/>
  <c r="AS361" i="6" s="1"/>
  <c r="AS362" i="6" s="1"/>
  <c r="AS363" i="6" s="1"/>
  <c r="AS364" i="6" s="1"/>
  <c r="AS365" i="6" s="1"/>
  <c r="AS366" i="6" s="1"/>
  <c r="AS367" i="6" s="1"/>
  <c r="AS368" i="6" s="1"/>
  <c r="AS369" i="6" s="1"/>
  <c r="AS370" i="6" s="1"/>
  <c r="AS371" i="6" s="1"/>
  <c r="AS372" i="6" s="1"/>
  <c r="AS373" i="6" s="1"/>
  <c r="AS374" i="6" s="1"/>
  <c r="AS375" i="6" s="1"/>
  <c r="AS376" i="6" s="1"/>
  <c r="AS377" i="6" s="1"/>
  <c r="AS378" i="6" s="1"/>
  <c r="AS379" i="6" s="1"/>
  <c r="AS380" i="6" s="1"/>
  <c r="AS381" i="6" s="1"/>
  <c r="AS382" i="6" s="1"/>
  <c r="AS383" i="6" s="1"/>
  <c r="AS384" i="6" s="1"/>
  <c r="AS385" i="6" s="1"/>
  <c r="AS386" i="6" s="1"/>
  <c r="AS387" i="6" s="1"/>
  <c r="AS388" i="6" s="1"/>
  <c r="AS389" i="6" s="1"/>
  <c r="AS390" i="6" s="1"/>
  <c r="AS391" i="6" s="1"/>
  <c r="AS392" i="6" s="1"/>
  <c r="AS393" i="6" s="1"/>
  <c r="AS394" i="6" s="1"/>
  <c r="AS395" i="6" s="1"/>
  <c r="AS396" i="6" s="1"/>
  <c r="AS397" i="6" s="1"/>
  <c r="AS398" i="6" s="1"/>
  <c r="AS399" i="6" s="1"/>
  <c r="AS400" i="6" s="1"/>
  <c r="AS401" i="6" s="1"/>
  <c r="AS402" i="6" s="1"/>
  <c r="AS403" i="6" s="1"/>
  <c r="AS404" i="6" s="1"/>
  <c r="AS405" i="6" s="1"/>
  <c r="AS406" i="6" s="1"/>
  <c r="AS407" i="6" s="1"/>
  <c r="AS408" i="6" s="1"/>
  <c r="AS409" i="6" s="1"/>
  <c r="AS410" i="6" s="1"/>
  <c r="AS411" i="6" s="1"/>
  <c r="AS412" i="6" s="1"/>
  <c r="AS413" i="6" s="1"/>
  <c r="AS414" i="6" s="1"/>
  <c r="AR7" i="6"/>
  <c r="AQ7" i="6"/>
  <c r="AP7" i="6"/>
  <c r="AP8" i="6" s="1"/>
  <c r="AP9" i="6" s="1"/>
  <c r="AO7" i="6"/>
  <c r="AO8" i="6" s="1"/>
  <c r="AO9" i="6" s="1"/>
  <c r="AO10" i="6" s="1"/>
  <c r="AO11" i="6" s="1"/>
  <c r="AO12" i="6" s="1"/>
  <c r="AO13" i="6" s="1"/>
  <c r="AO14" i="6" s="1"/>
  <c r="AO15" i="6" s="1"/>
  <c r="AO16" i="6" s="1"/>
  <c r="AO17" i="6" s="1"/>
  <c r="AO18" i="6" s="1"/>
  <c r="AO19" i="6" s="1"/>
  <c r="AO20" i="6" s="1"/>
  <c r="AO21" i="6" s="1"/>
  <c r="AO22" i="6" s="1"/>
  <c r="AO23" i="6" s="1"/>
  <c r="AO24" i="6" s="1"/>
  <c r="AO25" i="6" s="1"/>
  <c r="AO26" i="6" s="1"/>
  <c r="AO27" i="6" s="1"/>
  <c r="AO28" i="6" s="1"/>
  <c r="AO29" i="6" s="1"/>
  <c r="AO30" i="6" s="1"/>
  <c r="AO31" i="6" s="1"/>
  <c r="AO32" i="6" s="1"/>
  <c r="AO33" i="6" s="1"/>
  <c r="AO34" i="6" s="1"/>
  <c r="AO35" i="6" s="1"/>
  <c r="AO36" i="6" s="1"/>
  <c r="AO37" i="6" s="1"/>
  <c r="AO38" i="6" s="1"/>
  <c r="AO39" i="6" s="1"/>
  <c r="AO40" i="6" s="1"/>
  <c r="AO41" i="6" s="1"/>
  <c r="AO42" i="6" s="1"/>
  <c r="AO43" i="6" s="1"/>
  <c r="AO44" i="6" s="1"/>
  <c r="AO45" i="6" s="1"/>
  <c r="AO46" i="6" s="1"/>
  <c r="AO47" i="6" s="1"/>
  <c r="AO48" i="6" s="1"/>
  <c r="AO49" i="6" s="1"/>
  <c r="AO50" i="6" s="1"/>
  <c r="AO51" i="6" s="1"/>
  <c r="AO52" i="6" s="1"/>
  <c r="AO53" i="6" s="1"/>
  <c r="AO54" i="6" s="1"/>
  <c r="AO55" i="6" s="1"/>
  <c r="AO56" i="6" s="1"/>
  <c r="AO57" i="6" s="1"/>
  <c r="AO58" i="6" s="1"/>
  <c r="AO59" i="6" s="1"/>
  <c r="AO60" i="6" s="1"/>
  <c r="AO61" i="6" s="1"/>
  <c r="AO62" i="6" s="1"/>
  <c r="AO63" i="6" s="1"/>
  <c r="AO64" i="6" s="1"/>
  <c r="AO65" i="6" s="1"/>
  <c r="AO66" i="6" s="1"/>
  <c r="AO67" i="6" s="1"/>
  <c r="AO68" i="6" s="1"/>
  <c r="AO69" i="6" s="1"/>
  <c r="AO70" i="6" s="1"/>
  <c r="AO71" i="6" s="1"/>
  <c r="AO72" i="6" s="1"/>
  <c r="AO73" i="6" s="1"/>
  <c r="AO74" i="6" s="1"/>
  <c r="AO75" i="6" s="1"/>
  <c r="AO76" i="6" s="1"/>
  <c r="AO77" i="6" s="1"/>
  <c r="AO78" i="6" s="1"/>
  <c r="AO79" i="6" s="1"/>
  <c r="AO80" i="6" s="1"/>
  <c r="AO81" i="6" s="1"/>
  <c r="AO82" i="6" s="1"/>
  <c r="AO83" i="6" s="1"/>
  <c r="AO84" i="6" s="1"/>
  <c r="AO85" i="6" s="1"/>
  <c r="AO86" i="6" s="1"/>
  <c r="AO87" i="6" s="1"/>
  <c r="AO88" i="6" s="1"/>
  <c r="AO89" i="6" s="1"/>
  <c r="AO90" i="6" s="1"/>
  <c r="AO91" i="6" s="1"/>
  <c r="AO92" i="6" s="1"/>
  <c r="AO93" i="6" s="1"/>
  <c r="AO94" i="6" s="1"/>
  <c r="AO95" i="6" s="1"/>
  <c r="AO96" i="6" s="1"/>
  <c r="AO97" i="6" s="1"/>
  <c r="AO98" i="6" s="1"/>
  <c r="AO99" i="6" s="1"/>
  <c r="AO100" i="6" s="1"/>
  <c r="AO101" i="6" s="1"/>
  <c r="AO102" i="6" s="1"/>
  <c r="AO103" i="6" s="1"/>
  <c r="AO104" i="6" s="1"/>
  <c r="AO105" i="6" s="1"/>
  <c r="AO106" i="6" s="1"/>
  <c r="AO107" i="6" s="1"/>
  <c r="AO108" i="6" s="1"/>
  <c r="AO109" i="6" s="1"/>
  <c r="AO110" i="6" s="1"/>
  <c r="AO111" i="6" s="1"/>
  <c r="AO112" i="6" s="1"/>
  <c r="AO113" i="6" s="1"/>
  <c r="AO114" i="6" s="1"/>
  <c r="AO115" i="6" s="1"/>
  <c r="AO116" i="6" s="1"/>
  <c r="AO117" i="6" s="1"/>
  <c r="AO118" i="6" s="1"/>
  <c r="AO119" i="6" s="1"/>
  <c r="AO120" i="6" s="1"/>
  <c r="AO121" i="6" s="1"/>
  <c r="AO122" i="6" s="1"/>
  <c r="AO123" i="6" s="1"/>
  <c r="AO124" i="6" s="1"/>
  <c r="AO125" i="6" s="1"/>
  <c r="AO126" i="6" s="1"/>
  <c r="AO127" i="6" s="1"/>
  <c r="AO128" i="6" s="1"/>
  <c r="AO129" i="6" s="1"/>
  <c r="AO130" i="6" s="1"/>
  <c r="AO131" i="6" s="1"/>
  <c r="AO132" i="6" s="1"/>
  <c r="AO133" i="6" s="1"/>
  <c r="AO134" i="6" s="1"/>
  <c r="AO135" i="6" s="1"/>
  <c r="AO136" i="6" s="1"/>
  <c r="AO137" i="6" s="1"/>
  <c r="AO138" i="6" s="1"/>
  <c r="AO139" i="6" s="1"/>
  <c r="AO140" i="6" s="1"/>
  <c r="AO141" i="6" s="1"/>
  <c r="AO142" i="6" s="1"/>
  <c r="AO143" i="6" s="1"/>
  <c r="AO144" i="6" s="1"/>
  <c r="AO145" i="6" s="1"/>
  <c r="AO146" i="6" s="1"/>
  <c r="AO147" i="6" s="1"/>
  <c r="AO148" i="6" s="1"/>
  <c r="AO149" i="6" s="1"/>
  <c r="AO150" i="6" s="1"/>
  <c r="AO151" i="6" s="1"/>
  <c r="AO152" i="6" s="1"/>
  <c r="AO153" i="6" s="1"/>
  <c r="AO154" i="6" s="1"/>
  <c r="AO155" i="6" s="1"/>
  <c r="AO156" i="6" s="1"/>
  <c r="AO157" i="6" s="1"/>
  <c r="AO158" i="6" s="1"/>
  <c r="AO159" i="6" s="1"/>
  <c r="AO160" i="6" s="1"/>
  <c r="AO161" i="6" s="1"/>
  <c r="AO162" i="6" s="1"/>
  <c r="AO163" i="6" s="1"/>
  <c r="AO164" i="6" s="1"/>
  <c r="AO165" i="6" s="1"/>
  <c r="AO166" i="6" s="1"/>
  <c r="AO167" i="6" s="1"/>
  <c r="AO168" i="6" s="1"/>
  <c r="AO169" i="6" s="1"/>
  <c r="AO170" i="6" s="1"/>
  <c r="AO171" i="6" s="1"/>
  <c r="AO172" i="6" s="1"/>
  <c r="AO173" i="6" s="1"/>
  <c r="AO174" i="6" s="1"/>
  <c r="AO175" i="6" s="1"/>
  <c r="AO176" i="6" s="1"/>
  <c r="AO177" i="6" s="1"/>
  <c r="AO178" i="6" s="1"/>
  <c r="AO179" i="6" s="1"/>
  <c r="AO180" i="6" s="1"/>
  <c r="AO181" i="6" s="1"/>
  <c r="AO182" i="6" s="1"/>
  <c r="AO183" i="6" s="1"/>
  <c r="AO184" i="6" s="1"/>
  <c r="AO185" i="6" s="1"/>
  <c r="AO186" i="6" s="1"/>
  <c r="AO187" i="6" s="1"/>
  <c r="AO188" i="6" s="1"/>
  <c r="AO189" i="6" s="1"/>
  <c r="AO190" i="6" s="1"/>
  <c r="AO191" i="6" s="1"/>
  <c r="AO192" i="6" s="1"/>
  <c r="AO193" i="6" s="1"/>
  <c r="AO194" i="6" s="1"/>
  <c r="AO195" i="6" s="1"/>
  <c r="AO196" i="6" s="1"/>
  <c r="AO197" i="6" s="1"/>
  <c r="AO198" i="6" s="1"/>
  <c r="AO199" i="6" s="1"/>
  <c r="AO200" i="6" s="1"/>
  <c r="AO201" i="6" s="1"/>
  <c r="AO202" i="6" s="1"/>
  <c r="AO203" i="6" s="1"/>
  <c r="AO204" i="6" s="1"/>
  <c r="AO205" i="6" s="1"/>
  <c r="AO206" i="6" s="1"/>
  <c r="AO207" i="6" s="1"/>
  <c r="AO208" i="6" s="1"/>
  <c r="AO209" i="6" s="1"/>
  <c r="AO210" i="6" s="1"/>
  <c r="AO211" i="6" s="1"/>
  <c r="AO212" i="6" s="1"/>
  <c r="AO213" i="6" s="1"/>
  <c r="AO214" i="6" s="1"/>
  <c r="AO215" i="6" s="1"/>
  <c r="AO216" i="6" s="1"/>
  <c r="AO217" i="6" s="1"/>
  <c r="AO218" i="6" s="1"/>
  <c r="AO219" i="6" s="1"/>
  <c r="AO220" i="6" s="1"/>
  <c r="AO221" i="6" s="1"/>
  <c r="AO222" i="6" s="1"/>
  <c r="AO223" i="6" s="1"/>
  <c r="AO224" i="6" s="1"/>
  <c r="AO225" i="6" s="1"/>
  <c r="AO226" i="6" s="1"/>
  <c r="AO227" i="6" s="1"/>
  <c r="AO228" i="6" s="1"/>
  <c r="AO229" i="6" s="1"/>
  <c r="AO230" i="6" s="1"/>
  <c r="AO231" i="6" s="1"/>
  <c r="AO232" i="6" s="1"/>
  <c r="AO233" i="6" s="1"/>
  <c r="AO234" i="6" s="1"/>
  <c r="AO235" i="6" s="1"/>
  <c r="AO236" i="6" s="1"/>
  <c r="AO237" i="6" s="1"/>
  <c r="AO238" i="6" s="1"/>
  <c r="AO239" i="6" s="1"/>
  <c r="AO240" i="6" s="1"/>
  <c r="AO241" i="6" s="1"/>
  <c r="AO242" i="6" s="1"/>
  <c r="AO243" i="6" s="1"/>
  <c r="AO244" i="6" s="1"/>
  <c r="AO245" i="6" s="1"/>
  <c r="AO246" i="6" s="1"/>
  <c r="AO247" i="6" s="1"/>
  <c r="AO248" i="6" s="1"/>
  <c r="AO249" i="6" s="1"/>
  <c r="AO250" i="6" s="1"/>
  <c r="AO251" i="6" s="1"/>
  <c r="AO252" i="6" s="1"/>
  <c r="AO253" i="6" s="1"/>
  <c r="AO254" i="6" s="1"/>
  <c r="AO255" i="6" s="1"/>
  <c r="AO256" i="6" s="1"/>
  <c r="AO257" i="6" s="1"/>
  <c r="AO258" i="6" s="1"/>
  <c r="AO259" i="6" s="1"/>
  <c r="AO260" i="6" s="1"/>
  <c r="AO261" i="6" s="1"/>
  <c r="AO262" i="6" s="1"/>
  <c r="AO263" i="6" s="1"/>
  <c r="AO264" i="6" s="1"/>
  <c r="AO265" i="6" s="1"/>
  <c r="AO266" i="6" s="1"/>
  <c r="AO267" i="6" s="1"/>
  <c r="AO268" i="6" s="1"/>
  <c r="AO269" i="6" s="1"/>
  <c r="AO270" i="6" s="1"/>
  <c r="AO271" i="6" s="1"/>
  <c r="AO272" i="6" s="1"/>
  <c r="AO273" i="6" s="1"/>
  <c r="AO274" i="6" s="1"/>
  <c r="AO275" i="6" s="1"/>
  <c r="AO276" i="6" s="1"/>
  <c r="AO277" i="6" s="1"/>
  <c r="AO278" i="6" s="1"/>
  <c r="AO279" i="6" s="1"/>
  <c r="AO280" i="6" s="1"/>
  <c r="AO281" i="6" s="1"/>
  <c r="AO282" i="6" s="1"/>
  <c r="AO283" i="6" s="1"/>
  <c r="AO284" i="6" s="1"/>
  <c r="AO285" i="6" s="1"/>
  <c r="AO286" i="6" s="1"/>
  <c r="AO287" i="6" s="1"/>
  <c r="AO288" i="6" s="1"/>
  <c r="AO289" i="6" s="1"/>
  <c r="AO290" i="6" s="1"/>
  <c r="AO291" i="6" s="1"/>
  <c r="AO292" i="6" s="1"/>
  <c r="AO293" i="6" s="1"/>
  <c r="AO294" i="6" s="1"/>
  <c r="AO295" i="6" s="1"/>
  <c r="AO296" i="6" s="1"/>
  <c r="AO297" i="6" s="1"/>
  <c r="AO298" i="6" s="1"/>
  <c r="AO299" i="6" s="1"/>
  <c r="AO300" i="6" s="1"/>
  <c r="AO301" i="6" s="1"/>
  <c r="AO302" i="6" s="1"/>
  <c r="AO303" i="6" s="1"/>
  <c r="AO304" i="6" s="1"/>
  <c r="AO305" i="6" s="1"/>
  <c r="AO306" i="6" s="1"/>
  <c r="AO307" i="6" s="1"/>
  <c r="AO308" i="6" s="1"/>
  <c r="AO309" i="6" s="1"/>
  <c r="AO310" i="6" s="1"/>
  <c r="AO311" i="6" s="1"/>
  <c r="AO312" i="6" s="1"/>
  <c r="AO313" i="6" s="1"/>
  <c r="AO314" i="6" s="1"/>
  <c r="AO315" i="6" s="1"/>
  <c r="AO316" i="6" s="1"/>
  <c r="AO317" i="6" s="1"/>
  <c r="AO318" i="6" s="1"/>
  <c r="AO319" i="6" s="1"/>
  <c r="AO320" i="6" s="1"/>
  <c r="AO321" i="6" s="1"/>
  <c r="AO322" i="6" s="1"/>
  <c r="AO323" i="6" s="1"/>
  <c r="AO324" i="6" s="1"/>
  <c r="AO325" i="6" s="1"/>
  <c r="AO326" i="6" s="1"/>
  <c r="AO327" i="6" s="1"/>
  <c r="AO328" i="6" s="1"/>
  <c r="AO329" i="6" s="1"/>
  <c r="AO330" i="6" s="1"/>
  <c r="AO331" i="6" s="1"/>
  <c r="AO332" i="6" s="1"/>
  <c r="AO333" i="6" s="1"/>
  <c r="AO334" i="6" s="1"/>
  <c r="AO335" i="6" s="1"/>
  <c r="AO336" i="6" s="1"/>
  <c r="AO337" i="6" s="1"/>
  <c r="AO338" i="6" s="1"/>
  <c r="AO339" i="6" s="1"/>
  <c r="AO340" i="6" s="1"/>
  <c r="AO341" i="6" s="1"/>
  <c r="AO342" i="6" s="1"/>
  <c r="AO343" i="6" s="1"/>
  <c r="AO344" i="6" s="1"/>
  <c r="AO345" i="6" s="1"/>
  <c r="AO346" i="6" s="1"/>
  <c r="AO347" i="6" s="1"/>
  <c r="AO348" i="6" s="1"/>
  <c r="AO349" i="6" s="1"/>
  <c r="AO350" i="6" s="1"/>
  <c r="AO351" i="6" s="1"/>
  <c r="AO352" i="6" s="1"/>
  <c r="AO353" i="6" s="1"/>
  <c r="AO354" i="6" s="1"/>
  <c r="AO355" i="6" s="1"/>
  <c r="AO356" i="6" s="1"/>
  <c r="AO357" i="6" s="1"/>
  <c r="AO358" i="6" s="1"/>
  <c r="AO359" i="6" s="1"/>
  <c r="AO360" i="6" s="1"/>
  <c r="AO361" i="6" s="1"/>
  <c r="AO362" i="6" s="1"/>
  <c r="AO363" i="6" s="1"/>
  <c r="AO364" i="6" s="1"/>
  <c r="AO365" i="6" s="1"/>
  <c r="AO366" i="6" s="1"/>
  <c r="AO367" i="6" s="1"/>
  <c r="AO368" i="6" s="1"/>
  <c r="AO369" i="6" s="1"/>
  <c r="AO370" i="6" s="1"/>
  <c r="AO371" i="6" s="1"/>
  <c r="AO372" i="6" s="1"/>
  <c r="AO373" i="6" s="1"/>
  <c r="AO374" i="6" s="1"/>
  <c r="AO375" i="6" s="1"/>
  <c r="AO376" i="6" s="1"/>
  <c r="AO377" i="6" s="1"/>
  <c r="AO378" i="6" s="1"/>
  <c r="AO379" i="6" s="1"/>
  <c r="AO380" i="6" s="1"/>
  <c r="AO381" i="6" s="1"/>
  <c r="AO382" i="6" s="1"/>
  <c r="AO383" i="6" s="1"/>
  <c r="AO384" i="6" s="1"/>
  <c r="AO385" i="6" s="1"/>
  <c r="AO386" i="6" s="1"/>
  <c r="AO387" i="6" s="1"/>
  <c r="AO388" i="6" s="1"/>
  <c r="AO389" i="6" s="1"/>
  <c r="AO390" i="6" s="1"/>
  <c r="AO391" i="6" s="1"/>
  <c r="AO392" i="6" s="1"/>
  <c r="AO393" i="6" s="1"/>
  <c r="AO394" i="6" s="1"/>
  <c r="AO395" i="6" s="1"/>
  <c r="AO396" i="6" s="1"/>
  <c r="AO397" i="6" s="1"/>
  <c r="AO398" i="6" s="1"/>
  <c r="AO399" i="6" s="1"/>
  <c r="AO400" i="6" s="1"/>
  <c r="AO401" i="6" s="1"/>
  <c r="AO402" i="6" s="1"/>
  <c r="AO403" i="6" s="1"/>
  <c r="AO404" i="6" s="1"/>
  <c r="AO405" i="6" s="1"/>
  <c r="AO406" i="6" s="1"/>
  <c r="AO407" i="6" s="1"/>
  <c r="AO408" i="6" s="1"/>
  <c r="AO409" i="6" s="1"/>
  <c r="AO410" i="6" s="1"/>
  <c r="AO411" i="6" s="1"/>
  <c r="AO412" i="6" s="1"/>
  <c r="AO413" i="6" s="1"/>
  <c r="AO414" i="6" s="1"/>
  <c r="AN7" i="6"/>
  <c r="AM7" i="6"/>
  <c r="AL7" i="6"/>
  <c r="AL8" i="6" s="1"/>
  <c r="AL9" i="6" s="1"/>
  <c r="AL10" i="6" s="1"/>
  <c r="AL11" i="6" s="1"/>
  <c r="AL12" i="6" s="1"/>
  <c r="AL13" i="6" s="1"/>
  <c r="AL14" i="6" s="1"/>
  <c r="AL15" i="6" s="1"/>
  <c r="AL16" i="6" s="1"/>
  <c r="AL17" i="6" s="1"/>
  <c r="AL18" i="6" s="1"/>
  <c r="AL19" i="6" s="1"/>
  <c r="AL20" i="6" s="1"/>
  <c r="AL21" i="6" s="1"/>
  <c r="AL22" i="6" s="1"/>
  <c r="AL23" i="6" s="1"/>
  <c r="AL24" i="6" s="1"/>
  <c r="AL25" i="6" s="1"/>
  <c r="AL26" i="6" s="1"/>
  <c r="AL27" i="6" s="1"/>
  <c r="AL28" i="6" s="1"/>
  <c r="AL29" i="6" s="1"/>
  <c r="AL30" i="6" s="1"/>
  <c r="AL31" i="6" s="1"/>
  <c r="AL32" i="6" s="1"/>
  <c r="AL33" i="6" s="1"/>
  <c r="AL34" i="6" s="1"/>
  <c r="AL35" i="6" s="1"/>
  <c r="AL36" i="6" s="1"/>
  <c r="AL37" i="6" s="1"/>
  <c r="AL38" i="6" s="1"/>
  <c r="AL39" i="6" s="1"/>
  <c r="AL40" i="6" s="1"/>
  <c r="AL41" i="6" s="1"/>
  <c r="AL42" i="6" s="1"/>
  <c r="AL43" i="6" s="1"/>
  <c r="AL44" i="6" s="1"/>
  <c r="AL45" i="6" s="1"/>
  <c r="AL46" i="6" s="1"/>
  <c r="AL47" i="6" s="1"/>
  <c r="AL48" i="6" s="1"/>
  <c r="AL49" i="6" s="1"/>
  <c r="AL50" i="6" s="1"/>
  <c r="AL51" i="6" s="1"/>
  <c r="AL52" i="6" s="1"/>
  <c r="AL53" i="6" s="1"/>
  <c r="AL54" i="6" s="1"/>
  <c r="AL55" i="6" s="1"/>
  <c r="AL56" i="6" s="1"/>
  <c r="AL57" i="6" s="1"/>
  <c r="AL58" i="6" s="1"/>
  <c r="AL59" i="6" s="1"/>
  <c r="AL60" i="6" s="1"/>
  <c r="AL61" i="6" s="1"/>
  <c r="AL62" i="6" s="1"/>
  <c r="AL63" i="6" s="1"/>
  <c r="AL64" i="6" s="1"/>
  <c r="AL65" i="6" s="1"/>
  <c r="AL66" i="6" s="1"/>
  <c r="AL67" i="6" s="1"/>
  <c r="AL68" i="6" s="1"/>
  <c r="AL69" i="6" s="1"/>
  <c r="AL70" i="6" s="1"/>
  <c r="AL71" i="6" s="1"/>
  <c r="AL72" i="6" s="1"/>
  <c r="AL73" i="6" s="1"/>
  <c r="AL74" i="6" s="1"/>
  <c r="AL75" i="6" s="1"/>
  <c r="AL76" i="6" s="1"/>
  <c r="AL77" i="6" s="1"/>
  <c r="AL78" i="6" s="1"/>
  <c r="AL79" i="6" s="1"/>
  <c r="AL80" i="6" s="1"/>
  <c r="AL81" i="6" s="1"/>
  <c r="AL82" i="6" s="1"/>
  <c r="AL83" i="6" s="1"/>
  <c r="AL84" i="6" s="1"/>
  <c r="AL85" i="6" s="1"/>
  <c r="AL86" i="6" s="1"/>
  <c r="AL87" i="6" s="1"/>
  <c r="AL88" i="6" s="1"/>
  <c r="AL89" i="6" s="1"/>
  <c r="AL90" i="6" s="1"/>
  <c r="AL91" i="6" s="1"/>
  <c r="AL92" i="6" s="1"/>
  <c r="AL93" i="6" s="1"/>
  <c r="AL94" i="6" s="1"/>
  <c r="AL95" i="6" s="1"/>
  <c r="AL96" i="6" s="1"/>
  <c r="AL97" i="6" s="1"/>
  <c r="AL98" i="6" s="1"/>
  <c r="AL99" i="6" s="1"/>
  <c r="AL100" i="6" s="1"/>
  <c r="AL101" i="6" s="1"/>
  <c r="AL102" i="6" s="1"/>
  <c r="AL103" i="6" s="1"/>
  <c r="AL104" i="6" s="1"/>
  <c r="AL105" i="6" s="1"/>
  <c r="AL106" i="6" s="1"/>
  <c r="AL107" i="6" s="1"/>
  <c r="AL108" i="6" s="1"/>
  <c r="AL109" i="6" s="1"/>
  <c r="AL110" i="6" s="1"/>
  <c r="AL111" i="6" s="1"/>
  <c r="AL112" i="6" s="1"/>
  <c r="AL113" i="6" s="1"/>
  <c r="AL114" i="6" s="1"/>
  <c r="AL115" i="6" s="1"/>
  <c r="AL116" i="6" s="1"/>
  <c r="AL117" i="6" s="1"/>
  <c r="AL118" i="6" s="1"/>
  <c r="AL119" i="6" s="1"/>
  <c r="AL120" i="6" s="1"/>
  <c r="AL121" i="6" s="1"/>
  <c r="AL122" i="6" s="1"/>
  <c r="AL123" i="6" s="1"/>
  <c r="AL124" i="6" s="1"/>
  <c r="AL125" i="6" s="1"/>
  <c r="AL126" i="6" s="1"/>
  <c r="AL127" i="6" s="1"/>
  <c r="AL128" i="6" s="1"/>
  <c r="AL129" i="6" s="1"/>
  <c r="AL130" i="6" s="1"/>
  <c r="AL131" i="6" s="1"/>
  <c r="AL132" i="6" s="1"/>
  <c r="AL133" i="6" s="1"/>
  <c r="AL134" i="6" s="1"/>
  <c r="AL135" i="6" s="1"/>
  <c r="AL136" i="6" s="1"/>
  <c r="AL137" i="6" s="1"/>
  <c r="AL138" i="6" s="1"/>
  <c r="AL139" i="6" s="1"/>
  <c r="AL140" i="6" s="1"/>
  <c r="AL141" i="6" s="1"/>
  <c r="AL142" i="6" s="1"/>
  <c r="AL143" i="6" s="1"/>
  <c r="AL144" i="6" s="1"/>
  <c r="AL145" i="6" s="1"/>
  <c r="AL146" i="6" s="1"/>
  <c r="AL147" i="6" s="1"/>
  <c r="AL148" i="6" s="1"/>
  <c r="AL149" i="6" s="1"/>
  <c r="AL150" i="6" s="1"/>
  <c r="AL151" i="6" s="1"/>
  <c r="AL152" i="6" s="1"/>
  <c r="AL153" i="6" s="1"/>
  <c r="AL154" i="6" s="1"/>
  <c r="AL155" i="6" s="1"/>
  <c r="AL156" i="6" s="1"/>
  <c r="AL157" i="6" s="1"/>
  <c r="AL158" i="6" s="1"/>
  <c r="AL159" i="6" s="1"/>
  <c r="AL160" i="6" s="1"/>
  <c r="AL161" i="6" s="1"/>
  <c r="AL162" i="6" s="1"/>
  <c r="AL163" i="6" s="1"/>
  <c r="AL164" i="6" s="1"/>
  <c r="AL165" i="6" s="1"/>
  <c r="AL166" i="6" s="1"/>
  <c r="AL167" i="6" s="1"/>
  <c r="AL168" i="6" s="1"/>
  <c r="AL169" i="6" s="1"/>
  <c r="AL170" i="6" s="1"/>
  <c r="AL171" i="6" s="1"/>
  <c r="AL172" i="6" s="1"/>
  <c r="AL173" i="6" s="1"/>
  <c r="AL174" i="6" s="1"/>
  <c r="AL175" i="6" s="1"/>
  <c r="AL176" i="6" s="1"/>
  <c r="AL177" i="6" s="1"/>
  <c r="AL178" i="6" s="1"/>
  <c r="AL179" i="6" s="1"/>
  <c r="AL180" i="6" s="1"/>
  <c r="AL181" i="6" s="1"/>
  <c r="AL182" i="6" s="1"/>
  <c r="AL183" i="6" s="1"/>
  <c r="AL184" i="6" s="1"/>
  <c r="AL185" i="6" s="1"/>
  <c r="AL186" i="6" s="1"/>
  <c r="AL187" i="6" s="1"/>
  <c r="AL188" i="6" s="1"/>
  <c r="AL189" i="6" s="1"/>
  <c r="AL190" i="6" s="1"/>
  <c r="AL191" i="6" s="1"/>
  <c r="AL192" i="6" s="1"/>
  <c r="AL193" i="6" s="1"/>
  <c r="AL194" i="6" s="1"/>
  <c r="AL195" i="6" s="1"/>
  <c r="AL196" i="6" s="1"/>
  <c r="AL197" i="6" s="1"/>
  <c r="AL198" i="6" s="1"/>
  <c r="AL199" i="6" s="1"/>
  <c r="AL200" i="6" s="1"/>
  <c r="AL201" i="6" s="1"/>
  <c r="AL202" i="6" s="1"/>
  <c r="AL203" i="6" s="1"/>
  <c r="AL204" i="6" s="1"/>
  <c r="AL205" i="6" s="1"/>
  <c r="AL206" i="6" s="1"/>
  <c r="AL207" i="6" s="1"/>
  <c r="AL208" i="6" s="1"/>
  <c r="AL209" i="6" s="1"/>
  <c r="AL210" i="6" s="1"/>
  <c r="AL211" i="6" s="1"/>
  <c r="AL212" i="6" s="1"/>
  <c r="AL213" i="6" s="1"/>
  <c r="AL214" i="6" s="1"/>
  <c r="AL215" i="6" s="1"/>
  <c r="AL216" i="6" s="1"/>
  <c r="AL217" i="6" s="1"/>
  <c r="AL218" i="6" s="1"/>
  <c r="AL219" i="6" s="1"/>
  <c r="AL220" i="6" s="1"/>
  <c r="AL221" i="6" s="1"/>
  <c r="AL222" i="6" s="1"/>
  <c r="AL223" i="6" s="1"/>
  <c r="AL224" i="6" s="1"/>
  <c r="AL225" i="6" s="1"/>
  <c r="AL226" i="6" s="1"/>
  <c r="AL227" i="6" s="1"/>
  <c r="AL228" i="6" s="1"/>
  <c r="AL229" i="6" s="1"/>
  <c r="AL230" i="6" s="1"/>
  <c r="AL231" i="6" s="1"/>
  <c r="AL232" i="6" s="1"/>
  <c r="AL233" i="6" s="1"/>
  <c r="AL234" i="6" s="1"/>
  <c r="AL235" i="6" s="1"/>
  <c r="AL236" i="6" s="1"/>
  <c r="AL237" i="6" s="1"/>
  <c r="AL238" i="6" s="1"/>
  <c r="AL239" i="6" s="1"/>
  <c r="AL240" i="6" s="1"/>
  <c r="AL241" i="6" s="1"/>
  <c r="AL242" i="6" s="1"/>
  <c r="AL243" i="6" s="1"/>
  <c r="AL244" i="6" s="1"/>
  <c r="AL245" i="6" s="1"/>
  <c r="AL246" i="6" s="1"/>
  <c r="AL247" i="6" s="1"/>
  <c r="AL248" i="6" s="1"/>
  <c r="AL249" i="6" s="1"/>
  <c r="AL250" i="6" s="1"/>
  <c r="AL251" i="6" s="1"/>
  <c r="AL252" i="6" s="1"/>
  <c r="AL253" i="6" s="1"/>
  <c r="AL254" i="6" s="1"/>
  <c r="AL255" i="6" s="1"/>
  <c r="AL256" i="6" s="1"/>
  <c r="AL257" i="6" s="1"/>
  <c r="AL258" i="6" s="1"/>
  <c r="AL259" i="6" s="1"/>
  <c r="AL260" i="6" s="1"/>
  <c r="AL261" i="6" s="1"/>
  <c r="AL262" i="6" s="1"/>
  <c r="AL263" i="6" s="1"/>
  <c r="AL264" i="6" s="1"/>
  <c r="AL265" i="6" s="1"/>
  <c r="AL266" i="6" s="1"/>
  <c r="AL267" i="6" s="1"/>
  <c r="AL268" i="6" s="1"/>
  <c r="AL269" i="6" s="1"/>
  <c r="AL270" i="6" s="1"/>
  <c r="AL271" i="6" s="1"/>
  <c r="AL272" i="6" s="1"/>
  <c r="AL273" i="6" s="1"/>
  <c r="AL274" i="6" s="1"/>
  <c r="AL275" i="6" s="1"/>
  <c r="AL276" i="6" s="1"/>
  <c r="AL277" i="6" s="1"/>
  <c r="AL278" i="6" s="1"/>
  <c r="AL279" i="6" s="1"/>
  <c r="AL280" i="6" s="1"/>
  <c r="AL281" i="6" s="1"/>
  <c r="AL282" i="6" s="1"/>
  <c r="AL283" i="6" s="1"/>
  <c r="AL284" i="6" s="1"/>
  <c r="AL285" i="6" s="1"/>
  <c r="AL286" i="6" s="1"/>
  <c r="AL287" i="6" s="1"/>
  <c r="AL288" i="6" s="1"/>
  <c r="AL289" i="6" s="1"/>
  <c r="AL290" i="6" s="1"/>
  <c r="AL291" i="6" s="1"/>
  <c r="AL292" i="6" s="1"/>
  <c r="AL293" i="6" s="1"/>
  <c r="AL294" i="6" s="1"/>
  <c r="AL295" i="6" s="1"/>
  <c r="AL296" i="6" s="1"/>
  <c r="AL297" i="6" s="1"/>
  <c r="AL298" i="6" s="1"/>
  <c r="AL299" i="6" s="1"/>
  <c r="AL300" i="6" s="1"/>
  <c r="AL301" i="6" s="1"/>
  <c r="AL302" i="6" s="1"/>
  <c r="AL303" i="6" s="1"/>
  <c r="AL304" i="6" s="1"/>
  <c r="AL305" i="6" s="1"/>
  <c r="AL306" i="6" s="1"/>
  <c r="AL307" i="6" s="1"/>
  <c r="AL308" i="6" s="1"/>
  <c r="AL309" i="6" s="1"/>
  <c r="AL310" i="6" s="1"/>
  <c r="AL311" i="6" s="1"/>
  <c r="AL312" i="6" s="1"/>
  <c r="AL313" i="6" s="1"/>
  <c r="AL314" i="6" s="1"/>
  <c r="AL315" i="6" s="1"/>
  <c r="AL316" i="6" s="1"/>
  <c r="AL317" i="6" s="1"/>
  <c r="AL318" i="6" s="1"/>
  <c r="AL319" i="6" s="1"/>
  <c r="AL320" i="6" s="1"/>
  <c r="AL321" i="6" s="1"/>
  <c r="AL322" i="6" s="1"/>
  <c r="AL323" i="6" s="1"/>
  <c r="AL324" i="6" s="1"/>
  <c r="AL325" i="6" s="1"/>
  <c r="AL326" i="6" s="1"/>
  <c r="AL327" i="6" s="1"/>
  <c r="AL328" i="6" s="1"/>
  <c r="AL329" i="6" s="1"/>
  <c r="AL330" i="6" s="1"/>
  <c r="AL331" i="6" s="1"/>
  <c r="AL332" i="6" s="1"/>
  <c r="AL333" i="6" s="1"/>
  <c r="AL334" i="6" s="1"/>
  <c r="AL335" i="6" s="1"/>
  <c r="AL336" i="6" s="1"/>
  <c r="AL337" i="6" s="1"/>
  <c r="AL338" i="6" s="1"/>
  <c r="AL339" i="6" s="1"/>
  <c r="AL340" i="6" s="1"/>
  <c r="AL341" i="6" s="1"/>
  <c r="AL342" i="6" s="1"/>
  <c r="AL343" i="6" s="1"/>
  <c r="AL344" i="6" s="1"/>
  <c r="AL345" i="6" s="1"/>
  <c r="AL346" i="6" s="1"/>
  <c r="AL347" i="6" s="1"/>
  <c r="AL348" i="6" s="1"/>
  <c r="AL349" i="6" s="1"/>
  <c r="AL350" i="6" s="1"/>
  <c r="AL351" i="6" s="1"/>
  <c r="AL352" i="6" s="1"/>
  <c r="AL353" i="6" s="1"/>
  <c r="AL354" i="6" s="1"/>
  <c r="AL355" i="6" s="1"/>
  <c r="AL356" i="6" s="1"/>
  <c r="AL357" i="6" s="1"/>
  <c r="AL358" i="6" s="1"/>
  <c r="AL359" i="6" s="1"/>
  <c r="AL360" i="6" s="1"/>
  <c r="AL361" i="6" s="1"/>
  <c r="AL362" i="6" s="1"/>
  <c r="AL363" i="6" s="1"/>
  <c r="AL364" i="6" s="1"/>
  <c r="AL365" i="6" s="1"/>
  <c r="AL366" i="6" s="1"/>
  <c r="AL367" i="6" s="1"/>
  <c r="AL368" i="6" s="1"/>
  <c r="AL369" i="6" s="1"/>
  <c r="AL370" i="6" s="1"/>
  <c r="AL371" i="6" s="1"/>
  <c r="AL372" i="6" s="1"/>
  <c r="AL373" i="6" s="1"/>
  <c r="AL374" i="6" s="1"/>
  <c r="AL375" i="6" s="1"/>
  <c r="AL376" i="6" s="1"/>
  <c r="AL377" i="6" s="1"/>
  <c r="AL378" i="6" s="1"/>
  <c r="AL379" i="6" s="1"/>
  <c r="AL380" i="6" s="1"/>
  <c r="AL381" i="6" s="1"/>
  <c r="AL382" i="6" s="1"/>
  <c r="AL383" i="6" s="1"/>
  <c r="AL384" i="6" s="1"/>
  <c r="AL385" i="6" s="1"/>
  <c r="AL386" i="6" s="1"/>
  <c r="AL387" i="6" s="1"/>
  <c r="AL388" i="6" s="1"/>
  <c r="AL389" i="6" s="1"/>
  <c r="AL390" i="6" s="1"/>
  <c r="AL391" i="6" s="1"/>
  <c r="AL392" i="6" s="1"/>
  <c r="AL393" i="6" s="1"/>
  <c r="AL394" i="6" s="1"/>
  <c r="AL395" i="6" s="1"/>
  <c r="AL396" i="6" s="1"/>
  <c r="AL397" i="6" s="1"/>
  <c r="AL398" i="6" s="1"/>
  <c r="AL399" i="6" s="1"/>
  <c r="AL400" i="6" s="1"/>
  <c r="AL401" i="6" s="1"/>
  <c r="AL402" i="6" s="1"/>
  <c r="AL403" i="6" s="1"/>
  <c r="AL404" i="6" s="1"/>
  <c r="AL405" i="6" s="1"/>
  <c r="AL406" i="6" s="1"/>
  <c r="AL407" i="6" s="1"/>
  <c r="AL408" i="6" s="1"/>
  <c r="AL409" i="6" s="1"/>
  <c r="AL410" i="6" s="1"/>
  <c r="AL411" i="6" s="1"/>
  <c r="AL412" i="6" s="1"/>
  <c r="AL413" i="6" s="1"/>
  <c r="AL414" i="6" s="1"/>
  <c r="AK7" i="6"/>
  <c r="AK8" i="6" s="1"/>
  <c r="AK9" i="6" s="1"/>
  <c r="AK10" i="6" s="1"/>
  <c r="AK11" i="6" s="1"/>
  <c r="AK12" i="6" s="1"/>
  <c r="AK13" i="6" s="1"/>
  <c r="AK14" i="6" s="1"/>
  <c r="AK15" i="6" s="1"/>
  <c r="AK16" i="6" s="1"/>
  <c r="AK17" i="6" s="1"/>
  <c r="AK18" i="6" s="1"/>
  <c r="AK19" i="6" s="1"/>
  <c r="AK20" i="6" s="1"/>
  <c r="AK21" i="6" s="1"/>
  <c r="AK22" i="6" s="1"/>
  <c r="AK23" i="6" s="1"/>
  <c r="AK24" i="6" s="1"/>
  <c r="AK25" i="6" s="1"/>
  <c r="AK26" i="6" s="1"/>
  <c r="AK27" i="6" s="1"/>
  <c r="AK28" i="6" s="1"/>
  <c r="AK29" i="6" s="1"/>
  <c r="AK30" i="6" s="1"/>
  <c r="AK31" i="6" s="1"/>
  <c r="AK32" i="6" s="1"/>
  <c r="AK33" i="6" s="1"/>
  <c r="AK34" i="6" s="1"/>
  <c r="AK35" i="6" s="1"/>
  <c r="AK36" i="6" s="1"/>
  <c r="AK37" i="6" s="1"/>
  <c r="AK38" i="6" s="1"/>
  <c r="AK39" i="6" s="1"/>
  <c r="AK40" i="6" s="1"/>
  <c r="AK41" i="6" s="1"/>
  <c r="AK42" i="6" s="1"/>
  <c r="AK43" i="6" s="1"/>
  <c r="AK44" i="6" s="1"/>
  <c r="AK45" i="6" s="1"/>
  <c r="AK46" i="6" s="1"/>
  <c r="AK47" i="6" s="1"/>
  <c r="AK48" i="6" s="1"/>
  <c r="AK49" i="6" s="1"/>
  <c r="AK50" i="6" s="1"/>
  <c r="AK51" i="6" s="1"/>
  <c r="AK52" i="6" s="1"/>
  <c r="AK53" i="6" s="1"/>
  <c r="AK54" i="6" s="1"/>
  <c r="AK55" i="6" s="1"/>
  <c r="AK56" i="6" s="1"/>
  <c r="AK57" i="6" s="1"/>
  <c r="AK58" i="6" s="1"/>
  <c r="AK59" i="6" s="1"/>
  <c r="AK60" i="6" s="1"/>
  <c r="AK61" i="6" s="1"/>
  <c r="AK62" i="6" s="1"/>
  <c r="AK63" i="6" s="1"/>
  <c r="AK64" i="6" s="1"/>
  <c r="AK65" i="6" s="1"/>
  <c r="AK66" i="6" s="1"/>
  <c r="AK67" i="6" s="1"/>
  <c r="AK68" i="6" s="1"/>
  <c r="AK69" i="6" s="1"/>
  <c r="AK70" i="6" s="1"/>
  <c r="AK71" i="6" s="1"/>
  <c r="AK72" i="6" s="1"/>
  <c r="AK73" i="6" s="1"/>
  <c r="AK74" i="6" s="1"/>
  <c r="AK75" i="6" s="1"/>
  <c r="AK76" i="6" s="1"/>
  <c r="AK77" i="6" s="1"/>
  <c r="AK78" i="6" s="1"/>
  <c r="AK79" i="6" s="1"/>
  <c r="AK80" i="6" s="1"/>
  <c r="AK81" i="6" s="1"/>
  <c r="AK82" i="6" s="1"/>
  <c r="AK83" i="6" s="1"/>
  <c r="AK84" i="6" s="1"/>
  <c r="AK85" i="6" s="1"/>
  <c r="AK86" i="6" s="1"/>
  <c r="AK87" i="6" s="1"/>
  <c r="AK88" i="6" s="1"/>
  <c r="AK89" i="6" s="1"/>
  <c r="AK90" i="6" s="1"/>
  <c r="AK91" i="6" s="1"/>
  <c r="AK92" i="6" s="1"/>
  <c r="AK93" i="6" s="1"/>
  <c r="AK94" i="6" s="1"/>
  <c r="AK95" i="6" s="1"/>
  <c r="AK96" i="6" s="1"/>
  <c r="AK97" i="6" s="1"/>
  <c r="AK98" i="6" s="1"/>
  <c r="AK99" i="6" s="1"/>
  <c r="AK100" i="6" s="1"/>
  <c r="AK101" i="6" s="1"/>
  <c r="AK102" i="6" s="1"/>
  <c r="AK103" i="6" s="1"/>
  <c r="AK104" i="6" s="1"/>
  <c r="AK105" i="6" s="1"/>
  <c r="AK106" i="6" s="1"/>
  <c r="AK107" i="6" s="1"/>
  <c r="AK108" i="6" s="1"/>
  <c r="AK109" i="6" s="1"/>
  <c r="AK110" i="6" s="1"/>
  <c r="AK111" i="6" s="1"/>
  <c r="AK112" i="6" s="1"/>
  <c r="AK113" i="6" s="1"/>
  <c r="AK114" i="6" s="1"/>
  <c r="AK115" i="6" s="1"/>
  <c r="AK116" i="6" s="1"/>
  <c r="AK117" i="6" s="1"/>
  <c r="AK118" i="6" s="1"/>
  <c r="AK119" i="6" s="1"/>
  <c r="AK120" i="6" s="1"/>
  <c r="AK121" i="6" s="1"/>
  <c r="AK122" i="6" s="1"/>
  <c r="AK123" i="6" s="1"/>
  <c r="AK124" i="6" s="1"/>
  <c r="AK125" i="6" s="1"/>
  <c r="AK126" i="6" s="1"/>
  <c r="AK127" i="6" s="1"/>
  <c r="AK128" i="6" s="1"/>
  <c r="AK129" i="6" s="1"/>
  <c r="AK130" i="6" s="1"/>
  <c r="AK131" i="6" s="1"/>
  <c r="AK132" i="6" s="1"/>
  <c r="AK133" i="6" s="1"/>
  <c r="AK134" i="6" s="1"/>
  <c r="AK135" i="6" s="1"/>
  <c r="AK136" i="6" s="1"/>
  <c r="AK137" i="6" s="1"/>
  <c r="AK138" i="6" s="1"/>
  <c r="AK139" i="6" s="1"/>
  <c r="AK140" i="6" s="1"/>
  <c r="AK141" i="6" s="1"/>
  <c r="AK142" i="6" s="1"/>
  <c r="AK143" i="6" s="1"/>
  <c r="AK144" i="6" s="1"/>
  <c r="AK145" i="6" s="1"/>
  <c r="AK146" i="6" s="1"/>
  <c r="AK147" i="6" s="1"/>
  <c r="AK148" i="6" s="1"/>
  <c r="AK149" i="6" s="1"/>
  <c r="AK150" i="6" s="1"/>
  <c r="AK151" i="6" s="1"/>
  <c r="AK152" i="6" s="1"/>
  <c r="AK153" i="6" s="1"/>
  <c r="AK154" i="6" s="1"/>
  <c r="AK155" i="6" s="1"/>
  <c r="AK156" i="6" s="1"/>
  <c r="AK157" i="6" s="1"/>
  <c r="AK158" i="6" s="1"/>
  <c r="AK159" i="6" s="1"/>
  <c r="AK160" i="6" s="1"/>
  <c r="AK161" i="6" s="1"/>
  <c r="AK162" i="6" s="1"/>
  <c r="AK163" i="6" s="1"/>
  <c r="AK164" i="6" s="1"/>
  <c r="AK165" i="6" s="1"/>
  <c r="AK166" i="6" s="1"/>
  <c r="AK167" i="6" s="1"/>
  <c r="AK168" i="6" s="1"/>
  <c r="AK169" i="6" s="1"/>
  <c r="AK170" i="6" s="1"/>
  <c r="AK171" i="6" s="1"/>
  <c r="AK172" i="6" s="1"/>
  <c r="AK173" i="6" s="1"/>
  <c r="AK174" i="6" s="1"/>
  <c r="AK175" i="6" s="1"/>
  <c r="AK176" i="6" s="1"/>
  <c r="AK177" i="6" s="1"/>
  <c r="AK178" i="6" s="1"/>
  <c r="AK179" i="6" s="1"/>
  <c r="AK180" i="6" s="1"/>
  <c r="AK181" i="6" s="1"/>
  <c r="AK182" i="6" s="1"/>
  <c r="AK183" i="6" s="1"/>
  <c r="AK184" i="6" s="1"/>
  <c r="AK185" i="6" s="1"/>
  <c r="AK186" i="6" s="1"/>
  <c r="AK187" i="6" s="1"/>
  <c r="AK188" i="6" s="1"/>
  <c r="AK189" i="6" s="1"/>
  <c r="AK190" i="6" s="1"/>
  <c r="AK191" i="6" s="1"/>
  <c r="AK192" i="6" s="1"/>
  <c r="AK193" i="6" s="1"/>
  <c r="AK194" i="6" s="1"/>
  <c r="AK195" i="6" s="1"/>
  <c r="AK196" i="6" s="1"/>
  <c r="AK197" i="6" s="1"/>
  <c r="AK198" i="6" s="1"/>
  <c r="AK199" i="6" s="1"/>
  <c r="AK200" i="6" s="1"/>
  <c r="AK201" i="6" s="1"/>
  <c r="AK202" i="6" s="1"/>
  <c r="AK203" i="6" s="1"/>
  <c r="AK204" i="6" s="1"/>
  <c r="AK205" i="6" s="1"/>
  <c r="AK206" i="6" s="1"/>
  <c r="AK207" i="6" s="1"/>
  <c r="AK208" i="6" s="1"/>
  <c r="AK209" i="6" s="1"/>
  <c r="AK210" i="6" s="1"/>
  <c r="AK211" i="6" s="1"/>
  <c r="AK212" i="6" s="1"/>
  <c r="AK213" i="6" s="1"/>
  <c r="AK214" i="6" s="1"/>
  <c r="AK215" i="6" s="1"/>
  <c r="AK216" i="6" s="1"/>
  <c r="AK217" i="6" s="1"/>
  <c r="AK218" i="6" s="1"/>
  <c r="AK219" i="6" s="1"/>
  <c r="AK220" i="6" s="1"/>
  <c r="AK221" i="6" s="1"/>
  <c r="AK222" i="6" s="1"/>
  <c r="AK223" i="6" s="1"/>
  <c r="AK224" i="6" s="1"/>
  <c r="AK225" i="6" s="1"/>
  <c r="AK226" i="6" s="1"/>
  <c r="AK227" i="6" s="1"/>
  <c r="AK228" i="6" s="1"/>
  <c r="AK229" i="6" s="1"/>
  <c r="AK230" i="6" s="1"/>
  <c r="AK231" i="6" s="1"/>
  <c r="AK232" i="6" s="1"/>
  <c r="AK233" i="6" s="1"/>
  <c r="AK234" i="6" s="1"/>
  <c r="AK235" i="6" s="1"/>
  <c r="AK236" i="6" s="1"/>
  <c r="AK237" i="6" s="1"/>
  <c r="AK238" i="6" s="1"/>
  <c r="AK239" i="6" s="1"/>
  <c r="AK240" i="6" s="1"/>
  <c r="AK241" i="6" s="1"/>
  <c r="AK242" i="6" s="1"/>
  <c r="AK243" i="6" s="1"/>
  <c r="AK244" i="6" s="1"/>
  <c r="AK245" i="6" s="1"/>
  <c r="AK246" i="6" s="1"/>
  <c r="AK247" i="6" s="1"/>
  <c r="AK248" i="6" s="1"/>
  <c r="AK249" i="6" s="1"/>
  <c r="AK250" i="6" s="1"/>
  <c r="AK251" i="6" s="1"/>
  <c r="AK252" i="6" s="1"/>
  <c r="AK253" i="6" s="1"/>
  <c r="AK254" i="6" s="1"/>
  <c r="AK255" i="6" s="1"/>
  <c r="AK256" i="6" s="1"/>
  <c r="AK257" i="6" s="1"/>
  <c r="AK258" i="6" s="1"/>
  <c r="AK259" i="6" s="1"/>
  <c r="AK260" i="6" s="1"/>
  <c r="AK261" i="6" s="1"/>
  <c r="AK262" i="6" s="1"/>
  <c r="AK263" i="6" s="1"/>
  <c r="AK264" i="6" s="1"/>
  <c r="AK265" i="6" s="1"/>
  <c r="AK266" i="6" s="1"/>
  <c r="AK267" i="6" s="1"/>
  <c r="AK268" i="6" s="1"/>
  <c r="AK269" i="6" s="1"/>
  <c r="AK270" i="6" s="1"/>
  <c r="AK271" i="6" s="1"/>
  <c r="AK272" i="6" s="1"/>
  <c r="AK273" i="6" s="1"/>
  <c r="AK274" i="6" s="1"/>
  <c r="AK275" i="6" s="1"/>
  <c r="AK276" i="6" s="1"/>
  <c r="AK277" i="6" s="1"/>
  <c r="AK278" i="6" s="1"/>
  <c r="AK279" i="6" s="1"/>
  <c r="AK280" i="6" s="1"/>
  <c r="AK281" i="6" s="1"/>
  <c r="AK282" i="6" s="1"/>
  <c r="AK283" i="6" s="1"/>
  <c r="AK284" i="6" s="1"/>
  <c r="AK285" i="6" s="1"/>
  <c r="AK286" i="6" s="1"/>
  <c r="AK287" i="6" s="1"/>
  <c r="AK288" i="6" s="1"/>
  <c r="AK289" i="6" s="1"/>
  <c r="AK290" i="6" s="1"/>
  <c r="AK291" i="6" s="1"/>
  <c r="AK292" i="6" s="1"/>
  <c r="AK293" i="6" s="1"/>
  <c r="AK294" i="6" s="1"/>
  <c r="AK295" i="6" s="1"/>
  <c r="AK296" i="6" s="1"/>
  <c r="AK297" i="6" s="1"/>
  <c r="AK298" i="6" s="1"/>
  <c r="AK299" i="6" s="1"/>
  <c r="AK300" i="6" s="1"/>
  <c r="AK301" i="6" s="1"/>
  <c r="AK302" i="6" s="1"/>
  <c r="AK303" i="6" s="1"/>
  <c r="AK304" i="6" s="1"/>
  <c r="AK305" i="6" s="1"/>
  <c r="AK306" i="6" s="1"/>
  <c r="AK307" i="6" s="1"/>
  <c r="AK308" i="6" s="1"/>
  <c r="AK309" i="6" s="1"/>
  <c r="AK310" i="6" s="1"/>
  <c r="AK311" i="6" s="1"/>
  <c r="AK312" i="6" s="1"/>
  <c r="AK313" i="6" s="1"/>
  <c r="AK314" i="6" s="1"/>
  <c r="AK315" i="6" s="1"/>
  <c r="AK316" i="6" s="1"/>
  <c r="AK317" i="6" s="1"/>
  <c r="AK318" i="6" s="1"/>
  <c r="AK319" i="6" s="1"/>
  <c r="AK320" i="6" s="1"/>
  <c r="AK321" i="6" s="1"/>
  <c r="AK322" i="6" s="1"/>
  <c r="AK323" i="6" s="1"/>
  <c r="AK324" i="6" s="1"/>
  <c r="AK325" i="6" s="1"/>
  <c r="AK326" i="6" s="1"/>
  <c r="AK327" i="6" s="1"/>
  <c r="AK328" i="6" s="1"/>
  <c r="AK329" i="6" s="1"/>
  <c r="AK330" i="6" s="1"/>
  <c r="AK331" i="6" s="1"/>
  <c r="AK332" i="6" s="1"/>
  <c r="AK333" i="6" s="1"/>
  <c r="AK334" i="6" s="1"/>
  <c r="AK335" i="6" s="1"/>
  <c r="AK336" i="6" s="1"/>
  <c r="AK337" i="6" s="1"/>
  <c r="AK338" i="6" s="1"/>
  <c r="AK339" i="6" s="1"/>
  <c r="AK340" i="6" s="1"/>
  <c r="AK341" i="6" s="1"/>
  <c r="AK342" i="6" s="1"/>
  <c r="AK343" i="6" s="1"/>
  <c r="AK344" i="6" s="1"/>
  <c r="AK345" i="6" s="1"/>
  <c r="AK346" i="6" s="1"/>
  <c r="AK347" i="6" s="1"/>
  <c r="AK348" i="6" s="1"/>
  <c r="AK349" i="6" s="1"/>
  <c r="AK350" i="6" s="1"/>
  <c r="AK351" i="6" s="1"/>
  <c r="AK352" i="6" s="1"/>
  <c r="AK353" i="6" s="1"/>
  <c r="AK354" i="6" s="1"/>
  <c r="AK355" i="6" s="1"/>
  <c r="AK356" i="6" s="1"/>
  <c r="AK357" i="6" s="1"/>
  <c r="AK358" i="6" s="1"/>
  <c r="AK359" i="6" s="1"/>
  <c r="AK360" i="6" s="1"/>
  <c r="AK361" i="6" s="1"/>
  <c r="AK362" i="6" s="1"/>
  <c r="AK363" i="6" s="1"/>
  <c r="AK364" i="6" s="1"/>
  <c r="AK365" i="6" s="1"/>
  <c r="AK366" i="6" s="1"/>
  <c r="AK367" i="6" s="1"/>
  <c r="AK368" i="6" s="1"/>
  <c r="AK369" i="6" s="1"/>
  <c r="AK370" i="6" s="1"/>
  <c r="AK371" i="6" s="1"/>
  <c r="AK372" i="6" s="1"/>
  <c r="AK373" i="6" s="1"/>
  <c r="AK374" i="6" s="1"/>
  <c r="AK375" i="6" s="1"/>
  <c r="AK376" i="6" s="1"/>
  <c r="AK377" i="6" s="1"/>
  <c r="AK378" i="6" s="1"/>
  <c r="AK379" i="6" s="1"/>
  <c r="AK380" i="6" s="1"/>
  <c r="AK381" i="6" s="1"/>
  <c r="AK382" i="6" s="1"/>
  <c r="AK383" i="6" s="1"/>
  <c r="AK384" i="6" s="1"/>
  <c r="AK385" i="6" s="1"/>
  <c r="AK386" i="6" s="1"/>
  <c r="AK387" i="6" s="1"/>
  <c r="AK388" i="6" s="1"/>
  <c r="AK389" i="6" s="1"/>
  <c r="AK390" i="6" s="1"/>
  <c r="AK391" i="6" s="1"/>
  <c r="AK392" i="6" s="1"/>
  <c r="AK393" i="6" s="1"/>
  <c r="AK394" i="6" s="1"/>
  <c r="AK395" i="6" s="1"/>
  <c r="AK396" i="6" s="1"/>
  <c r="AK397" i="6" s="1"/>
  <c r="AK398" i="6" s="1"/>
  <c r="AK399" i="6" s="1"/>
  <c r="AK400" i="6" s="1"/>
  <c r="AK401" i="6" s="1"/>
  <c r="AK402" i="6" s="1"/>
  <c r="AK403" i="6" s="1"/>
  <c r="AK404" i="6" s="1"/>
  <c r="AK405" i="6" s="1"/>
  <c r="AK406" i="6" s="1"/>
  <c r="AK407" i="6" s="1"/>
  <c r="AK408" i="6" s="1"/>
  <c r="AK409" i="6" s="1"/>
  <c r="AK410" i="6" s="1"/>
  <c r="AK411" i="6" s="1"/>
  <c r="AK412" i="6" s="1"/>
  <c r="AK413" i="6" s="1"/>
  <c r="AK414" i="6" s="1"/>
  <c r="AJ7" i="6"/>
  <c r="AF7" i="6"/>
  <c r="AE7" i="6"/>
  <c r="AE8" i="6" s="1"/>
  <c r="AE9" i="6" s="1"/>
  <c r="AE10" i="6" s="1"/>
  <c r="AE11" i="6" s="1"/>
  <c r="AE12" i="6" s="1"/>
  <c r="AE13" i="6" s="1"/>
  <c r="AE14" i="6" s="1"/>
  <c r="AE15" i="6" s="1"/>
  <c r="AE16" i="6" s="1"/>
  <c r="AE17" i="6" s="1"/>
  <c r="AE18" i="6" s="1"/>
  <c r="AE19" i="6" s="1"/>
  <c r="AE20" i="6" s="1"/>
  <c r="AE21" i="6" s="1"/>
  <c r="AE22" i="6" s="1"/>
  <c r="AE23" i="6" s="1"/>
  <c r="AE24" i="6" s="1"/>
  <c r="AE25" i="6" s="1"/>
  <c r="AE26" i="6" s="1"/>
  <c r="AE27" i="6" s="1"/>
  <c r="AE28" i="6" s="1"/>
  <c r="AE29" i="6" s="1"/>
  <c r="AE30" i="6" s="1"/>
  <c r="AE31" i="6" s="1"/>
  <c r="AE32" i="6" s="1"/>
  <c r="AE33" i="6" s="1"/>
  <c r="AE34" i="6" s="1"/>
  <c r="AE35" i="6" s="1"/>
  <c r="AE36" i="6" s="1"/>
  <c r="AE37" i="6" s="1"/>
  <c r="AE38" i="6" s="1"/>
  <c r="AE39" i="6" s="1"/>
  <c r="AE40" i="6" s="1"/>
  <c r="AE41" i="6" s="1"/>
  <c r="AE42" i="6" s="1"/>
  <c r="AE43" i="6" s="1"/>
  <c r="AE44" i="6" s="1"/>
  <c r="AE45" i="6" s="1"/>
  <c r="AE46" i="6" s="1"/>
  <c r="AE47" i="6" s="1"/>
  <c r="AE48" i="6" s="1"/>
  <c r="AE49" i="6" s="1"/>
  <c r="AE50" i="6" s="1"/>
  <c r="AE51" i="6" s="1"/>
  <c r="AE52" i="6" s="1"/>
  <c r="AE53" i="6" s="1"/>
  <c r="AE54" i="6" s="1"/>
  <c r="AE55" i="6" s="1"/>
  <c r="AE56" i="6" s="1"/>
  <c r="AE57" i="6" s="1"/>
  <c r="AE58" i="6" s="1"/>
  <c r="AE59" i="6" s="1"/>
  <c r="AE60" i="6" s="1"/>
  <c r="AE61" i="6" s="1"/>
  <c r="AE62" i="6" s="1"/>
  <c r="AE63" i="6" s="1"/>
  <c r="AE64" i="6" s="1"/>
  <c r="AE65" i="6" s="1"/>
  <c r="AE66" i="6" s="1"/>
  <c r="AE67" i="6" s="1"/>
  <c r="AE68" i="6" s="1"/>
  <c r="AE69" i="6" s="1"/>
  <c r="AE70" i="6" s="1"/>
  <c r="AE71" i="6" s="1"/>
  <c r="AE72" i="6" s="1"/>
  <c r="AE73" i="6" s="1"/>
  <c r="AE74" i="6" s="1"/>
  <c r="AE75" i="6" s="1"/>
  <c r="AE76" i="6" s="1"/>
  <c r="AE77" i="6" s="1"/>
  <c r="AE78" i="6" s="1"/>
  <c r="AE79" i="6" s="1"/>
  <c r="AE80" i="6" s="1"/>
  <c r="AE81" i="6" s="1"/>
  <c r="AE82" i="6" s="1"/>
  <c r="AE83" i="6" s="1"/>
  <c r="AE84" i="6" s="1"/>
  <c r="AE85" i="6" s="1"/>
  <c r="AE86" i="6" s="1"/>
  <c r="AE87" i="6" s="1"/>
  <c r="AE88" i="6" s="1"/>
  <c r="AE89" i="6" s="1"/>
  <c r="AE90" i="6" s="1"/>
  <c r="AE91" i="6" s="1"/>
  <c r="AE92" i="6" s="1"/>
  <c r="AE93" i="6" s="1"/>
  <c r="AE94" i="6" s="1"/>
  <c r="AE95" i="6" s="1"/>
  <c r="AE96" i="6" s="1"/>
  <c r="AE97" i="6" s="1"/>
  <c r="AE98" i="6" s="1"/>
  <c r="AE99" i="6" s="1"/>
  <c r="AE100" i="6" s="1"/>
  <c r="AE101" i="6" s="1"/>
  <c r="AE102" i="6" s="1"/>
  <c r="AE103" i="6" s="1"/>
  <c r="AE104" i="6" s="1"/>
  <c r="AE105" i="6" s="1"/>
  <c r="AE106" i="6" s="1"/>
  <c r="AE107" i="6" s="1"/>
  <c r="AE108" i="6" s="1"/>
  <c r="AE109" i="6" s="1"/>
  <c r="AE110" i="6" s="1"/>
  <c r="AE111" i="6" s="1"/>
  <c r="AE112" i="6" s="1"/>
  <c r="AE113" i="6" s="1"/>
  <c r="AE114" i="6" s="1"/>
  <c r="AE115" i="6" s="1"/>
  <c r="AE116" i="6" s="1"/>
  <c r="AE117" i="6" s="1"/>
  <c r="AE118" i="6" s="1"/>
  <c r="AE119" i="6" s="1"/>
  <c r="AE120" i="6" s="1"/>
  <c r="AE121" i="6" s="1"/>
  <c r="AE122" i="6" s="1"/>
  <c r="AE123" i="6" s="1"/>
  <c r="AE124" i="6" s="1"/>
  <c r="AE125" i="6" s="1"/>
  <c r="AE126" i="6" s="1"/>
  <c r="AE127" i="6" s="1"/>
  <c r="AE128" i="6" s="1"/>
  <c r="AE129" i="6" s="1"/>
  <c r="AE130" i="6" s="1"/>
  <c r="AE131" i="6" s="1"/>
  <c r="AE132" i="6" s="1"/>
  <c r="AE133" i="6" s="1"/>
  <c r="AE134" i="6" s="1"/>
  <c r="AE135" i="6" s="1"/>
  <c r="AE136" i="6" s="1"/>
  <c r="AE137" i="6" s="1"/>
  <c r="AE138" i="6" s="1"/>
  <c r="AE139" i="6" s="1"/>
  <c r="AE140" i="6" s="1"/>
  <c r="AE141" i="6" s="1"/>
  <c r="AE142" i="6" s="1"/>
  <c r="AE143" i="6" s="1"/>
  <c r="AE144" i="6" s="1"/>
  <c r="AE145" i="6" s="1"/>
  <c r="AE146" i="6" s="1"/>
  <c r="AE147" i="6" s="1"/>
  <c r="AE148" i="6" s="1"/>
  <c r="AE149" i="6" s="1"/>
  <c r="AE150" i="6" s="1"/>
  <c r="AE151" i="6" s="1"/>
  <c r="AE152" i="6" s="1"/>
  <c r="AE153" i="6" s="1"/>
  <c r="AE154" i="6" s="1"/>
  <c r="AE155" i="6" s="1"/>
  <c r="AE156" i="6" s="1"/>
  <c r="AE157" i="6" s="1"/>
  <c r="AE158" i="6" s="1"/>
  <c r="AE159" i="6" s="1"/>
  <c r="AE160" i="6" s="1"/>
  <c r="AE161" i="6" s="1"/>
  <c r="AE162" i="6" s="1"/>
  <c r="AE163" i="6" s="1"/>
  <c r="AE164" i="6" s="1"/>
  <c r="AE165" i="6" s="1"/>
  <c r="AE166" i="6" s="1"/>
  <c r="AE167" i="6" s="1"/>
  <c r="AE168" i="6" s="1"/>
  <c r="AE169" i="6" s="1"/>
  <c r="AE170" i="6" s="1"/>
  <c r="AE171" i="6" s="1"/>
  <c r="AE172" i="6" s="1"/>
  <c r="AE173" i="6" s="1"/>
  <c r="AE174" i="6" s="1"/>
  <c r="AE175" i="6" s="1"/>
  <c r="AE176" i="6" s="1"/>
  <c r="AE177" i="6" s="1"/>
  <c r="AE178" i="6" s="1"/>
  <c r="AE179" i="6" s="1"/>
  <c r="AE180" i="6" s="1"/>
  <c r="AE181" i="6" s="1"/>
  <c r="AE182" i="6" s="1"/>
  <c r="AE183" i="6" s="1"/>
  <c r="AE184" i="6" s="1"/>
  <c r="AE185" i="6" s="1"/>
  <c r="AE186" i="6" s="1"/>
  <c r="AE187" i="6" s="1"/>
  <c r="AE188" i="6" s="1"/>
  <c r="AE189" i="6" s="1"/>
  <c r="AE190" i="6" s="1"/>
  <c r="AE191" i="6" s="1"/>
  <c r="AE192" i="6" s="1"/>
  <c r="AE193" i="6" s="1"/>
  <c r="AE194" i="6" s="1"/>
  <c r="AE195" i="6" s="1"/>
  <c r="AE196" i="6" s="1"/>
  <c r="AE197" i="6" s="1"/>
  <c r="AE198" i="6" s="1"/>
  <c r="AE199" i="6" s="1"/>
  <c r="AE200" i="6" s="1"/>
  <c r="AE201" i="6" s="1"/>
  <c r="AE202" i="6" s="1"/>
  <c r="AE203" i="6" s="1"/>
  <c r="AE204" i="6" s="1"/>
  <c r="AE205" i="6" s="1"/>
  <c r="AE206" i="6" s="1"/>
  <c r="AE207" i="6" s="1"/>
  <c r="AE208" i="6" s="1"/>
  <c r="AE209" i="6" s="1"/>
  <c r="AE210" i="6" s="1"/>
  <c r="AE211" i="6" s="1"/>
  <c r="AE212" i="6" s="1"/>
  <c r="AE213" i="6" s="1"/>
  <c r="AE214" i="6" s="1"/>
  <c r="AE215" i="6" s="1"/>
  <c r="AE216" i="6" s="1"/>
  <c r="AE217" i="6" s="1"/>
  <c r="AE218" i="6" s="1"/>
  <c r="AE219" i="6" s="1"/>
  <c r="AE220" i="6" s="1"/>
  <c r="AE221" i="6" s="1"/>
  <c r="AE222" i="6" s="1"/>
  <c r="AE223" i="6" s="1"/>
  <c r="AE224" i="6" s="1"/>
  <c r="AE225" i="6" s="1"/>
  <c r="AE226" i="6" s="1"/>
  <c r="AE227" i="6" s="1"/>
  <c r="AE228" i="6" s="1"/>
  <c r="AE229" i="6" s="1"/>
  <c r="AE230" i="6" s="1"/>
  <c r="AE231" i="6" s="1"/>
  <c r="AE232" i="6" s="1"/>
  <c r="AE233" i="6" s="1"/>
  <c r="AE234" i="6" s="1"/>
  <c r="AE235" i="6" s="1"/>
  <c r="AE236" i="6" s="1"/>
  <c r="AE237" i="6" s="1"/>
  <c r="AE238" i="6" s="1"/>
  <c r="AE239" i="6" s="1"/>
  <c r="AE240" i="6" s="1"/>
  <c r="AE241" i="6" s="1"/>
  <c r="AE242" i="6" s="1"/>
  <c r="AE243" i="6" s="1"/>
  <c r="AE244" i="6" s="1"/>
  <c r="AE245" i="6" s="1"/>
  <c r="AE246" i="6" s="1"/>
  <c r="AE247" i="6" s="1"/>
  <c r="AE248" i="6" s="1"/>
  <c r="AE249" i="6" s="1"/>
  <c r="AE250" i="6" s="1"/>
  <c r="AE251" i="6" s="1"/>
  <c r="AE252" i="6" s="1"/>
  <c r="AE253" i="6" s="1"/>
  <c r="AE254" i="6" s="1"/>
  <c r="AE255" i="6" s="1"/>
  <c r="AE256" i="6" s="1"/>
  <c r="AE257" i="6" s="1"/>
  <c r="AE258" i="6" s="1"/>
  <c r="AE259" i="6" s="1"/>
  <c r="AE260" i="6" s="1"/>
  <c r="AE261" i="6" s="1"/>
  <c r="AE262" i="6" s="1"/>
  <c r="AE263" i="6" s="1"/>
  <c r="AE264" i="6" s="1"/>
  <c r="AE265" i="6" s="1"/>
  <c r="AE266" i="6" s="1"/>
  <c r="AE267" i="6" s="1"/>
  <c r="AE268" i="6" s="1"/>
  <c r="AE269" i="6" s="1"/>
  <c r="AE270" i="6" s="1"/>
  <c r="AE271" i="6" s="1"/>
  <c r="AE272" i="6" s="1"/>
  <c r="AE273" i="6" s="1"/>
  <c r="AE274" i="6" s="1"/>
  <c r="AE275" i="6" s="1"/>
  <c r="AE276" i="6" s="1"/>
  <c r="AE277" i="6" s="1"/>
  <c r="AE278" i="6" s="1"/>
  <c r="AE279" i="6" s="1"/>
  <c r="AE280" i="6" s="1"/>
  <c r="AE281" i="6" s="1"/>
  <c r="AE282" i="6" s="1"/>
  <c r="AE283" i="6" s="1"/>
  <c r="AE284" i="6" s="1"/>
  <c r="AE285" i="6" s="1"/>
  <c r="AE286" i="6" s="1"/>
  <c r="AE287" i="6" s="1"/>
  <c r="AE288" i="6" s="1"/>
  <c r="AE289" i="6" s="1"/>
  <c r="AE290" i="6" s="1"/>
  <c r="AE291" i="6" s="1"/>
  <c r="AE292" i="6" s="1"/>
  <c r="AE293" i="6" s="1"/>
  <c r="AE294" i="6" s="1"/>
  <c r="AE295" i="6" s="1"/>
  <c r="AE296" i="6" s="1"/>
  <c r="AE297" i="6" s="1"/>
  <c r="AE298" i="6" s="1"/>
  <c r="AE299" i="6" s="1"/>
  <c r="AE300" i="6" s="1"/>
  <c r="AE301" i="6" s="1"/>
  <c r="AE302" i="6" s="1"/>
  <c r="AE303" i="6" s="1"/>
  <c r="AE304" i="6" s="1"/>
  <c r="AE305" i="6" s="1"/>
  <c r="AE306" i="6" s="1"/>
  <c r="AE307" i="6" s="1"/>
  <c r="AE308" i="6" s="1"/>
  <c r="AE309" i="6" s="1"/>
  <c r="AE310" i="6" s="1"/>
  <c r="AE311" i="6" s="1"/>
  <c r="AE312" i="6" s="1"/>
  <c r="AE313" i="6" s="1"/>
  <c r="AE314" i="6" s="1"/>
  <c r="AE315" i="6" s="1"/>
  <c r="AE316" i="6" s="1"/>
  <c r="AE317" i="6" s="1"/>
  <c r="AE318" i="6" s="1"/>
  <c r="AE319" i="6" s="1"/>
  <c r="AE320" i="6" s="1"/>
  <c r="AE321" i="6" s="1"/>
  <c r="AE322" i="6" s="1"/>
  <c r="AE323" i="6" s="1"/>
  <c r="AE324" i="6" s="1"/>
  <c r="AE325" i="6" s="1"/>
  <c r="AE326" i="6" s="1"/>
  <c r="AE327" i="6" s="1"/>
  <c r="AE328" i="6" s="1"/>
  <c r="AE329" i="6" s="1"/>
  <c r="AE330" i="6" s="1"/>
  <c r="AE331" i="6" s="1"/>
  <c r="AE332" i="6" s="1"/>
  <c r="AE333" i="6" s="1"/>
  <c r="AE334" i="6" s="1"/>
  <c r="AE335" i="6" s="1"/>
  <c r="AE336" i="6" s="1"/>
  <c r="AE337" i="6" s="1"/>
  <c r="AE338" i="6" s="1"/>
  <c r="AE339" i="6" s="1"/>
  <c r="AE340" i="6" s="1"/>
  <c r="AE341" i="6" s="1"/>
  <c r="AE342" i="6" s="1"/>
  <c r="AE343" i="6" s="1"/>
  <c r="AE344" i="6" s="1"/>
  <c r="AE345" i="6" s="1"/>
  <c r="AE346" i="6" s="1"/>
  <c r="AE347" i="6" s="1"/>
  <c r="AE348" i="6" s="1"/>
  <c r="AE349" i="6" s="1"/>
  <c r="AE350" i="6" s="1"/>
  <c r="AE351" i="6" s="1"/>
  <c r="AE352" i="6" s="1"/>
  <c r="AE353" i="6" s="1"/>
  <c r="AE354" i="6" s="1"/>
  <c r="AE355" i="6" s="1"/>
  <c r="AE356" i="6" s="1"/>
  <c r="AE357" i="6" s="1"/>
  <c r="AE358" i="6" s="1"/>
  <c r="AE359" i="6" s="1"/>
  <c r="AE360" i="6" s="1"/>
  <c r="AE361" i="6" s="1"/>
  <c r="AE362" i="6" s="1"/>
  <c r="AE363" i="6" s="1"/>
  <c r="AE364" i="6" s="1"/>
  <c r="AE365" i="6" s="1"/>
  <c r="AE366" i="6" s="1"/>
  <c r="AE367" i="6" s="1"/>
  <c r="AE368" i="6" s="1"/>
  <c r="AE369" i="6" s="1"/>
  <c r="AE370" i="6" s="1"/>
  <c r="AE371" i="6" s="1"/>
  <c r="AE372" i="6" s="1"/>
  <c r="AE373" i="6" s="1"/>
  <c r="AE374" i="6" s="1"/>
  <c r="AE375" i="6" s="1"/>
  <c r="AE376" i="6" s="1"/>
  <c r="AE377" i="6" s="1"/>
  <c r="AE378" i="6" s="1"/>
  <c r="AE379" i="6" s="1"/>
  <c r="AE380" i="6" s="1"/>
  <c r="AE381" i="6" s="1"/>
  <c r="AE382" i="6" s="1"/>
  <c r="AE383" i="6" s="1"/>
  <c r="AE384" i="6" s="1"/>
  <c r="AE385" i="6" s="1"/>
  <c r="AE386" i="6" s="1"/>
  <c r="AE387" i="6" s="1"/>
  <c r="AE388" i="6" s="1"/>
  <c r="AE389" i="6" s="1"/>
  <c r="AE390" i="6" s="1"/>
  <c r="AE391" i="6" s="1"/>
  <c r="AE392" i="6" s="1"/>
  <c r="AE393" i="6" s="1"/>
  <c r="AE394" i="6" s="1"/>
  <c r="AE395" i="6" s="1"/>
  <c r="AE396" i="6" s="1"/>
  <c r="AE397" i="6" s="1"/>
  <c r="AE398" i="6" s="1"/>
  <c r="AE399" i="6" s="1"/>
  <c r="AE400" i="6" s="1"/>
  <c r="AE401" i="6" s="1"/>
  <c r="AE402" i="6" s="1"/>
  <c r="AE403" i="6" s="1"/>
  <c r="AE404" i="6" s="1"/>
  <c r="AE405" i="6" s="1"/>
  <c r="AE406" i="6" s="1"/>
  <c r="AE407" i="6" s="1"/>
  <c r="AE408" i="6" s="1"/>
  <c r="AE409" i="6" s="1"/>
  <c r="AE410" i="6" s="1"/>
  <c r="AE411" i="6" s="1"/>
  <c r="AE412" i="6" s="1"/>
  <c r="AE413" i="6" s="1"/>
  <c r="AE414" i="6" s="1"/>
  <c r="AB7" i="6"/>
  <c r="R7" i="6"/>
  <c r="AB6" i="6"/>
  <c r="R6" i="6"/>
  <c r="C128" i="19" l="1"/>
  <c r="C65" i="15"/>
  <c r="E65" i="15" s="1"/>
  <c r="G65" i="15" s="1"/>
  <c r="C63" i="15"/>
  <c r="E63" i="15" s="1"/>
  <c r="C64" i="15"/>
  <c r="E64" i="15" s="1"/>
  <c r="G64" i="15" s="1"/>
  <c r="C59" i="16"/>
  <c r="E59" i="16" s="1"/>
  <c r="G59" i="16" s="1"/>
  <c r="C58" i="16"/>
  <c r="E58" i="16" s="1"/>
  <c r="G58" i="16" s="1"/>
  <c r="C57" i="16"/>
  <c r="E57" i="16" s="1"/>
  <c r="C62" i="14"/>
  <c r="E62" i="14" s="1"/>
  <c r="G62" i="14" s="1"/>
  <c r="C61" i="14"/>
  <c r="E61" i="14" s="1"/>
  <c r="G61" i="14" s="1"/>
  <c r="C60" i="14"/>
  <c r="E60" i="14" s="1"/>
  <c r="B49" i="20"/>
  <c r="D49" i="20" s="1"/>
  <c r="G49" i="20" s="1"/>
  <c r="I49" i="20" s="1"/>
  <c r="B50" i="20"/>
  <c r="D50" i="20" s="1"/>
  <c r="G50" i="20" s="1"/>
  <c r="I50" i="20" s="1"/>
  <c r="B48" i="20"/>
  <c r="D48" i="20" s="1"/>
  <c r="F13" i="22"/>
  <c r="F14" i="22"/>
  <c r="F16" i="22" s="1"/>
  <c r="F20" i="22" s="1"/>
  <c r="F24" i="22" s="1"/>
  <c r="D20" i="22"/>
  <c r="D24" i="22" s="1"/>
  <c r="D26" i="22" s="1"/>
  <c r="D27" i="22" s="1"/>
  <c r="C40" i="20"/>
  <c r="C43" i="20" s="1"/>
  <c r="C53" i="19"/>
  <c r="E127" i="19"/>
  <c r="G134" i="19"/>
  <c r="G137" i="19" s="1"/>
  <c r="E14" i="22"/>
  <c r="E16" i="22" s="1"/>
  <c r="E20" i="22" s="1"/>
  <c r="E24" i="22" s="1"/>
  <c r="D41" i="13"/>
  <c r="G49" i="18"/>
  <c r="B60" i="17"/>
  <c r="C127" i="19"/>
  <c r="C129" i="19" s="1"/>
  <c r="C131" i="19" s="1"/>
  <c r="F22" i="14"/>
  <c r="F25" i="14" s="1"/>
  <c r="F28" i="14" s="1"/>
  <c r="F32" i="14" s="1"/>
  <c r="F35" i="14" s="1"/>
  <c r="F40" i="14" s="1"/>
  <c r="F43" i="14" s="1"/>
  <c r="F46" i="14" s="1"/>
  <c r="F49" i="14" s="1"/>
  <c r="F52" i="14" s="1"/>
  <c r="F55" i="14" s="1"/>
  <c r="D18" i="13"/>
  <c r="D21" i="13" s="1"/>
  <c r="D24" i="13" s="1"/>
  <c r="D27" i="13" s="1"/>
  <c r="D31" i="13" s="1"/>
  <c r="D34" i="13" s="1"/>
  <c r="D37" i="13" s="1"/>
  <c r="D40" i="13" s="1"/>
  <c r="D42" i="13" s="1"/>
  <c r="D27" i="18"/>
  <c r="D29" i="18"/>
  <c r="D31" i="18" s="1"/>
  <c r="D34" i="18" s="1"/>
  <c r="D37" i="18" s="1"/>
  <c r="D41" i="18" s="1"/>
  <c r="D42" i="18" s="1"/>
  <c r="D43" i="18" s="1"/>
  <c r="E38" i="20"/>
  <c r="E39" i="20" s="1"/>
  <c r="E40" i="20" s="1"/>
  <c r="E43" i="20" s="1"/>
  <c r="D38" i="20"/>
  <c r="D39" i="20" s="1"/>
  <c r="D40" i="20" s="1"/>
  <c r="D43" i="20" s="1"/>
  <c r="E49" i="18"/>
  <c r="C47" i="13" l="1"/>
  <c r="E47" i="13" s="1"/>
  <c r="G47" i="13" s="1"/>
  <c r="C46" i="13"/>
  <c r="E46" i="13" s="1"/>
  <c r="G46" i="13" s="1"/>
  <c r="C45" i="13"/>
  <c r="E45" i="13" s="1"/>
  <c r="E44" i="20"/>
  <c r="E60" i="16"/>
  <c r="G57" i="16"/>
  <c r="G60" i="16" s="1"/>
  <c r="G63" i="15"/>
  <c r="G66" i="15" s="1"/>
  <c r="E66" i="15"/>
  <c r="D44" i="20"/>
  <c r="E63" i="14"/>
  <c r="G60" i="14"/>
  <c r="G63" i="14" s="1"/>
  <c r="G48" i="20"/>
  <c r="D51" i="20"/>
  <c r="B64" i="17"/>
  <c r="B62" i="17"/>
  <c r="B65" i="17" s="1"/>
  <c r="B67" i="17" s="1"/>
  <c r="B68" i="17" s="1"/>
  <c r="C68" i="17" s="1"/>
  <c r="G51" i="20" l="1"/>
  <c r="I48" i="20"/>
  <c r="I51" i="20" s="1"/>
  <c r="E48" i="13"/>
  <c r="G45" i="13"/>
  <c r="G48" i="13" s="1"/>
  <c r="C72" i="17"/>
  <c r="E72" i="17" s="1"/>
  <c r="C73" i="17"/>
  <c r="E73" i="17" s="1"/>
  <c r="C71" i="17"/>
  <c r="E71" i="17" l="1"/>
  <c r="E74" i="17" s="1"/>
  <c r="C7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Автор</author>
    <author>Швыдкая Татьяна Евгеньевна</author>
  </authors>
  <commentList>
    <comment ref="I9" authorId="0" shapeId="0" xr:uid="{00000000-0006-0000-0000-000001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B10" authorId="1" shapeId="0" xr:uid="{00000000-0006-0000-0000-000002000000}">
      <text>
        <r>
          <rPr>
            <b/>
            <sz val="9"/>
            <color indexed="81"/>
            <rFont val="Tahoma"/>
            <family val="2"/>
            <charset val="204"/>
          </rPr>
          <t xml:space="preserve">например, Транспортные средства: леговой автотранспорт </t>
        </r>
      </text>
    </comment>
    <comment ref="A14" authorId="2" shapeId="0" xr:uid="{00000000-0006-0000-0000-000003000000}">
      <text>
        <r>
          <rPr>
            <b/>
            <sz val="9"/>
            <color indexed="81"/>
            <rFont val="Tahoma"/>
            <family val="2"/>
            <charset val="204"/>
          </rPr>
          <t>Швыдкая Татьяна Евгеньевна:</t>
        </r>
        <r>
          <rPr>
            <sz val="9"/>
            <color indexed="81"/>
            <rFont val="Tahoma"/>
            <family val="2"/>
            <charset val="204"/>
          </rPr>
          <t xml:space="preserve">
данные запрашиваются при составлении первичного заключения и  неидентичности Заемщика и Залогодателя</t>
        </r>
      </text>
    </comment>
    <comment ref="I16" authorId="1" shapeId="0" xr:uid="{00000000-0006-0000-0000-000004000000}">
      <text>
        <r>
          <rPr>
            <b/>
            <sz val="9"/>
            <color indexed="81"/>
            <rFont val="Tahoma"/>
            <family val="2"/>
            <charset val="204"/>
          </rPr>
          <t>ЗП, Оценочной компанией (Наименование компании)</t>
        </r>
      </text>
    </comment>
    <comment ref="H23" authorId="2" shapeId="0" xr:uid="{00000000-0006-0000-0000-000005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H24" authorId="2" shapeId="0" xr:uid="{00000000-0006-0000-0000-000006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A25" authorId="1" shapeId="0" xr:uid="{00000000-0006-0000-0000-000007000000}">
      <text>
        <r>
          <rPr>
            <sz val="9"/>
            <color indexed="81"/>
            <rFont val="Tahoma"/>
            <family val="2"/>
            <charset val="204"/>
          </rPr>
          <t>Не нужное удалить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4" authorId="0" shapeId="0" xr:uid="{00000000-0006-0000-01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4" authorId="0" shapeId="0" xr:uid="{00000000-0006-0000-01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K15" authorId="0" shapeId="0" xr:uid="{00000000-0006-0000-0800-000001000000}">
      <text>
        <r>
          <rPr>
            <b/>
            <sz val="9"/>
            <color indexed="81"/>
            <rFont val="Tahoma"/>
            <family val="2"/>
            <charset val="204"/>
          </rPr>
          <t>Матвеев Александр Александрович:</t>
        </r>
        <r>
          <rPr>
            <sz val="9"/>
            <color indexed="81"/>
            <rFont val="Tahoma"/>
            <family val="2"/>
            <charset val="204"/>
          </rPr>
          <t xml:space="preserve">
согласно методическим рекомендациям АРБ 2009г. </t>
        </r>
        <r>
          <rPr>
            <b/>
            <sz val="9"/>
            <color indexed="81"/>
            <rFont val="Tahoma"/>
            <family val="2"/>
            <charset val="204"/>
          </rPr>
          <t>добавление на усмотрение Банка</t>
        </r>
      </text>
    </comment>
    <comment ref="B97" authorId="0" shapeId="0" xr:uid="{00000000-0006-0000-0800-000002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J97" authorId="0" shapeId="0" xr:uid="{00000000-0006-0000-0800-000003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B110" authorId="0" shapeId="0" xr:uid="{00000000-0006-0000-0800-000004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J110" authorId="0" shapeId="0" xr:uid="{00000000-0006-0000-0800-000005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G114" authorId="0" shapeId="0" xr:uid="{00000000-0006-0000-0800-000006000000}">
      <text>
        <r>
          <rPr>
            <b/>
            <sz val="9"/>
            <color indexed="81"/>
            <rFont val="Tahoma"/>
            <family val="2"/>
            <charset val="204"/>
          </rPr>
          <t>Матвеев Александр Александрович:</t>
        </r>
        <r>
          <rPr>
            <sz val="9"/>
            <color indexed="81"/>
            <rFont val="Tahoma"/>
            <family val="2"/>
            <charset val="204"/>
          </rPr>
          <t xml:space="preserve">
50/50 при 0 град. </t>
        </r>
      </text>
    </comment>
    <comment ref="C127" authorId="0" shapeId="0" xr:uid="{00000000-0006-0000-0800-000007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тонна с НДС</t>
        </r>
      </text>
    </comment>
    <comment ref="E127" authorId="0" shapeId="0" xr:uid="{00000000-0006-0000-0800-000008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литр с НДС</t>
        </r>
      </text>
    </comment>
    <comment ref="P127" authorId="0" shapeId="0" xr:uid="{00000000-0006-0000-0800-000009000000}">
      <text>
        <r>
          <rPr>
            <b/>
            <sz val="9"/>
            <color indexed="81"/>
            <rFont val="Tahoma"/>
            <family val="2"/>
            <charset val="204"/>
          </rPr>
          <t>Матвеев Александр Александрович:</t>
        </r>
        <r>
          <rPr>
            <sz val="9"/>
            <color indexed="81"/>
            <rFont val="Tahoma"/>
            <family val="2"/>
            <charset val="204"/>
          </rPr>
          <t xml:space="preserve">
методические рекомендации АРБ 2009г.</t>
        </r>
      </text>
    </comment>
    <comment ref="P128" authorId="0" shapeId="0" xr:uid="{00000000-0006-0000-0800-00000A000000}">
      <text>
        <r>
          <rPr>
            <b/>
            <sz val="9"/>
            <color indexed="81"/>
            <rFont val="Tahoma"/>
            <family val="2"/>
            <charset val="204"/>
          </rPr>
          <t>Матвеев Александр Александрович:</t>
        </r>
        <r>
          <rPr>
            <sz val="9"/>
            <color indexed="81"/>
            <rFont val="Tahoma"/>
            <family val="2"/>
            <charset val="204"/>
          </rPr>
          <t xml:space="preserve">
"ОСНОВНЫЕ ФАКТОРЫ, ИСПОЛЬЗУЕМЫЕ ПРИ ОЦЕНКЕ АЗС", Российское общество оценщиков, УДК 332.63 в журнале ВОПРОСЫ ОЦЕНКИ № 2 2016 </t>
        </r>
      </text>
    </comment>
    <comment ref="B139" authorId="0" shapeId="0" xr:uid="{00000000-0006-0000-0800-00000B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139" authorId="0" shapeId="0" xr:uid="{00000000-0006-0000-0800-00000C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matveevaa</author>
    <author>Матвеев Александр Александрович</author>
  </authors>
  <commentList>
    <comment ref="D3" authorId="0" shapeId="0" xr:uid="{00000000-0006-0000-0900-000001000000}">
      <text>
        <r>
          <rPr>
            <b/>
            <sz val="9"/>
            <color indexed="81"/>
            <rFont val="Tahoma"/>
            <family val="2"/>
            <charset val="204"/>
          </rPr>
          <t>matveevaa:</t>
        </r>
        <r>
          <rPr>
            <sz val="9"/>
            <color indexed="81"/>
            <rFont val="Tahoma"/>
            <family val="2"/>
            <charset val="204"/>
          </rPr>
          <t xml:space="preserve">
нужно написать параметр</t>
        </r>
      </text>
    </comment>
    <comment ref="C12" authorId="0" shapeId="0" xr:uid="{00000000-0006-0000-0900-000002000000}">
      <text>
        <r>
          <rPr>
            <b/>
            <sz val="9"/>
            <color indexed="81"/>
            <rFont val="Tahoma"/>
            <family val="2"/>
            <charset val="204"/>
          </rPr>
          <t>matveevaa:</t>
        </r>
        <r>
          <rPr>
            <sz val="9"/>
            <color indexed="81"/>
            <rFont val="Tahoma"/>
            <family val="2"/>
            <charset val="204"/>
          </rPr>
          <t xml:space="preserve">
наличие в стоимости уточняется при прозвоне</t>
        </r>
      </text>
    </comment>
    <comment ref="C13" authorId="0" shapeId="0" xr:uid="{00000000-0006-0000-0900-000003000000}">
      <text>
        <r>
          <rPr>
            <b/>
            <sz val="9"/>
            <color indexed="81"/>
            <rFont val="Tahoma"/>
            <family val="2"/>
            <charset val="204"/>
          </rPr>
          <t>matveevaa:</t>
        </r>
        <r>
          <rPr>
            <sz val="9"/>
            <color indexed="81"/>
            <rFont val="Tahoma"/>
            <family val="2"/>
            <charset val="204"/>
          </rPr>
          <t xml:space="preserve">
нужно узнать при прозвоне или взять по табличке</t>
        </r>
      </text>
    </comment>
    <comment ref="C22" authorId="0" shapeId="0" xr:uid="{00000000-0006-0000-0900-000004000000}">
      <text>
        <r>
          <rPr>
            <b/>
            <sz val="9"/>
            <color indexed="81"/>
            <rFont val="Tahoma"/>
            <family val="2"/>
            <charset val="204"/>
          </rPr>
          <t>matveevaa:</t>
        </r>
        <r>
          <rPr>
            <sz val="9"/>
            <color indexed="81"/>
            <rFont val="Tahoma"/>
            <family val="2"/>
            <charset val="204"/>
          </rPr>
          <t xml:space="preserve">
по шкале экспертных оценок</t>
        </r>
      </text>
    </comment>
    <comment ref="B27" authorId="0" shapeId="0" xr:uid="{00000000-0006-0000-0900-000005000000}">
      <text>
        <r>
          <rPr>
            <b/>
            <sz val="9"/>
            <color indexed="81"/>
            <rFont val="Tahoma"/>
            <family val="2"/>
            <charset val="204"/>
          </rPr>
          <t>matveevaa:</t>
        </r>
        <r>
          <rPr>
            <sz val="9"/>
            <color indexed="81"/>
            <rFont val="Tahoma"/>
            <family val="2"/>
            <charset val="204"/>
          </rPr>
          <t xml:space="preserve">
для оборудования</t>
        </r>
      </text>
    </comment>
    <comment ref="B32" authorId="1" shapeId="0" xr:uid="{00000000-0006-0000-09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2" authorId="1" shapeId="0" xr:uid="{00000000-0006-0000-09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7" authorId="0" shapeId="0" xr:uid="{00000000-0006-0000-0A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9" authorId="0" shapeId="0" xr:uid="{00000000-0006-0000-0A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9" authorId="0" shapeId="0" xr:uid="{00000000-0006-0000-0A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4" authorId="0" shapeId="0" xr:uid="{00000000-0006-0000-0B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3" authorId="0" shapeId="0" xr:uid="{00000000-0006-0000-0B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3" authorId="0" shapeId="0" xr:uid="{00000000-0006-0000-0B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matveevaa</author>
  </authors>
  <commentList>
    <comment ref="F19" authorId="0" shapeId="0" xr:uid="{00000000-0006-0000-0C00-000001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одной категории с оцениваемым ЗУ</t>
        </r>
      </text>
    </comment>
    <comment ref="F22" authorId="0" shapeId="0" xr:uid="{00000000-0006-0000-0C00-000002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одного вида разрешенного использования  с оцениваемым ЗУ</t>
        </r>
      </text>
    </comment>
    <comment ref="I25" authorId="1" shapeId="0" xr:uid="{00000000-0006-0000-0C00-000003000000}">
      <text>
        <r>
          <rPr>
            <b/>
            <sz val="9"/>
            <color indexed="81"/>
            <rFont val="Tahoma"/>
            <family val="2"/>
            <charset val="204"/>
          </rPr>
          <t>matveevaa:</t>
        </r>
        <r>
          <rPr>
            <sz val="9"/>
            <color indexed="81"/>
            <rFont val="Tahoma"/>
            <family val="2"/>
            <charset val="204"/>
          </rPr>
          <t xml:space="preserve">
рассмотреть Яскевича</t>
        </r>
      </text>
    </comment>
    <comment ref="B29" authorId="1" shapeId="0" xr:uid="{00000000-0006-0000-0C00-000004000000}">
      <text>
        <r>
          <rPr>
            <b/>
            <sz val="9"/>
            <color indexed="81"/>
            <rFont val="Tahoma"/>
            <family val="2"/>
            <charset val="204"/>
          </rPr>
          <t>matveevaa:</t>
        </r>
        <r>
          <rPr>
            <sz val="9"/>
            <color indexed="81"/>
            <rFont val="Tahoma"/>
            <family val="2"/>
            <charset val="204"/>
          </rPr>
          <t xml:space="preserve">
выбираем нужную корректировку в городе или в области. Две не применяем.</t>
        </r>
      </text>
    </comment>
    <comment ref="B35" authorId="0" shapeId="0" xr:uid="{00000000-0006-0000-0C00-000005000000}">
      <text>
        <r>
          <rPr>
            <b/>
            <sz val="9"/>
            <color indexed="81"/>
            <rFont val="Tahoma"/>
            <family val="2"/>
            <charset val="204"/>
          </rPr>
          <t>Матвеев Александр Александрович:</t>
        </r>
        <r>
          <rPr>
            <sz val="9"/>
            <color indexed="81"/>
            <rFont val="Tahoma"/>
            <family val="2"/>
            <charset val="204"/>
          </rPr>
          <t xml:space="preserve">
возможно изменение на другие корректировки: свободный подъезд / ж/д ветка</t>
        </r>
      </text>
    </comment>
    <comment ref="B50" authorId="0" shapeId="0" xr:uid="{00000000-0006-0000-0C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0" authorId="0" shapeId="0" xr:uid="{00000000-0006-0000-0C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5" authorId="0" shapeId="0" xr:uid="{00000000-0006-0000-0D00-000001000000}">
      <text>
        <r>
          <rPr>
            <b/>
            <sz val="9"/>
            <color indexed="81"/>
            <rFont val="Tahoma"/>
            <family val="2"/>
            <charset val="204"/>
          </rPr>
          <t>Матвеев Александр Александрович:</t>
        </r>
        <r>
          <rPr>
            <sz val="9"/>
            <color indexed="81"/>
            <rFont val="Tahoma"/>
            <family val="2"/>
            <charset val="204"/>
          </rPr>
          <t xml:space="preserve">
можно взять в расчете ЗУ</t>
        </r>
      </text>
    </comment>
    <comment ref="B66" authorId="0" shapeId="0" xr:uid="{00000000-0006-0000-0D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6" authorId="0" shapeId="0" xr:uid="{00000000-0006-0000-0D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52" authorId="0" shapeId="0" xr:uid="{00000000-0006-0000-0E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2" authorId="0" shapeId="0" xr:uid="{00000000-0006-0000-0E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1" authorId="0" shapeId="0" xr:uid="{00000000-0006-0000-0F00-000001000000}">
      <text>
        <r>
          <rPr>
            <b/>
            <sz val="9"/>
            <color indexed="81"/>
            <rFont val="Tahoma"/>
            <family val="2"/>
            <charset val="204"/>
          </rPr>
          <t>Матвеев Александр Александрович:</t>
        </r>
        <r>
          <rPr>
            <sz val="9"/>
            <color indexed="81"/>
            <rFont val="Tahoma"/>
            <family val="2"/>
            <charset val="204"/>
          </rPr>
          <t xml:space="preserve">
шкала экспертных оценок</t>
        </r>
      </text>
    </comment>
    <comment ref="D47" authorId="0" shapeId="0" xr:uid="{00000000-0006-0000-0F00-000002000000}">
      <text>
        <r>
          <rPr>
            <b/>
            <sz val="9"/>
            <color indexed="81"/>
            <rFont val="Tahoma"/>
            <family val="2"/>
            <charset val="204"/>
          </rPr>
          <t>Матвеев Александр Александрович:</t>
        </r>
        <r>
          <rPr>
            <sz val="9"/>
            <color indexed="81"/>
            <rFont val="Tahoma"/>
            <family val="2"/>
            <charset val="204"/>
          </rPr>
          <t xml:space="preserve">
для формального обеспечения жэто рыночная стоимость.</t>
        </r>
      </text>
    </comment>
    <comment ref="A54" authorId="0" shapeId="0" xr:uid="{00000000-0006-0000-0F00-000003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54" authorId="0" shapeId="0" xr:uid="{00000000-0006-0000-0F00-000004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A43" authorId="0" shapeId="0" xr:uid="{00000000-0006-0000-11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A76" authorId="0" shapeId="0" xr:uid="{00000000-0006-0000-11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76" authorId="0" shapeId="0" xr:uid="{00000000-0006-0000-11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sharedStrings.xml><?xml version="1.0" encoding="utf-8"?>
<sst xmlns="http://schemas.openxmlformats.org/spreadsheetml/2006/main" count="2926" uniqueCount="738">
  <si>
    <t>Потомок</t>
  </si>
  <si>
    <t>Родитель</t>
  </si>
  <si>
    <t>Название уровня</t>
  </si>
  <si>
    <t>Номер уровня</t>
  </si>
  <si>
    <t>Хорошее</t>
  </si>
  <si>
    <t>Удовлетворительное</t>
  </si>
  <si>
    <t>Состояние</t>
  </si>
  <si>
    <t>Печатное оборудование</t>
  </si>
  <si>
    <t>Корректировка на переход на вторичный рынок</t>
  </si>
  <si>
    <t>Импортные легковые автомашины</t>
  </si>
  <si>
    <t>Отечественные легковые автомашины</t>
  </si>
  <si>
    <t>Дорожная техника</t>
  </si>
  <si>
    <t>Наименование</t>
  </si>
  <si>
    <t>Станочное оборудование</t>
  </si>
  <si>
    <t>Электрооборудование</t>
  </si>
  <si>
    <t>Строительное оборудование</t>
  </si>
  <si>
    <t>Пищевое оборудование</t>
  </si>
  <si>
    <t>Компрессорное оборудование</t>
  </si>
  <si>
    <t>Автомашины, Грузовой транспорт</t>
  </si>
  <si>
    <t>Крановое оборудование</t>
  </si>
  <si>
    <t>Сельскохозяйственная техника</t>
  </si>
  <si>
    <t>Трактора</t>
  </si>
  <si>
    <t xml:space="preserve">Погрузочное оборудование </t>
  </si>
  <si>
    <t>Резервуары</t>
  </si>
  <si>
    <t>Год выпуска</t>
  </si>
  <si>
    <t>Рыночная стоимость, руб.</t>
  </si>
  <si>
    <t>Залоговая стоимость, руб.</t>
  </si>
  <si>
    <t>№ заключения</t>
  </si>
  <si>
    <t>Наименование залогодателя</t>
  </si>
  <si>
    <t>ИНН Залогодателя</t>
  </si>
  <si>
    <t>сегмент</t>
  </si>
  <si>
    <t>МБ</t>
  </si>
  <si>
    <t>Номер договора о залоге</t>
  </si>
  <si>
    <t>Номер Кредитного договора</t>
  </si>
  <si>
    <t>КОЧЬЯН СЕРГЕЙ АРКАДЬЕВИЧ</t>
  </si>
  <si>
    <t>Вид</t>
  </si>
  <si>
    <t>Адрес местоположения</t>
  </si>
  <si>
    <t>Материал стен</t>
  </si>
  <si>
    <t>Материал перекрытий</t>
  </si>
  <si>
    <t>Тип отделки</t>
  </si>
  <si>
    <t>Право, на основании которого объект принадлежит Залогодателю/ документы-основания возникновения права</t>
  </si>
  <si>
    <t>Документ, отражающий технические характеристики объекта</t>
  </si>
  <si>
    <t>Комментарии</t>
  </si>
  <si>
    <t>Дисконт</t>
  </si>
  <si>
    <t>Справедливая ст-ть, руб.</t>
  </si>
  <si>
    <t>Категория обеспечения</t>
  </si>
  <si>
    <t>дата осмотра</t>
  </si>
  <si>
    <t>дата оценки</t>
  </si>
  <si>
    <t>Сотрудник проводивший осмотр (ФИО)</t>
  </si>
  <si>
    <t>Сотрудник проводивший оценку /рецензирование (ФИО)</t>
  </si>
  <si>
    <t>Жилой дом</t>
  </si>
  <si>
    <t>Здание</t>
  </si>
  <si>
    <t>-</t>
  </si>
  <si>
    <t>Право собственности</t>
  </si>
  <si>
    <t>Нет</t>
  </si>
  <si>
    <t>Основной</t>
  </si>
  <si>
    <t>Земельный участок</t>
  </si>
  <si>
    <t xml:space="preserve"> </t>
  </si>
  <si>
    <t>Земли населенных пунктов</t>
  </si>
  <si>
    <t>Группа</t>
  </si>
  <si>
    <t>Код ЦБ:</t>
  </si>
  <si>
    <t>Автотранспорт, спецтехника и самоходные механизмы</t>
  </si>
  <si>
    <t>Грузовой автотранспорт</t>
  </si>
  <si>
    <t>Код</t>
  </si>
  <si>
    <t>Расшифровка кода</t>
  </si>
  <si>
    <t>Коммунальные машины</t>
  </si>
  <si>
    <t>Легковой автотранспорт</t>
  </si>
  <si>
    <t>Недвижимое имущество и права аренды недвижимого имущества</t>
  </si>
  <si>
    <t>Пассажирский автотранспорт</t>
  </si>
  <si>
    <t>Наземные безрельсовые механические транспортные средства, прицепы (полуприцепы) к ним</t>
  </si>
  <si>
    <t>Прицепы/полуприцепы</t>
  </si>
  <si>
    <t>Машины и оборудование</t>
  </si>
  <si>
    <t>Прочие транспортные средства</t>
  </si>
  <si>
    <t>Воздушные суда</t>
  </si>
  <si>
    <t>Спецтехника и самоходные механизмы</t>
  </si>
  <si>
    <t>Плавучие сооружения</t>
  </si>
  <si>
    <t>Животные</t>
  </si>
  <si>
    <t>Сельхозживотные</t>
  </si>
  <si>
    <t>Железнодорожный подвижной состав</t>
  </si>
  <si>
    <t xml:space="preserve">Имущественные права (требования) </t>
  </si>
  <si>
    <t>Космические объекты</t>
  </si>
  <si>
    <t>Оборудование</t>
  </si>
  <si>
    <t>Товары в обороте</t>
  </si>
  <si>
    <t>Подвижной и тяговый ж/д состав</t>
  </si>
  <si>
    <t>Будущий урожай</t>
  </si>
  <si>
    <t>Прочее движимое имущество</t>
  </si>
  <si>
    <t>Аффинированные драгоценные металлы в слитках</t>
  </si>
  <si>
    <t>Исключительные права на интеллектуальную собственность</t>
  </si>
  <si>
    <t>Прочие движимые вещи</t>
  </si>
  <si>
    <t>Права по договору банковского счета</t>
  </si>
  <si>
    <t>Доли в уставных капиталах обществ с ограниченной ответственностью</t>
  </si>
  <si>
    <t>Векселя</t>
  </si>
  <si>
    <t>Жилая недвижимость</t>
  </si>
  <si>
    <t>Гараж</t>
  </si>
  <si>
    <t>Эмиссионные ценные бумаги</t>
  </si>
  <si>
    <t>Дача</t>
  </si>
  <si>
    <t>Инвестиционные паи (паи инвестиционных фондов)</t>
  </si>
  <si>
    <t xml:space="preserve">Жилая недвижимость </t>
  </si>
  <si>
    <t>Объекты инфраструктуры</t>
  </si>
  <si>
    <t>Линейное</t>
  </si>
  <si>
    <t>Ипотечные сертификаты участия</t>
  </si>
  <si>
    <t>Сооружение</t>
  </si>
  <si>
    <t>Предназначенное для хранения</t>
  </si>
  <si>
    <t>Прочие ценные бумаги</t>
  </si>
  <si>
    <t>Помещение</t>
  </si>
  <si>
    <t>Подземное</t>
  </si>
  <si>
    <t>Иное</t>
  </si>
  <si>
    <t>Прочие имущественные права (требования)</t>
  </si>
  <si>
    <t>Машино-место</t>
  </si>
  <si>
    <t>Высотное</t>
  </si>
  <si>
    <t>Квартира</t>
  </si>
  <si>
    <t>Объект незавершенного строительства</t>
  </si>
  <si>
    <t>Котельная</t>
  </si>
  <si>
    <t>Все имущество залогодателя</t>
  </si>
  <si>
    <t>Летняя кухня</t>
  </si>
  <si>
    <t>Единый недвижимый комплекс</t>
  </si>
  <si>
    <t>Нежилое помещение</t>
  </si>
  <si>
    <t>Вид:</t>
  </si>
  <si>
    <t>Имущественный комплекс</t>
  </si>
  <si>
    <t>Погреб</t>
  </si>
  <si>
    <t>Сарай</t>
  </si>
  <si>
    <t>Таунхаус</t>
  </si>
  <si>
    <t>Уборная</t>
  </si>
  <si>
    <t>Коммерческая недвижимость</t>
  </si>
  <si>
    <t>АЗС</t>
  </si>
  <si>
    <t>Автосалоны</t>
  </si>
  <si>
    <t>Апартаменты</t>
  </si>
  <si>
    <t>Гаражные комплексы</t>
  </si>
  <si>
    <t>Многофункциональные комплексы</t>
  </si>
  <si>
    <t>Нефтебазы</t>
  </si>
  <si>
    <t>Объекты туристической инфраструктуры</t>
  </si>
  <si>
    <t>Офисные здания</t>
  </si>
  <si>
    <t>Назначение:</t>
  </si>
  <si>
    <t>Офисные помещения</t>
  </si>
  <si>
    <t>для зданий, зданий, строительство которых не завершено:</t>
  </si>
  <si>
    <t>Помещения свободного назначения</t>
  </si>
  <si>
    <t>Помещения в торговых центрах</t>
  </si>
  <si>
    <t>Рынки</t>
  </si>
  <si>
    <t>Складские здания</t>
  </si>
  <si>
    <t>Нежилое здание</t>
  </si>
  <si>
    <t>Складские помещения</t>
  </si>
  <si>
    <t>Жилое здание</t>
  </si>
  <si>
    <t>Спортивно-оздоровительные объекты</t>
  </si>
  <si>
    <t>Многоквартирный дом</t>
  </si>
  <si>
    <t>Торговые центры/здания торгового назначения</t>
  </si>
  <si>
    <t>Жилое строение</t>
  </si>
  <si>
    <t>Права на земельные участки</t>
  </si>
  <si>
    <t>Промышленная недвижимость</t>
  </si>
  <si>
    <t>для помещений:</t>
  </si>
  <si>
    <t>Производственно-складское здание</t>
  </si>
  <si>
    <t>Производственно-складское помещение</t>
  </si>
  <si>
    <t>Сооружения</t>
  </si>
  <si>
    <t>Сельскохозяйственная недвижимость</t>
  </si>
  <si>
    <t>Сельскохозяйственная земля</t>
  </si>
  <si>
    <t>Жилое помещение</t>
  </si>
  <si>
    <t>Сельскохозяйственные здания и комплексы</t>
  </si>
  <si>
    <t>Гарантии и Поручительства</t>
  </si>
  <si>
    <t>Гарантии</t>
  </si>
  <si>
    <t>Функ. Группа:</t>
  </si>
  <si>
    <t>Поручительства ФЛ/ЮЛ</t>
  </si>
  <si>
    <t>Поручительство Фондов поддержки малого и среднего бизнеса</t>
  </si>
  <si>
    <t>Объекты интеллектуальной собственности</t>
  </si>
  <si>
    <t>Дома средне- и многоэтажной жилой застройки</t>
  </si>
  <si>
    <t>Товарные знаки и знаки обслуживания</t>
  </si>
  <si>
    <t>Дома малоэтажной жилой застройки</t>
  </si>
  <si>
    <t>Объекты коммерческого назначения, предназначенные для оказания услуг населению</t>
  </si>
  <si>
    <t>Морские суда и суда внутреннего и смешанного плавания</t>
  </si>
  <si>
    <t>Административные и бытовые объекты</t>
  </si>
  <si>
    <t>Объекты временного проживания</t>
  </si>
  <si>
    <t>Объекты производственного назначения</t>
  </si>
  <si>
    <t>Объекты, предназначенные для хранения транспорта</t>
  </si>
  <si>
    <t>Спортивные объекты</t>
  </si>
  <si>
    <t>Объекты культуры и искусства</t>
  </si>
  <si>
    <t>Вид сооружения:</t>
  </si>
  <si>
    <t xml:space="preserve"> Тип единицы железнодорожного подвижного состава</t>
  </si>
  <si>
    <t>Локомотив</t>
  </si>
  <si>
    <t>Деревянные</t>
  </si>
  <si>
    <t>Самоходная единица специального железнодорожного подвижного состава</t>
  </si>
  <si>
    <t>Кирпич</t>
  </si>
  <si>
    <t>Вагон моторвагонного подвижного состава</t>
  </si>
  <si>
    <t>Кирпичный/Сталинский</t>
  </si>
  <si>
    <t>Грузовой вагон</t>
  </si>
  <si>
    <t>Металлические без утепления</t>
  </si>
  <si>
    <t>Пассажирский вагон локомотивной тяги</t>
  </si>
  <si>
    <t>Монолит/Монолит-кирпич</t>
  </si>
  <si>
    <t>Вагон высокоскоростного железнодорожного подвижного состава</t>
  </si>
  <si>
    <t>Панельный/блочный</t>
  </si>
  <si>
    <t>Несамоходная единица специального железнодорожного подвижного состава</t>
  </si>
  <si>
    <t>Пенобетонные/Газобетонное блоки</t>
  </si>
  <si>
    <t>Сэндвич панели</t>
  </si>
  <si>
    <t>Недвижимое имущество и права аренды недвижимого имущества / Категория земель</t>
  </si>
  <si>
    <r>
      <t xml:space="preserve">Код </t>
    </r>
    <r>
      <rPr>
        <sz val="11"/>
        <color indexed="8"/>
        <rFont val="Verdana"/>
        <family val="2"/>
        <charset val="204"/>
      </rPr>
      <t>040931</t>
    </r>
  </si>
  <si>
    <t>Деревянные балки</t>
  </si>
  <si>
    <t>Земли сельскохозяйственного назначения</t>
  </si>
  <si>
    <t>Металлические балки</t>
  </si>
  <si>
    <t>ж/б</t>
  </si>
  <si>
    <t>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t>
  </si>
  <si>
    <t>Земли особоохраняемых территорий и объектов</t>
  </si>
  <si>
    <t>Земли лесного фонда</t>
  </si>
  <si>
    <t>Евроремонт</t>
  </si>
  <si>
    <t>Земли водного фонда</t>
  </si>
  <si>
    <t>Неизвестно</t>
  </si>
  <si>
    <t>Земли запаса</t>
  </si>
  <si>
    <t>Простая</t>
  </si>
  <si>
    <t>Категория не установлена</t>
  </si>
  <si>
    <t>Среднее</t>
  </si>
  <si>
    <t>Требуется кап. ремонт/Без отделки</t>
  </si>
  <si>
    <t>Недвижимое имущество и права аренды недвижимого имущества / Вид сооружения</t>
  </si>
  <si>
    <t>Улучшенная</t>
  </si>
  <si>
    <t>Состояние отделки</t>
  </si>
  <si>
    <t>Без отделки</t>
  </si>
  <si>
    <t>Требуется кап.ремонт</t>
  </si>
  <si>
    <t>Требуется косметический ремонт</t>
  </si>
  <si>
    <t>Плавучие суда / группа</t>
  </si>
  <si>
    <t>Тип перепланировки</t>
  </si>
  <si>
    <t>Суда, используемые для перевозки пассажиров и их багажа</t>
  </si>
  <si>
    <t>Несущественные</t>
  </si>
  <si>
    <t>Суда, используемые для перевозки грузов и (или) буксировки, а также для хранения грузов</t>
  </si>
  <si>
    <t>Перепланировки отсутствуют</t>
  </si>
  <si>
    <t>Суда, используемые для рыболовства</t>
  </si>
  <si>
    <t>Существенные</t>
  </si>
  <si>
    <t>Суда, используемые для иных целей</t>
  </si>
  <si>
    <t>Плавучие сооружения, не являющиеся судами</t>
  </si>
  <si>
    <t>Категория земель</t>
  </si>
  <si>
    <r>
      <t xml:space="preserve">/ Категория / </t>
    </r>
    <r>
      <rPr>
        <sz val="11"/>
        <color indexed="8"/>
        <rFont val="Verdana"/>
        <family val="2"/>
        <charset val="204"/>
      </rPr>
      <t xml:space="preserve">Для </t>
    </r>
    <r>
      <rPr>
        <sz val="10"/>
        <color indexed="8"/>
        <rFont val="Verdana"/>
        <family val="2"/>
        <charset val="204"/>
      </rPr>
      <t>транспортного средства (кроме самоходных машин)</t>
    </r>
  </si>
  <si>
    <t>Значения на интерфейсе</t>
  </si>
  <si>
    <t>Категория L</t>
  </si>
  <si>
    <r>
      <t>Категория M</t>
    </r>
    <r>
      <rPr>
        <vertAlign val="subscript"/>
        <sz val="10"/>
        <color indexed="8"/>
        <rFont val="Verdana"/>
        <family val="2"/>
        <charset val="204"/>
      </rPr>
      <t>1</t>
    </r>
  </si>
  <si>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</si>
  <si>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r>
      <t>Категория M</t>
    </r>
    <r>
      <rPr>
        <vertAlign val="subscript"/>
        <sz val="10"/>
        <color indexed="8"/>
        <rFont val="Verdana"/>
        <family val="2"/>
        <charset val="204"/>
      </rPr>
      <t>2</t>
    </r>
  </si>
  <si>
    <r>
      <t>Категория M</t>
    </r>
    <r>
      <rPr>
        <vertAlign val="subscript"/>
        <sz val="10"/>
        <color indexed="8"/>
        <rFont val="Verdana"/>
        <family val="2"/>
        <charset val="204"/>
      </rPr>
      <t>3</t>
    </r>
  </si>
  <si>
    <t>Категория N</t>
  </si>
  <si>
    <t>Категория O</t>
  </si>
  <si>
    <t>Вид права</t>
  </si>
  <si>
    <t>Право аренды</t>
  </si>
  <si>
    <t>Машины и оборудование/ Группа</t>
  </si>
  <si>
    <t>Сельскохозяйственное оборудование</t>
  </si>
  <si>
    <t>Оборудование для строительства</t>
  </si>
  <si>
    <t>Оборудование для добычи полезных ископаемых</t>
  </si>
  <si>
    <t>Формальный</t>
  </si>
  <si>
    <t>Оборудование нефтеперерабатывающей и нефтехимической промышленности</t>
  </si>
  <si>
    <t>Оборудование черной и цветной металлургии</t>
  </si>
  <si>
    <t>Сегмент</t>
  </si>
  <si>
    <t>Оборудование металлообрабатывающее</t>
  </si>
  <si>
    <t>Оборудование деревообрабатывающее и целлюлозно-бумажной промышленности</t>
  </si>
  <si>
    <t>СБ</t>
  </si>
  <si>
    <t>Энергетическое оборудование</t>
  </si>
  <si>
    <t>Оборудование легкой промышленности</t>
  </si>
  <si>
    <t>Состояние авто</t>
  </si>
  <si>
    <t>Оборудование пищевой промышленности</t>
  </si>
  <si>
    <t>Неудовлетворительное</t>
  </si>
  <si>
    <t>Медицинское оборудование</t>
  </si>
  <si>
    <t>Новый</t>
  </si>
  <si>
    <t>Вычислительное и телекоммуникационное оборудование</t>
  </si>
  <si>
    <t>б/у</t>
  </si>
  <si>
    <t>Вид воздушного судна</t>
  </si>
  <si>
    <t>Вертолет</t>
  </si>
  <si>
    <t>Самолет</t>
  </si>
  <si>
    <t>Тип (наименование) воздушного судна</t>
  </si>
  <si>
    <t>Грузовые</t>
  </si>
  <si>
    <t>Грузопассажирские</t>
  </si>
  <si>
    <t>Пассажирские</t>
  </si>
  <si>
    <t>Прочие</t>
  </si>
  <si>
    <t>Уровень отделки</t>
  </si>
  <si>
    <t>Без отделки, требуется кап.ремонт</t>
  </si>
  <si>
    <t>Отделка люкс, дизайнерский ремонт</t>
  </si>
  <si>
    <t>Типовой ремонт</t>
  </si>
  <si>
    <t>Категория</t>
  </si>
  <si>
    <t>ЗАЛОГОВОЕ ЗАКЛЮЧЕНИЕ</t>
  </si>
  <si>
    <t>Заемщик</t>
  </si>
  <si>
    <t>Кредитный продукт</t>
  </si>
  <si>
    <t>Сумма, руб.</t>
  </si>
  <si>
    <t>Срок, мес.</t>
  </si>
  <si>
    <t>Залогодатель</t>
  </si>
  <si>
    <t>местоположение</t>
  </si>
  <si>
    <t>кол-во объектов</t>
  </si>
  <si>
    <t>рыночная стоимость</t>
  </si>
  <si>
    <t>залоговая стоимость</t>
  </si>
  <si>
    <t>Информация по движимому имуществу:</t>
  </si>
  <si>
    <t xml:space="preserve">Состояние и краткое описание имущества, предлагаемого в залог </t>
  </si>
  <si>
    <t>Дата осмотра</t>
  </si>
  <si>
    <t>Сотрудник проводивший осмотр</t>
  </si>
  <si>
    <t xml:space="preserve">                                                  </t>
  </si>
  <si>
    <t>Наличие зарегистрированных обременений</t>
  </si>
  <si>
    <r>
      <t xml:space="preserve">При наличии – краткое указание, </t>
    </r>
    <r>
      <rPr>
        <i/>
        <u/>
        <sz val="8"/>
        <color indexed="8"/>
        <rFont val="Verdana"/>
        <family val="2"/>
        <charset val="204"/>
      </rPr>
      <t>подробное описание  пообъектно на вкладке "Описание"</t>
    </r>
  </si>
  <si>
    <t>Информация о наличии / отсутствии признаков банкротства</t>
  </si>
  <si>
    <t>Дата проведения проверки:</t>
  </si>
  <si>
    <t>дата</t>
  </si>
  <si>
    <t>Сотрудник ПР, проводивший проверку</t>
  </si>
  <si>
    <t>ФИО</t>
  </si>
  <si>
    <t>Формальное</t>
  </si>
  <si>
    <t>Рыночная стоимость, руб</t>
  </si>
  <si>
    <t>Рыночная стоимость предлагаемого в залог имущества, определенна:</t>
  </si>
  <si>
    <t>% изменения Рыночной стоимости относительно прошлой оценки (заполняется при проведении переоценки)</t>
  </si>
  <si>
    <t>Залоговая стоимость, руб</t>
  </si>
  <si>
    <t>Залоговый дисконт</t>
  </si>
  <si>
    <t>% изменения Залоговой стоимости относительно прошлой оценки  (заполняется при проведении переоценки)</t>
  </si>
  <si>
    <t>Справедливая стоимость, руб.</t>
  </si>
  <si>
    <t>В случае невозможности определения в соответствии с указанным подп. ставится прочерк</t>
  </si>
  <si>
    <t>Кадастровая стоимость, руб.</t>
  </si>
  <si>
    <t>Ликвидационная стоимость, руб.</t>
  </si>
  <si>
    <t>Ликвидационная стоимость определена</t>
  </si>
  <si>
    <t>Инвестиционная стоимость, руб.</t>
  </si>
  <si>
    <t>Инвестиционная стоимость определена</t>
  </si>
  <si>
    <t>Ликвидность движимого имущества</t>
  </si>
  <si>
    <t>Особое мнение:</t>
  </si>
  <si>
    <t>Эксперт отдела по работе с залогами</t>
  </si>
  <si>
    <t>Начальник отдела по работе с залогами</t>
  </si>
  <si>
    <t>Нелюбов Александр Валерьевич</t>
  </si>
  <si>
    <t>указываются должность, Ф. И. О. исполнителя и руководителя</t>
  </si>
  <si>
    <t>№</t>
  </si>
  <si>
    <t>Перечень отлагательных и дополнительных  условий</t>
  </si>
  <si>
    <t>Отлагательные условия</t>
  </si>
  <si>
    <t>Доп. условия</t>
  </si>
  <si>
    <t>согласования ДЗ/ДИ</t>
  </si>
  <si>
    <t>предоставления КП</t>
  </si>
  <si>
    <t>ОТЛАГАТЕЛЬНЫЕ И ДОПОЛНИТЕЛЬНЫЕ УСЛОВИЯ ОБЕСПЕЧИТЕЛЬНОЙ СДЕЛКИ</t>
  </si>
  <si>
    <t>+</t>
  </si>
  <si>
    <t>Требования для включения в КОД</t>
  </si>
  <si>
    <t>Рекомендации ЗП</t>
  </si>
  <si>
    <t xml:space="preserve"> (подпись) </t>
  </si>
  <si>
    <t>РЕЦЕНЗИЯ ОТЧЕТА ОБ ОЦЕНКЕ</t>
  </si>
  <si>
    <t>Наименование оценщика</t>
  </si>
  <si>
    <t>Наименование отчета</t>
  </si>
  <si>
    <t>Номер отчета</t>
  </si>
  <si>
    <t>Дата оценки</t>
  </si>
  <si>
    <t>Цель оценки</t>
  </si>
  <si>
    <t>Вид определяемой стоимости</t>
  </si>
  <si>
    <t>Рыночная стоимость</t>
  </si>
  <si>
    <t>Итоговая величина рыночной стоимости (с учетом НДС)</t>
  </si>
  <si>
    <t xml:space="preserve">Описание оцениваемого объекта: </t>
  </si>
  <si>
    <t>Требования к оформлению отчета</t>
  </si>
  <si>
    <t>Соответствие требованиям</t>
  </si>
  <si>
    <t>Примечание</t>
  </si>
  <si>
    <t>Соответствует</t>
  </si>
  <si>
    <t>Расчет стоимости объекта оценки:</t>
  </si>
  <si>
    <t>Сравнительный подход</t>
  </si>
  <si>
    <t>Правильность и обоснованность выбора метода в рамках сравнительного подхода/Корректность обоснования отказа от использования подхода</t>
  </si>
  <si>
    <t>Наличие ошибок в расчетах, корректность подобранных аналогов, обоснованность принятых корректировок, прочие нарушения</t>
  </si>
  <si>
    <t>Выводы в рамках сравнительного подхода</t>
  </si>
  <si>
    <t>Затратный подход</t>
  </si>
  <si>
    <t>Правильность и обоснованность выбора метода в рамках затратного подхода/Корректность обоснования отказа от использования подхода</t>
  </si>
  <si>
    <t>Выводы в рамках затратного подхода</t>
  </si>
  <si>
    <t>Доходный подход</t>
  </si>
  <si>
    <t>Правильность и обоснованность выбора метода в рамках доходного подхода/Корректность обоснования отказа от использования подхода</t>
  </si>
  <si>
    <t>Выводы в рамках доходного подхода</t>
  </si>
  <si>
    <t>Согласование результатов</t>
  </si>
  <si>
    <t>Обоснование выбора использованных весов, присвоенных каждому из подходов</t>
  </si>
  <si>
    <t>Вывод о корректности определения рыночной стоимости:</t>
  </si>
  <si>
    <t>Стоимость соответствует рынку</t>
  </si>
  <si>
    <t>Дата составления рецензии:</t>
  </si>
  <si>
    <t>Сотрудник составляющий рецензию, указывается ФИО, должность, подпись</t>
  </si>
  <si>
    <t>Размещаются основные фотографии передаваемого в залог имущества, две с фасадной части, наиболее крупных по площади/или стоимости объектов. Остальные фото с внутренней отделкой или дающие общее представление о предмете залога</t>
  </si>
  <si>
    <t>Фото 1</t>
  </si>
  <si>
    <t>Фото 2</t>
  </si>
  <si>
    <t xml:space="preserve">Фото 3 </t>
  </si>
  <si>
    <t>Фото 4</t>
  </si>
  <si>
    <t>Фото 5</t>
  </si>
  <si>
    <t xml:space="preserve"> Фото 6</t>
  </si>
  <si>
    <t>Скриншоты:</t>
  </si>
  <si>
    <t>Аналог 1</t>
  </si>
  <si>
    <t>Аналог 2</t>
  </si>
  <si>
    <t xml:space="preserve">Аналог 3 </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</si>
  <si>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</si>
  <si>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 xml:space="preserve">Земельный участок </t>
  </si>
  <si>
    <t>Аналог №</t>
  </si>
  <si>
    <t>Адрес</t>
  </si>
  <si>
    <t>Краткое описание аналога</t>
  </si>
  <si>
    <t>Цена предложения, руб.</t>
  </si>
  <si>
    <t>Площадь, сот.</t>
  </si>
  <si>
    <t>Цена предложения, руб./сот.</t>
  </si>
  <si>
    <t>Источник информации</t>
  </si>
  <si>
    <r>
      <t xml:space="preserve">Контактные данные </t>
    </r>
    <r>
      <rPr>
        <b/>
        <sz val="8"/>
        <color indexed="10"/>
        <rFont val="Verdana"/>
        <family val="2"/>
        <charset val="204"/>
      </rPr>
      <t>(№тел., конт.лицо)</t>
    </r>
  </si>
  <si>
    <t>копируется содержание объявления и дополнительные комментарии, полученные при прозвоне объявления</t>
  </si>
  <si>
    <t>ссылка</t>
  </si>
  <si>
    <t>Результаты расчета</t>
  </si>
  <si>
    <t>Элементы сравнения</t>
  </si>
  <si>
    <t>Объект оценки</t>
  </si>
  <si>
    <t>Тип недвижимости</t>
  </si>
  <si>
    <t>Определяется</t>
  </si>
  <si>
    <t>Площадь земельного участка, сот.</t>
  </si>
  <si>
    <t>Цена предложения за единицу, руб./сот.</t>
  </si>
  <si>
    <t>Внесение корректировок к единице сравнения</t>
  </si>
  <si>
    <t>Фактор продажа/предложение</t>
  </si>
  <si>
    <t>Продажа</t>
  </si>
  <si>
    <t>Предложение</t>
  </si>
  <si>
    <t>Скидка на торг</t>
  </si>
  <si>
    <t>Скорректированная стоимость, руб./сот.</t>
  </si>
  <si>
    <t>Корректировка</t>
  </si>
  <si>
    <t>Разрешенное использование</t>
  </si>
  <si>
    <t>ИЖС</t>
  </si>
  <si>
    <t>Вид права на земельный участок</t>
  </si>
  <si>
    <t>Собственность</t>
  </si>
  <si>
    <t>Аренда свыше 10 лет</t>
  </si>
  <si>
    <t>Аренда менее 10 лет</t>
  </si>
  <si>
    <t xml:space="preserve">Местоположение </t>
  </si>
  <si>
    <t>Центры административных районов города</t>
  </si>
  <si>
    <t>Спальные микрорайоны высотной застройки</t>
  </si>
  <si>
    <t>Спальные микрорайоны среднеэтажной застройки</t>
  </si>
  <si>
    <t>Масштаб собственности, кв.м</t>
  </si>
  <si>
    <t>Наличие изъянов рельефа (склон, заболоченность и т.д.)</t>
  </si>
  <si>
    <t>нет</t>
  </si>
  <si>
    <t>Корректировка, %</t>
  </si>
  <si>
    <t>Состав инженерного обеспечения</t>
  </si>
  <si>
    <t>рядом</t>
  </si>
  <si>
    <t>Сумма корректировок по модулю по каждому объекту, %</t>
  </si>
  <si>
    <t>Среднерыночная стоимость, руб./сот.</t>
  </si>
  <si>
    <t xml:space="preserve">№ объекта </t>
  </si>
  <si>
    <t xml:space="preserve">Наименование объекта </t>
  </si>
  <si>
    <t>Рыночная стоимость, руб./сот.</t>
  </si>
  <si>
    <t>Итого, недвижимое имущество</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</si>
  <si>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</si>
  <si>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База</t>
  </si>
  <si>
    <t>адрес</t>
  </si>
  <si>
    <t>Площадь, кв.м.</t>
  </si>
  <si>
    <t>Цена предложения, руб./кв.м.</t>
  </si>
  <si>
    <t>Вид объекта</t>
  </si>
  <si>
    <t>Общая площадь зданий и сооружений, кв.м</t>
  </si>
  <si>
    <t>Площадь земельного участка, кв.м</t>
  </si>
  <si>
    <t xml:space="preserve">размещение и эксплуатация зданий и сооружений </t>
  </si>
  <si>
    <t>под коммерческое использование</t>
  </si>
  <si>
    <t>Цена предложения за единицу, руб./кв.м</t>
  </si>
  <si>
    <t>Скорректированная стоимость, руб./кв.м</t>
  </si>
  <si>
    <t>Функциональное назначение объекта</t>
  </si>
  <si>
    <t>универсальный производственно-складской объект</t>
  </si>
  <si>
    <t>Класс объекта</t>
  </si>
  <si>
    <t>Текущее состояние конструкций</t>
  </si>
  <si>
    <t>Год постройки</t>
  </si>
  <si>
    <t>Техсостояние</t>
  </si>
  <si>
    <t>хорошее</t>
  </si>
  <si>
    <t>Общая площадь объектов, кв.м</t>
  </si>
  <si>
    <t>Корректировка на масштаб объектов, %</t>
  </si>
  <si>
    <t>Площадь земельного участка, га</t>
  </si>
  <si>
    <t>Корректировка на площадь земельного участка, %</t>
  </si>
  <si>
    <t>Все коммуникации</t>
  </si>
  <si>
    <t>вставить по отоплению</t>
  </si>
  <si>
    <t>Наличие ж/д ветки</t>
  </si>
  <si>
    <t>Наличие дополнительных улучшений</t>
  </si>
  <si>
    <t>Среднерыночная стоимость, руб./кв.м</t>
  </si>
  <si>
    <t>Рыночная стоимость, руб./кв.м.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</si>
  <si>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</si>
  <si>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БЦ</t>
  </si>
  <si>
    <t>Общая площадь здания, кв.м</t>
  </si>
  <si>
    <t>размещение и эксплуатация здания</t>
  </si>
  <si>
    <t>Тип объекта</t>
  </si>
  <si>
    <t>Местоположение по районам области</t>
  </si>
  <si>
    <t>одну строку по местоположению</t>
  </si>
  <si>
    <t>Местоположение в городе</t>
  </si>
  <si>
    <t>Текущее состояние конструкций здания</t>
  </si>
  <si>
    <t>Техсостояние здания</t>
  </si>
  <si>
    <t>Общая площадь объекта, кв.м</t>
  </si>
  <si>
    <t>Корректировка на масштаб</t>
  </si>
  <si>
    <t>Состояние внутренней отделки</t>
  </si>
  <si>
    <t>Наличие парковки</t>
  </si>
  <si>
    <t>посмотреть по стоимости отделочных работ</t>
  </si>
  <si>
    <t>Площадь, кв.м</t>
  </si>
  <si>
    <t>Цена предложения, руб./кв.м</t>
  </si>
  <si>
    <t>Общая площадь, кв.м</t>
  </si>
  <si>
    <t>Торговое</t>
  </si>
  <si>
    <t>Местоположение в районе области</t>
  </si>
  <si>
    <t>Наличие отдельного входа</t>
  </si>
  <si>
    <t>Этаж расположения</t>
  </si>
  <si>
    <t>Корректировка на масштаб собственности</t>
  </si>
  <si>
    <t>Стоимость объекта оценки, руб.</t>
  </si>
  <si>
    <t>Стоимость объекта оценки без учета стоимости земельного участка, руб.</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</si>
  <si>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значениям\на основании справочников и методических материалов )</t>
  </si>
  <si>
    <t>Описание</t>
  </si>
  <si>
    <t>Аналог № 1</t>
  </si>
  <si>
    <t>Аналог № 2</t>
  </si>
  <si>
    <t>Аналог № 3</t>
  </si>
  <si>
    <t>кратко</t>
  </si>
  <si>
    <t>Ссылка</t>
  </si>
  <si>
    <r>
      <t>Контактные данные</t>
    </r>
    <r>
      <rPr>
        <sz val="8"/>
        <color indexed="10"/>
        <rFont val="Verdana"/>
        <family val="2"/>
        <charset val="204"/>
      </rPr>
      <t xml:space="preserve"> (№тел., конт.лицо)</t>
    </r>
  </si>
  <si>
    <t>Общая площадь помещения, кв.м.</t>
  </si>
  <si>
    <t>Стоимость предложения по аренде, руб.</t>
  </si>
  <si>
    <t>определяется</t>
  </si>
  <si>
    <t>Стоимость предложения по аренде 1 кв.м., руб.</t>
  </si>
  <si>
    <t>Скорректированная арендная ставка, руб./кв.м</t>
  </si>
  <si>
    <t>Функциональное назначение</t>
  </si>
  <si>
    <t>свободного назначения</t>
  </si>
  <si>
    <t>Средняя проходимость в день</t>
  </si>
  <si>
    <t>не применимо</t>
  </si>
  <si>
    <t>Общая площадь, кв.м.</t>
  </si>
  <si>
    <t>Поправка на площадь арендуемого помещения, %</t>
  </si>
  <si>
    <t>Наличие в стоимости коммунальных платежей</t>
  </si>
  <si>
    <t>Рыночная арендная ставка, руб./кв.м</t>
  </si>
  <si>
    <t xml:space="preserve">Арендная ставка, руб./ кв.м </t>
  </si>
  <si>
    <t>Арендная плата, руб. /кв.м. в год</t>
  </si>
  <si>
    <t>Коэффициент арендопригодной площади</t>
  </si>
  <si>
    <t>Арендопригодная площадь, кв.м.</t>
  </si>
  <si>
    <t>ПВД, руб.</t>
  </si>
  <si>
    <t>Недозагрузка, %</t>
  </si>
  <si>
    <t>ДВД, руб.</t>
  </si>
  <si>
    <t>ОР, % от ПВД</t>
  </si>
  <si>
    <t xml:space="preserve">ОР, руб. </t>
  </si>
  <si>
    <t>ЧОД, руб.</t>
  </si>
  <si>
    <t>R, %</t>
  </si>
  <si>
    <t>V, руб.</t>
  </si>
  <si>
    <t>РС округленно, руб.</t>
  </si>
  <si>
    <t>руб / 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</si>
  <si>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значениям\технической документации\на основании справочников )</t>
  </si>
  <si>
    <t xml:space="preserve">Мультипликатор:  </t>
  </si>
  <si>
    <t>Среднесуточный пролив, л</t>
  </si>
  <si>
    <t>Бренд</t>
  </si>
  <si>
    <t>Виды и марки топлива</t>
  </si>
  <si>
    <t>Дополнительные услуги</t>
  </si>
  <si>
    <t>Год ввода в эксплуатацию</t>
  </si>
  <si>
    <t>Площадь здания, кв.м.</t>
  </si>
  <si>
    <t>Площадь земельного участка, кв.м.</t>
  </si>
  <si>
    <t>Кол-во ТРК х кол-во пистолетов</t>
  </si>
  <si>
    <t>Кол-во х объем емкостей</t>
  </si>
  <si>
    <t>Цена предложения</t>
  </si>
  <si>
    <t>Скорректированная цена предложения, руб.</t>
  </si>
  <si>
    <t>Мультипликатор, руб./л</t>
  </si>
  <si>
    <t>Местоположение (относительно автомагистралей)</t>
  </si>
  <si>
    <t>Скорректированный мультипликатор, руб./л</t>
  </si>
  <si>
    <t>Местоположение (интенсивность транспортного потока)</t>
  </si>
  <si>
    <t>Накопленный износ, %</t>
  </si>
  <si>
    <t xml:space="preserve">Корректировка </t>
  </si>
  <si>
    <t>Среднерыночный мультипликатор, руб./л</t>
  </si>
  <si>
    <t>Комплект оборудования АЗС</t>
  </si>
  <si>
    <t xml:space="preserve">Исходные данные </t>
  </si>
  <si>
    <t>Объемы реализации за последние 36 месяцев, литры</t>
  </si>
  <si>
    <t>АИ-92</t>
  </si>
  <si>
    <t>АИ-95</t>
  </si>
  <si>
    <t>АИ-98</t>
  </si>
  <si>
    <t>ДТ</t>
  </si>
  <si>
    <t>газ</t>
  </si>
  <si>
    <t>Итого</t>
  </si>
  <si>
    <r>
      <t xml:space="preserve">Доходы от прочей реализации за последние 36 месяцев </t>
    </r>
    <r>
      <rPr>
        <b/>
        <sz val="8"/>
        <color indexed="10"/>
        <rFont val="Verdana"/>
        <family val="2"/>
        <charset val="204"/>
      </rPr>
      <t>(выручка - себестоимость)</t>
    </r>
    <r>
      <rPr>
        <b/>
        <sz val="8"/>
        <rFont val="Verdana"/>
        <family val="2"/>
        <charset val="204"/>
      </rPr>
      <t>, руб. с НДС</t>
    </r>
  </si>
  <si>
    <t>Продовольственные товары</t>
  </si>
  <si>
    <t>Непродовольственные товары</t>
  </si>
  <si>
    <t>Масла</t>
  </si>
  <si>
    <t>Расходы на содержание АЗС, руб. с НДС</t>
  </si>
  <si>
    <t>Земельный налог / аренда земли, руб.</t>
  </si>
  <si>
    <t>Зарплата персонала (оклад+премии), руб.</t>
  </si>
  <si>
    <t>Взносы страховые
(ПФР, ФОМС, ФСС), руб.</t>
  </si>
  <si>
    <t>Взносы ФСС от
НС и ПЗ 3.2.6, руб.</t>
  </si>
  <si>
    <t xml:space="preserve">Охрана имущества, руб. </t>
  </si>
  <si>
    <t>Страхование имущества, руб</t>
  </si>
  <si>
    <t>Экология, пожарная безопасность, освидетельствование опасных объектов, руб.</t>
  </si>
  <si>
    <t>Коммунальные платежи, руб.</t>
  </si>
  <si>
    <t>Техническое обслуживание и ремонт, руб.</t>
  </si>
  <si>
    <t>Налог на имущество, руб.</t>
  </si>
  <si>
    <t>Хозяйственные нужды, руб.</t>
  </si>
  <si>
    <t>Прочие, руб.</t>
  </si>
  <si>
    <t>Итого, руб.</t>
  </si>
  <si>
    <t>Закупочная цена, руб./тонна с НДС</t>
  </si>
  <si>
    <t>Стоимость транспортировки, руб./тонна с НДС</t>
  </si>
  <si>
    <t>наибольшая цена закупки, руб./тонна с НДС</t>
  </si>
  <si>
    <t>Параметр</t>
  </si>
  <si>
    <t xml:space="preserve">Плотности топлива, т/м3 </t>
  </si>
  <si>
    <t>Аи 92 — от 0,715
до 0,760 т/м3</t>
  </si>
  <si>
    <t>Аи 95 — от 0,720 до 0,775 т/м3</t>
  </si>
  <si>
    <t>Аи 98 — от 0,730 до 0,780  т/м3</t>
  </si>
  <si>
    <t>летнее — от 0,830
до 0,850  т/м3, зимнее — от 0,800 до 0,830 т/м3</t>
  </si>
  <si>
    <t>Плотность принятая в расчетах, т/м3</t>
  </si>
  <si>
    <t>Розничная цена реализации, руб./литр с НДС</t>
  </si>
  <si>
    <t>Расчеты</t>
  </si>
  <si>
    <t>Валовый доход от деятельности АЗС</t>
  </si>
  <si>
    <t>руб.</t>
  </si>
  <si>
    <t>Операционные расходы</t>
  </si>
  <si>
    <t>При проведении оценки доходным подходом рекомендуется исключить из расчетов любой оборот и прибыль, обусловленные исключительно личным профессиональным опытом, квалификацией, репутацией и (или) брендом собственника или эксплуатирующего лица, учет в расчетах любого дополнительного торгового  потенциала, который может быть реализован под руководством рационального субъекта управления возможен только по согласованию с Банком.</t>
  </si>
  <si>
    <t>Бизнес составляющая (30% от ВД)</t>
  </si>
  <si>
    <t xml:space="preserve">При проведении оценки доходным подходом рекомендуется не учитывать в расчетах любой оборот и прибыль, обусловленные исключительно личным профессиональным опытом, квалификацией, репутацией и (или) брендом собственника либо эксплуатирующего лица. Отметим, что оборот и прибыль, обусловленные перечисленными выше факторами, обычно не учитывается, поскольку потенциальными покупателями АЗС могут быть крупные операторы АЗС региона, имеющие сопоставимую репутацию и бренд. </t>
  </si>
  <si>
    <t>ЧОД</t>
  </si>
  <si>
    <t>Ставка капитализации (К)</t>
  </si>
  <si>
    <t xml:space="preserve">согласно публикации от 15.06.2016г. "ОСНОВНЫЕ ФАКТОРЫ, ИСПОЛЬЗУЕМЫЕ ПРИ ОЦЕНКЕ АЗС", Российское общество оценщиков, УДК 332.63 в журнале ВОПРОСЫ ОЦЕНКИ № 2 2016 </t>
  </si>
  <si>
    <t>РС</t>
  </si>
  <si>
    <t>Судно</t>
  </si>
  <si>
    <t>Генгруз</t>
  </si>
  <si>
    <t>Тип судна</t>
  </si>
  <si>
    <t>Порт приписки, флаг</t>
  </si>
  <si>
    <t>Основной ценообразующий параметр</t>
  </si>
  <si>
    <t>Цена предложения, руб./т</t>
  </si>
  <si>
    <t>9.2.4. При проведении сравнительного анализа в качестве единицы сравнения применяются стоимости:</t>
  </si>
  <si>
    <t>Наименование объекта</t>
  </si>
  <si>
    <t>1) для универсальных грузовых судов:</t>
  </si>
  <si>
    <t>– тонны грузоподъемности,</t>
  </si>
  <si>
    <t>Район плавания</t>
  </si>
  <si>
    <t>Море</t>
  </si>
  <si>
    <t>– тонны дедвейта,</t>
  </si>
  <si>
    <t>– единицы измерения регистровой вместимости,</t>
  </si>
  <si>
    <t>Главный материал корпуса</t>
  </si>
  <si>
    <t>– тонны полного водоизмещения,</t>
  </si>
  <si>
    <t>Наличие дополнительного оборудования</t>
  </si>
  <si>
    <t>– всего судна;</t>
  </si>
  <si>
    <t>2) для специализированных судов:</t>
  </si>
  <si>
    <t>Дедвейт, т</t>
  </si>
  <si>
    <t>– единицы грузоподъемности (контейнеровместимости, пассажировместимости и т.д.),</t>
  </si>
  <si>
    <t>Цена предложения за единицу, руб./т</t>
  </si>
  <si>
    <t>3) для буксиров, ледоколов, служебно-вспомогательных, судов технического флота и самоходных плавучих технических средств:</t>
  </si>
  <si>
    <t>– единицы производительности,</t>
  </si>
  <si>
    <t>Скорректированная стоимость, руб./т</t>
  </si>
  <si>
    <t>– тонны водоизмещения,</t>
  </si>
  <si>
    <t>– единицы мощности главной энергетической установки,</t>
  </si>
  <si>
    <t> – всего судна.</t>
  </si>
  <si>
    <t>9.2.5. К элементам сравнения относят характеристики судов и сделок, которые вызывают изменение цен на судно. К элементам, подлежащим обязательному учету, относят:</t>
  </si>
  <si>
    <t>1) состав передаваемых прав собственности;</t>
  </si>
  <si>
    <t>2) условия финансирования сделки купли-продажи;</t>
  </si>
  <si>
    <t>3) условия продажи;</t>
  </si>
  <si>
    <t xml:space="preserve">Год постройки </t>
  </si>
  <si>
    <t>4) время продажи;</t>
  </si>
  <si>
    <t>Накопленный износ</t>
  </si>
  <si>
    <t>5) место постройки судна;</t>
  </si>
  <si>
    <t>6) технические характеристики;</t>
  </si>
  <si>
    <t>7) эксплуатационные характеристики;</t>
  </si>
  <si>
    <t>8) экономические характеристики;</t>
  </si>
  <si>
    <t>9) характер текущего использования и возможности его изменения;</t>
  </si>
  <si>
    <t>10) компоненты стоимости, не связанные с самим судном.</t>
  </si>
  <si>
    <t>9.2.6. Корректировки цен продажи сравнимых объектов производятся в следующем порядке:</t>
  </si>
  <si>
    <t>Отношение дедвейт объекта / дедвейт аналога</t>
  </si>
  <si>
    <t>– в первую очередь производятся корректировки, относящиеся к условиям сделки и состоянию рынка (1-4), которые проводятся путем применения каждой последующей корректировки к предыдущему результату;</t>
  </si>
  <si>
    <t>– во вторую очередь производятся корректировки, относящиеся непосредственно к судну (5-10), которые производятся путем применения указанных корректировок к результату, полученному после корректировки на условия рынка, в любом порядке.</t>
  </si>
  <si>
    <t>грузовместимость</t>
  </si>
  <si>
    <t>куб.м.</t>
  </si>
  <si>
    <t>Судно-площадка</t>
  </si>
  <si>
    <t>площадь палубы</t>
  </si>
  <si>
    <t>кв.м.</t>
  </si>
  <si>
    <t>Буксир</t>
  </si>
  <si>
    <t>мощность двигателей</t>
  </si>
  <si>
    <t>кВт</t>
  </si>
  <si>
    <t>Плавкран</t>
  </si>
  <si>
    <t>грузоподъемность</t>
  </si>
  <si>
    <t>т</t>
  </si>
  <si>
    <t>Пассажирское судно</t>
  </si>
  <si>
    <t>пассажировместимость</t>
  </si>
  <si>
    <t>чел.</t>
  </si>
  <si>
    <t>Рыночная стоимость, руб./т</t>
  </si>
  <si>
    <t xml:space="preserve">указывается  ценообразующий параметр </t>
  </si>
  <si>
    <t>Расчетная стоимость, руб.</t>
  </si>
  <si>
    <t xml:space="preserve">Возраст судна, лет </t>
  </si>
  <si>
    <t>Дополнительная скидка на техническое состояние и расходы на обслуживание</t>
  </si>
  <si>
    <t>Рыночная стоимость*, руб.</t>
  </si>
  <si>
    <t>Танкер</t>
  </si>
  <si>
    <t>емкость танков</t>
  </si>
  <si>
    <t>Бункеровщик</t>
  </si>
  <si>
    <t>емкость бункеров (танков)</t>
  </si>
  <si>
    <t xml:space="preserve">Универсальный </t>
  </si>
  <si>
    <t>дедвейт,т</t>
  </si>
  <si>
    <r>
      <t xml:space="preserve">* - Согласно п. 6.2.2 Порядка организации залоговой работы в РНКБ Банк (ПАО), к рыночной стоимости морских, речных и воздушных судов </t>
    </r>
    <r>
      <rPr>
        <b/>
        <sz val="8"/>
        <color indexed="10"/>
        <rFont val="Verdana"/>
        <family val="2"/>
        <charset val="204"/>
      </rPr>
      <t>(рассматриваемых в качестве основного обеспечения)</t>
    </r>
    <r>
      <rPr>
        <sz val="8"/>
        <rFont val="Verdana"/>
        <family val="2"/>
        <charset val="204"/>
      </rPr>
      <t xml:space="preserve"> </t>
    </r>
    <r>
      <rPr>
        <b/>
        <sz val="8"/>
        <color indexed="10"/>
        <rFont val="Verdana"/>
        <family val="2"/>
        <charset val="204"/>
      </rPr>
      <t xml:space="preserve">старше 20 лет </t>
    </r>
    <r>
      <rPr>
        <sz val="8"/>
        <rFont val="Verdana"/>
        <family val="2"/>
        <charset val="204"/>
      </rPr>
      <t>применяется дополнительная скидка «на техническое состояние и расходы на обслуживание» в размере 10 % за каждые дополнительные 10 лет.</t>
    </r>
  </si>
  <si>
    <t>Стоимость, руб.</t>
  </si>
  <si>
    <t>Аналог №1</t>
  </si>
  <si>
    <t>Аналог №2</t>
  </si>
  <si>
    <t>Аналог №3</t>
  </si>
  <si>
    <t>Стоимость предложения, руб.</t>
  </si>
  <si>
    <t>Скорректированная стоимость, руб.</t>
  </si>
  <si>
    <t>Соотношение параметров</t>
  </si>
  <si>
    <t xml:space="preserve">Техническое состояние </t>
  </si>
  <si>
    <t>Среднерыночная стоимость с учетом округления и НДС, руб.</t>
  </si>
  <si>
    <t>Монтаж / пусконаладка / обучение (для машин и оборудования)</t>
  </si>
  <si>
    <t>Стоимость монтажа / пусконаладки / обучения, руб.</t>
  </si>
  <si>
    <t>Корректировка на переход с первичного на вторичный рынок %</t>
  </si>
  <si>
    <t>новое</t>
  </si>
  <si>
    <t>Стоимость с учетом корректировки на демонтаж, руб.</t>
  </si>
  <si>
    <t>Вкладка не заполняется, если информация внесена в Залоговый Модуль</t>
  </si>
  <si>
    <t>Перечень недвижимого имущества для договора ипотеки</t>
  </si>
  <si>
    <t>Общая залоговая стоимость, руб.:</t>
  </si>
  <si>
    <t>Наименование объекта (указывается наименование объекта в соответствии со свидетельством о праве собственности и/или выпиской из реестра, тип и другие индивидуализирующие характеристики объекта недвижимости)</t>
  </si>
  <si>
    <t>Принадлежит Залогодателю на праве собственности, на основании Купчей от «22» мая 2019 года, о чем «19» июня 2019 года внесены данные в Российский международный реестр судов за №200720794, что подтверждается Свидетельством о праве собственности на судно №200720794 от «19» июня 2019 года, выданным Капитаном морского порта Новороссийск Тузинкевич Е.В., Выпиской из Российского международного реестра судов от 14.11.2019 года №200866981, выданной Капитаном морского порта Новороссийск Тузинкевич Е.В.</t>
  </si>
  <si>
    <t>Свидетельство о праве собственности на судно №200720794 от «19» июня 2019 года, выданное Капитаном морского порта Новороссийск Тузинкевич Е.В.
Классификационное свидетельство от 05.07.2019 года №19.00377.252, выданное Российским морским регистром судоходства в порту Варна, Болгария.</t>
  </si>
  <si>
    <t>Имущество, предлагаемое в залог, и оцениваемые права</t>
  </si>
  <si>
    <t>В числовых полях необходимо указывать только Цифры!!!</t>
  </si>
  <si>
    <t>L7</t>
  </si>
  <si>
    <t>M1</t>
  </si>
  <si>
    <t>M2</t>
  </si>
  <si>
    <t>M3</t>
  </si>
  <si>
    <t>N1</t>
  </si>
  <si>
    <t>O</t>
  </si>
  <si>
    <t xml:space="preserve">Категория </t>
  </si>
  <si>
    <t>Приложение с описанием транспортных средств</t>
  </si>
  <si>
    <t>ТС повышенной проходимости</t>
  </si>
  <si>
    <t>Категория L. Механические ТС, имеющие менее 4-х колес, и квадрициклы:</t>
  </si>
  <si>
    <t>L1 двухколесный мопед, L2 трехколесный мопед, L3 мотоцикл, L4 мотоцикл с коляской, L5 трицикл, L6 легкий квадрицикл, L7 квадрицикл. </t>
  </si>
  <si>
    <t>Категория М. Механические ТС, имеющие не менее 4-х колес и используемые для перевозки пассажиров:</t>
  </si>
  <si>
    <t>M1 Легковые автомобили с типом кузова: АА седан, АВ хэтчбек, АС универсал, АD купе, АЕ кабриолет, AF многоцелевое транспортное средство,</t>
  </si>
  <si>
    <t>M2 Автобусы, имеющие, помимо места водителя, бол.8 мест для сиденья с макс. массой не бол. 5 т.,</t>
  </si>
  <si>
    <t>M3 Автобусы, имеющие, помимо места водителя, бол.8 мест для сиденья с макс. массой бол. 5 т.. </t>
  </si>
  <si>
    <t>Категория N. Механические ТС, имеющие не менее 4-х колес и предназначенные для перевозки грузов:</t>
  </si>
  <si>
    <t>N1 ТС с макс. массой не бол.3,5т,</t>
  </si>
  <si>
    <t>N3 ТС с макс. массой бол.12т.</t>
  </si>
  <si>
    <t>Категория О. Прицепы (включая полуприцепы):</t>
  </si>
  <si>
    <t>O2 прицепы с макс. массой св.0,75т, но не бол.3,5т,</t>
  </si>
  <si>
    <t>O4 прицепы с макс. массой бол.10т.</t>
  </si>
  <si>
    <t>Марка ТС</t>
  </si>
  <si>
    <t xml:space="preserve">Модель </t>
  </si>
  <si>
    <t>Идентификационный  номер (VIN)</t>
  </si>
  <si>
    <t>Номер шасси</t>
  </si>
  <si>
    <t>Номер кузова</t>
  </si>
  <si>
    <t xml:space="preserve">Цвет </t>
  </si>
  <si>
    <t>Инвентарный номер</t>
  </si>
  <si>
    <t>Регистрационный знак</t>
  </si>
  <si>
    <t>Остаточная балансовая стоимость единицы, руб.</t>
  </si>
  <si>
    <t>Предприятие - изготовитель</t>
  </si>
  <si>
    <t>Показания одометра, км.</t>
  </si>
  <si>
    <t>Мощность двигателя, л.с.</t>
  </si>
  <si>
    <t>Мощность двигателя, кВт</t>
  </si>
  <si>
    <t>Объем двигателя, куб. см</t>
  </si>
  <si>
    <t>синий</t>
  </si>
  <si>
    <t>БП-000296</t>
  </si>
  <si>
    <t>A777AA92</t>
  </si>
  <si>
    <t>Республика Крым, пгт. Гвардейское, ул. Промышленная, дом №1</t>
  </si>
  <si>
    <t xml:space="preserve">SCANIA </t>
  </si>
  <si>
    <t>17 символов только цифры и латинский шрифт</t>
  </si>
  <si>
    <t>расчет автоматом</t>
  </si>
  <si>
    <t>Подтверждение работоспособности</t>
  </si>
  <si>
    <t>Подтверждение идентификации</t>
  </si>
  <si>
    <t>Имущество оплачено</t>
  </si>
  <si>
    <t>Выявленные обременения</t>
  </si>
  <si>
    <t>Подтверждена</t>
  </si>
  <si>
    <t>да</t>
  </si>
  <si>
    <t>№ п/п</t>
  </si>
  <si>
    <t>VIN номер</t>
  </si>
  <si>
    <t>Марка, модель, г.в.</t>
  </si>
  <si>
    <t xml:space="preserve">Шасси
(Рама) №
</t>
  </si>
  <si>
    <t>Ку-зов(прицеп)№</t>
  </si>
  <si>
    <t xml:space="preserve">Модель,
№ двига-теля
</t>
  </si>
  <si>
    <t>PIN</t>
  </si>
  <si>
    <t>кол-во символов в описании</t>
  </si>
  <si>
    <t>Акцепт</t>
  </si>
  <si>
    <t>Ошибки</t>
  </si>
  <si>
    <t>XTC549005G2482559</t>
  </si>
  <si>
    <t xml:space="preserve"> КАМАЗ 5490-S5</t>
  </si>
  <si>
    <t>549000G0004832</t>
  </si>
  <si>
    <t>OM457LA.V/3 0335622</t>
  </si>
  <si>
    <t>XTC549005G2482617</t>
  </si>
  <si>
    <t>КАМАЗ 5490-S5</t>
  </si>
  <si>
    <t>549000G0004837</t>
  </si>
  <si>
    <t>OM457LA.V/3 0336469</t>
  </si>
  <si>
    <r>
      <t xml:space="preserve">Идентификатор 
</t>
    </r>
    <r>
      <rPr>
        <b/>
        <sz val="11"/>
        <color rgb="FFC00000"/>
        <rFont val="Calibri"/>
        <family val="2"/>
        <charset val="204"/>
        <scheme val="minor"/>
      </rPr>
      <t>(не более 25 символов)</t>
    </r>
  </si>
  <si>
    <r>
      <t xml:space="preserve">Описание
</t>
    </r>
    <r>
      <rPr>
        <b/>
        <sz val="11"/>
        <color rgb="FFC00000"/>
        <rFont val="Calibri"/>
        <family val="2"/>
        <charset val="204"/>
        <scheme val="minor"/>
      </rPr>
      <t>(не более 4000 символов)</t>
    </r>
  </si>
  <si>
    <t>Ошибки/рекомендации</t>
  </si>
  <si>
    <t xml:space="preserve">
Для  движимого имущества: Транспортные средства/оборудование находятся в хорошем/удовлетворительном/неудовлетворительном техническом состоянии , работоспособность подтверждена/не подтверждена, используются по назначению;   </t>
  </si>
  <si>
    <r>
      <t xml:space="preserve">отражается мнение о возможности принятия в залог, отражаются критические моменты (условия)  без которых залог не будет оформлен, отражается необходимость страхования по КАСКО (планируется стархование по КАСКО/застраховано по КАСКО (необходимость пролонгации)/не планируется страхование по КАСКО)
</t>
    </r>
    <r>
      <rPr>
        <i/>
        <u/>
        <sz val="8"/>
        <color indexed="8"/>
        <rFont val="Verdana"/>
        <family val="2"/>
        <charset val="204"/>
      </rPr>
      <t xml:space="preserve">
В случае актуализации Залогового Заключения, в данной графе подробно описываются все внесенные изменения, дата на основании чего были внесены изменения.</t>
    </r>
  </si>
  <si>
    <t xml:space="preserve">Отчет об оценке соответствует требованиям Федерального закона от 29.07.98 г. №135-ФЗ «Об оценочной деятельности в Российской Федерации» (со всеми изменениями на дату оценки), Федеральным стандартам оценки </t>
  </si>
  <si>
    <t>малоудовлетворительная (с учетом приведения ликвидности к удовлетворительной срок до 365 дн. )</t>
  </si>
  <si>
    <t>Иванов И.И.</t>
  </si>
  <si>
    <t>Наличие рекомендации в АО Банк (ПАО) для сотрудничества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</si>
</sst>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00_р_._-;\-* #,##0.00_р_._-;_-* &quot;-&quot;??_р_._-;_-@_-"/>
    <numFmt numFmtId="166" formatCode="_-* #,##0\ _₽_-;\-* #,##0\ _₽_-;_-* &quot;-&quot;??\ _₽_-;_-@_-"/>
    <numFmt numFmtId="167" formatCode="_-* #,##0_р_._-;\-* #,##0_р_._-;_-* &quot;-&quot;??_р_._-;_-@_-"/>
    <numFmt numFmtId="168" formatCode="_-* #,##0.0_р_._-;\-* #,##0.0_р_._-;_-* &quot;-&quot;??_р_._-;_-@_-"/>
    <numFmt numFmtId="169" formatCode="#,##0.0"/>
    <numFmt numFmtId="170" formatCode="0.0%"/>
    <numFmt numFmtId="171" formatCode="#,##0.00&quot;р.&quot;"/>
    <numFmt numFmtId="172" formatCode="0.0000"/>
    <numFmt numFmtId="173" formatCode="[$-419]mmmm\ yyyy;@"/>
    <numFmt numFmtId="174" formatCode="0.000"/>
    <numFmt numFmtId="175" formatCode="0_ ;\-0\ "/>
  </numFmts>
  <fonts count="99" x14ac:knownFonts="1">
    <font>
      <sz val="11"/>
      <color theme="1"/>
      <name val="Calibri"/>
      <family val="2"/>
      <charset val="204"/>
      <scheme val="minor"/>
    </font>
    <font>
      <b/>
      <sz val="11"/>
      <color theme="1"/>
      <name val="Calibri"/>
      <family val="2"/>
      <charset val="204"/>
      <scheme val="minor"/>
    </font>
    <font>
      <b/>
      <sz val="11"/>
      <color theme="0"/>
      <name val="Calibri"/>
      <family val="2"/>
      <charset val="204"/>
      <scheme val="minor"/>
    </font>
    <font>
      <u/>
      <sz val="11"/>
      <color theme="10"/>
      <name val="Calibri"/>
      <family val="2"/>
      <charset val="204"/>
    </font>
    <font>
      <sz val="11"/>
      <color theme="1"/>
      <name val="Calibri"/>
      <family val="2"/>
      <charset val="204"/>
      <scheme val="minor"/>
    </font>
    <font>
      <sz val="8"/>
      <color theme="1"/>
      <name val="Calibri"/>
      <family val="2"/>
      <charset val="204"/>
      <scheme val="minor"/>
    </font>
    <font>
      <sz val="8"/>
      <color theme="1"/>
      <name val="Verdana"/>
      <family val="2"/>
      <charset val="204"/>
    </font>
    <font>
      <sz val="10"/>
      <name val="Arial"/>
      <family val="2"/>
      <charset val="204"/>
    </font>
    <font>
      <i/>
      <sz val="8"/>
      <name val="Verdana"/>
      <family val="2"/>
      <charset val="204"/>
    </font>
    <font>
      <i/>
      <u/>
      <sz val="8"/>
      <name val="Verdana"/>
      <family val="2"/>
      <charset val="204"/>
    </font>
    <font>
      <sz val="11"/>
      <color theme="1"/>
      <name val="Verdana"/>
      <family val="2"/>
      <charset val="204"/>
    </font>
    <font>
      <i/>
      <sz val="8"/>
      <color theme="1"/>
      <name val="Verdana"/>
      <family val="2"/>
      <charset val="204"/>
    </font>
    <font>
      <i/>
      <sz val="8"/>
      <color theme="0" tint="-0.249977111117893"/>
      <name val="Verdana"/>
      <family val="2"/>
      <charset val="204"/>
    </font>
    <font>
      <sz val="8"/>
      <color theme="0" tint="-0.249977111117893"/>
      <name val="Verdana"/>
      <family val="2"/>
      <charset val="204"/>
    </font>
    <font>
      <sz val="6"/>
      <color theme="1"/>
      <name val="Verdana"/>
      <family val="2"/>
      <charset val="204"/>
    </font>
    <font>
      <sz val="10"/>
      <name val="Verdana"/>
      <family val="2"/>
      <charset val="204"/>
    </font>
    <font>
      <sz val="8"/>
      <color theme="0" tint="-0.499984740745262"/>
      <name val="Verdana"/>
      <family val="2"/>
      <charset val="204"/>
    </font>
    <font>
      <b/>
      <i/>
      <u/>
      <sz val="8"/>
      <color theme="1"/>
      <name val="Verdana"/>
      <family val="2"/>
      <charset val="204"/>
    </font>
    <font>
      <sz val="8"/>
      <name val="Verdana"/>
      <family val="2"/>
      <charset val="204"/>
    </font>
    <font>
      <b/>
      <sz val="8"/>
      <color theme="1"/>
      <name val="Verdana"/>
      <family val="2"/>
      <charset val="204"/>
    </font>
    <font>
      <b/>
      <sz val="8"/>
      <name val="Verdana"/>
      <family val="2"/>
      <charset val="204"/>
    </font>
    <font>
      <sz val="8"/>
      <color rgb="FF000000"/>
      <name val="Verdana"/>
      <family val="2"/>
      <charset val="204"/>
    </font>
    <font>
      <b/>
      <sz val="11"/>
      <color theme="1"/>
      <name val="Verdana"/>
      <family val="2"/>
      <charset val="204"/>
    </font>
    <font>
      <sz val="10"/>
      <color theme="1"/>
      <name val="Verdana"/>
      <family val="2"/>
      <charset val="204"/>
    </font>
    <font>
      <b/>
      <u/>
      <sz val="11"/>
      <color rgb="FF1F497D"/>
      <name val="Verdana"/>
      <family val="2"/>
      <charset val="204"/>
    </font>
    <font>
      <sz val="11"/>
      <color rgb="FF1F497D"/>
      <name val="Verdana"/>
      <family val="2"/>
      <charset val="204"/>
    </font>
    <font>
      <sz val="11"/>
      <color indexed="8"/>
      <name val="Verdana"/>
      <family val="2"/>
      <charset val="204"/>
    </font>
    <font>
      <sz val="10"/>
      <color indexed="8"/>
      <name val="Verdana"/>
      <family val="2"/>
      <charset val="204"/>
    </font>
    <font>
      <vertAlign val="subscript"/>
      <sz val="10"/>
      <color indexed="8"/>
      <name val="Verdana"/>
      <family val="2"/>
      <charset val="204"/>
    </font>
    <font>
      <sz val="8"/>
      <color theme="1" tint="4.9989318521683403E-2"/>
      <name val="Verdana"/>
      <family val="2"/>
      <charset val="204"/>
    </font>
    <font>
      <b/>
      <i/>
      <sz val="8"/>
      <color theme="1"/>
      <name val="Verdana"/>
      <family val="2"/>
      <charset val="204"/>
    </font>
    <font>
      <b/>
      <sz val="9"/>
      <color theme="1"/>
      <name val="Verdana"/>
      <family val="2"/>
      <charset val="204"/>
    </font>
    <font>
      <b/>
      <sz val="10"/>
      <color theme="1"/>
      <name val="Verdana"/>
      <family val="2"/>
      <charset val="204"/>
    </font>
    <font>
      <sz val="9"/>
      <color indexed="23"/>
      <name val="Verdana"/>
      <family val="2"/>
      <charset val="204"/>
    </font>
    <font>
      <sz val="9"/>
      <color theme="0" tint="-0.499984740745262"/>
      <name val="Verdana"/>
      <family val="2"/>
      <charset val="204"/>
    </font>
    <font>
      <sz val="9"/>
      <color theme="1"/>
      <name val="Verdana"/>
      <family val="2"/>
      <charset val="204"/>
    </font>
    <font>
      <i/>
      <sz val="9"/>
      <color theme="1"/>
      <name val="Verdana"/>
      <family val="2"/>
      <charset val="204"/>
    </font>
    <font>
      <b/>
      <i/>
      <sz val="9"/>
      <color theme="1"/>
      <name val="Verdana"/>
      <family val="2"/>
      <charset val="204"/>
    </font>
    <font>
      <sz val="11"/>
      <color rgb="FFFF0000"/>
      <name val="Verdana"/>
      <family val="2"/>
      <charset val="204"/>
    </font>
    <font>
      <i/>
      <u/>
      <sz val="8"/>
      <color indexed="8"/>
      <name val="Verdana"/>
      <family val="2"/>
      <charset val="204"/>
    </font>
    <font>
      <i/>
      <sz val="8"/>
      <color indexed="8"/>
      <name val="Verdana"/>
      <family val="2"/>
      <charset val="204"/>
    </font>
    <font>
      <u/>
      <sz val="9"/>
      <color theme="1"/>
      <name val="Verdana"/>
      <family val="2"/>
      <charset val="204"/>
    </font>
    <font>
      <i/>
      <sz val="8"/>
      <color theme="0" tint="-0.34998626667073579"/>
      <name val="Verdana"/>
      <family val="2"/>
      <charset val="204"/>
    </font>
    <font>
      <sz val="8"/>
      <color theme="0" tint="-0.34998626667073579"/>
      <name val="Verdana"/>
      <family val="2"/>
      <charset val="204"/>
    </font>
    <font>
      <i/>
      <sz val="7"/>
      <color theme="1"/>
      <name val="Verdana"/>
      <family val="2"/>
      <charset val="204"/>
    </font>
    <font>
      <u/>
      <sz val="10"/>
      <color theme="1"/>
      <name val="Verdana"/>
      <family val="2"/>
      <charset val="204"/>
    </font>
    <font>
      <sz val="12"/>
      <color theme="1"/>
      <name val="Verdana"/>
      <family val="2"/>
      <charset val="204"/>
    </font>
    <font>
      <i/>
      <sz val="9"/>
      <color theme="0" tint="-0.499984740745262"/>
      <name val="Verdana"/>
      <family val="2"/>
      <charset val="204"/>
    </font>
    <font>
      <b/>
      <sz val="9"/>
      <color indexed="81"/>
      <name val="Tahoma"/>
      <family val="2"/>
      <charset val="204"/>
    </font>
    <font>
      <sz val="9"/>
      <color indexed="81"/>
      <name val="Tahoma"/>
      <family val="2"/>
      <charset val="204"/>
    </font>
    <font>
      <b/>
      <u/>
      <sz val="9"/>
      <color theme="1"/>
      <name val="Verdana"/>
      <family val="2"/>
      <charset val="204"/>
    </font>
    <font>
      <i/>
      <sz val="10"/>
      <color theme="1"/>
      <name val="Verdana"/>
      <family val="2"/>
      <charset val="204"/>
    </font>
    <font>
      <b/>
      <i/>
      <sz val="11"/>
      <color theme="1"/>
      <name val="Verdana"/>
      <family val="2"/>
      <charset val="204"/>
    </font>
    <font>
      <b/>
      <i/>
      <u/>
      <sz val="11"/>
      <color theme="1"/>
      <name val="Verdana"/>
      <family val="2"/>
      <charset val="204"/>
    </font>
    <font>
      <b/>
      <u/>
      <sz val="8"/>
      <color theme="1"/>
      <name val="Verdana"/>
      <family val="2"/>
      <charset val="204"/>
    </font>
    <font>
      <sz val="9"/>
      <color rgb="FFFF0000"/>
      <name val="Verdana"/>
      <family val="2"/>
      <charset val="204"/>
    </font>
    <font>
      <b/>
      <sz val="8"/>
      <color rgb="FFFF0000"/>
      <name val="Verdana"/>
      <family val="2"/>
      <charset val="204"/>
    </font>
    <font>
      <b/>
      <sz val="8"/>
      <color indexed="10"/>
      <name val="Verdana"/>
      <family val="2"/>
      <charset val="204"/>
    </font>
    <font>
      <i/>
      <sz val="8"/>
      <color rgb="FFFF0000"/>
      <name val="Verdana"/>
      <family val="2"/>
      <charset val="204"/>
    </font>
    <font>
      <sz val="10"/>
      <name val="Arial Cyr"/>
      <charset val="204"/>
    </font>
    <font>
      <u/>
      <sz val="8"/>
      <color rgb="FFFF0000"/>
      <name val="Verdana"/>
      <family val="2"/>
      <charset val="204"/>
    </font>
    <font>
      <sz val="8"/>
      <color rgb="FFFF0000"/>
      <name val="Verdana"/>
      <family val="2"/>
      <charset val="204"/>
    </font>
    <font>
      <u/>
      <sz val="8"/>
      <color theme="10"/>
      <name val="Verdana"/>
      <family val="2"/>
      <charset val="204"/>
    </font>
    <font>
      <sz val="8"/>
      <color rgb="FF606060"/>
      <name val="Verdana"/>
      <family val="2"/>
      <charset val="204"/>
    </font>
    <font>
      <sz val="8"/>
      <color indexed="8"/>
      <name val="Verdana"/>
      <family val="2"/>
      <charset val="204"/>
    </font>
    <font>
      <sz val="8"/>
      <color rgb="FF0070C0"/>
      <name val="Verdana"/>
      <family val="2"/>
      <charset val="204"/>
    </font>
    <font>
      <b/>
      <sz val="8"/>
      <color indexed="8"/>
      <name val="Verdana"/>
      <family val="2"/>
      <charset val="204"/>
    </font>
    <font>
      <b/>
      <sz val="10"/>
      <color indexed="8"/>
      <name val="Verdana"/>
      <family val="2"/>
      <charset val="204"/>
    </font>
    <font>
      <sz val="12"/>
      <name val="Times New Roman"/>
      <family val="1"/>
      <charset val="204"/>
    </font>
    <font>
      <b/>
      <sz val="10"/>
      <name val="Verdana"/>
      <family val="2"/>
      <charset val="204"/>
    </font>
    <font>
      <b/>
      <i/>
      <sz val="8"/>
      <name val="Verdana"/>
      <family val="2"/>
      <charset val="204"/>
    </font>
    <font>
      <b/>
      <i/>
      <sz val="10"/>
      <name val="Verdana"/>
      <family val="2"/>
      <charset val="204"/>
    </font>
    <font>
      <sz val="8"/>
      <color theme="0" tint="-0.14999847407452621"/>
      <name val="Verdana"/>
      <family val="2"/>
      <charset val="204"/>
    </font>
    <font>
      <sz val="11"/>
      <name val="Verdana"/>
      <family val="2"/>
      <charset val="204"/>
    </font>
    <font>
      <b/>
      <sz val="12"/>
      <color theme="1"/>
      <name val="Verdana"/>
      <family val="2"/>
      <charset val="204"/>
    </font>
    <font>
      <sz val="8"/>
      <color indexed="10"/>
      <name val="Verdana"/>
      <family val="2"/>
      <charset val="204"/>
    </font>
    <font>
      <sz val="8"/>
      <color theme="0"/>
      <name val="Verdana"/>
      <family val="2"/>
      <charset val="204"/>
    </font>
    <font>
      <sz val="8"/>
      <name val="Arial"/>
      <family val="2"/>
      <charset val="204"/>
    </font>
    <font>
      <sz val="12"/>
      <name val="Verdana"/>
      <family val="2"/>
      <charset val="204"/>
    </font>
    <font>
      <b/>
      <sz val="12"/>
      <color rgb="FFFF0000"/>
      <name val="Verdana"/>
      <family val="2"/>
      <charset val="204"/>
    </font>
    <font>
      <sz val="14"/>
      <color rgb="FF000000"/>
      <name val="Verdana"/>
      <family val="2"/>
      <charset val="204"/>
    </font>
    <font>
      <b/>
      <i/>
      <sz val="8"/>
      <color rgb="FFFF0000"/>
      <name val="Verdana"/>
      <family val="2"/>
      <charset val="204"/>
    </font>
    <font>
      <b/>
      <sz val="8"/>
      <color rgb="FF000000"/>
      <name val="Verdana"/>
      <family val="2"/>
      <charset val="204"/>
    </font>
    <font>
      <b/>
      <i/>
      <sz val="8"/>
      <color rgb="FF000000"/>
      <name val="Verdana"/>
      <family val="2"/>
      <charset val="204"/>
    </font>
    <font>
      <u/>
      <sz val="11"/>
      <color theme="10"/>
      <name val="Verdana"/>
      <family val="2"/>
      <charset val="204"/>
    </font>
    <font>
      <b/>
      <sz val="9"/>
      <name val="Verdana"/>
      <family val="2"/>
      <charset val="204"/>
    </font>
    <font>
      <b/>
      <i/>
      <u/>
      <sz val="9"/>
      <color rgb="FFFF0000"/>
      <name val="Verdana"/>
      <family val="2"/>
      <charset val="204"/>
    </font>
    <font>
      <sz val="7"/>
      <color theme="1"/>
      <name val="Verdana"/>
      <family val="2"/>
      <charset val="204"/>
    </font>
    <font>
      <sz val="8"/>
      <color theme="0" tint="-0.499984740745262"/>
      <name val="Calibri"/>
      <family val="2"/>
      <charset val="204"/>
      <scheme val="minor"/>
    </font>
    <font>
      <sz val="7"/>
      <color theme="0" tint="-0.499984740745262"/>
      <name val="Verdana"/>
      <family val="2"/>
      <charset val="204"/>
    </font>
    <font>
      <b/>
      <sz val="7"/>
      <name val="Verdana"/>
      <family val="2"/>
      <charset val="204"/>
    </font>
    <font>
      <sz val="11"/>
      <color rgb="FF000000"/>
      <name val="Arial"/>
      <family val="2"/>
      <charset val="204"/>
    </font>
    <font>
      <b/>
      <sz val="11"/>
      <color rgb="FF000000"/>
      <name val="Arial"/>
      <family val="2"/>
      <charset val="204"/>
    </font>
    <font>
      <sz val="8"/>
      <color theme="1"/>
      <name val="Cambria"/>
      <family val="2"/>
      <charset val="204"/>
      <scheme val="major"/>
    </font>
    <font>
      <b/>
      <sz val="11"/>
      <color theme="1"/>
      <name val="Calibri"/>
      <family val="2"/>
      <charset val="204"/>
    </font>
    <font>
      <sz val="9"/>
      <color theme="1"/>
      <name val="Times New Roman"/>
      <family val="1"/>
      <charset val="204"/>
    </font>
    <font>
      <sz val="11"/>
      <color rgb="FFFF0000"/>
      <name val="Calibri"/>
      <family val="2"/>
      <scheme val="minor"/>
    </font>
    <font>
      <b/>
      <sz val="11"/>
      <color rgb="FFC00000"/>
      <name val="Calibri"/>
      <family val="2"/>
      <charset val="204"/>
      <scheme val="minor"/>
    </font>
    <font>
      <b/>
      <sz val="11"/>
      <color rgb="FFFF0000"/>
      <name val="Calibri"/>
      <family val="2"/>
      <charset val="204"/>
      <scheme val="minor"/>
    </font>
  </fonts>
  <fills count="21">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8D8D8"/>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D8E4BC"/>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165"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7" fillId="0" borderId="0"/>
    <xf numFmtId="0" fontId="4" fillId="0" borderId="0"/>
    <xf numFmtId="164" fontId="4" fillId="0" borderId="0" applyFont="0" applyFill="0" applyBorder="0" applyAlignment="0" applyProtection="0"/>
    <xf numFmtId="0" fontId="59" fillId="0" borderId="0"/>
    <xf numFmtId="0" fontId="4" fillId="0" borderId="0"/>
    <xf numFmtId="0" fontId="68" fillId="0" borderId="0"/>
    <xf numFmtId="0" fontId="59" fillId="0" borderId="0"/>
    <xf numFmtId="0" fontId="77" fillId="0" borderId="0"/>
  </cellStyleXfs>
  <cellXfs count="721">
    <xf numFmtId="0" fontId="0" fillId="0" borderId="0" xfId="0"/>
    <xf numFmtId="0" fontId="0" fillId="0" borderId="1" xfId="0" applyBorder="1"/>
    <xf numFmtId="0" fontId="1" fillId="0" borderId="1" xfId="0" applyFont="1" applyBorder="1"/>
    <xf numFmtId="0" fontId="2" fillId="2" borderId="1" xfId="0" applyFont="1" applyFill="1" applyBorder="1"/>
    <xf numFmtId="0" fontId="0" fillId="0" borderId="1" xfId="0" applyFont="1" applyBorder="1"/>
    <xf numFmtId="0" fontId="0" fillId="3" borderId="1" xfId="0" applyFill="1" applyBorder="1"/>
    <xf numFmtId="0" fontId="5" fillId="3" borderId="1" xfId="0" applyNumberFormat="1" applyFont="1" applyFill="1" applyBorder="1" applyAlignment="1">
      <alignment horizontal="right" wrapText="1"/>
    </xf>
    <xf numFmtId="0" fontId="5" fillId="0" borderId="1" xfId="0" applyFont="1" applyBorder="1"/>
    <xf numFmtId="0" fontId="5" fillId="0" borderId="1" xfId="0" applyNumberFormat="1" applyFont="1" applyBorder="1" applyAlignment="1">
      <alignment horizontal="right" wrapText="1"/>
    </xf>
    <xf numFmtId="0" fontId="6" fillId="9" borderId="0" xfId="0" applyFont="1" applyFill="1"/>
    <xf numFmtId="0" fontId="6" fillId="9" borderId="0" xfId="0" applyFont="1" applyFill="1" applyBorder="1"/>
    <xf numFmtId="0" fontId="6" fillId="0" borderId="0" xfId="0" applyFont="1"/>
    <xf numFmtId="0" fontId="8" fillId="9" borderId="0" xfId="5" applyFont="1" applyFill="1" applyBorder="1" applyAlignment="1">
      <alignment horizontal="center" vertical="center" wrapText="1"/>
    </xf>
    <xf numFmtId="0" fontId="8" fillId="9" borderId="0" xfId="5" applyFont="1" applyFill="1" applyBorder="1" applyAlignment="1">
      <alignment vertical="center" wrapText="1"/>
    </xf>
    <xf numFmtId="0" fontId="13" fillId="9" borderId="0" xfId="0" applyFont="1" applyFill="1"/>
    <xf numFmtId="0" fontId="16" fillId="9" borderId="0" xfId="0" applyFont="1" applyFill="1"/>
    <xf numFmtId="0" fontId="17" fillId="9" borderId="0" xfId="0" applyFont="1" applyFill="1" applyBorder="1" applyAlignment="1">
      <alignment wrapText="1"/>
    </xf>
    <xf numFmtId="0" fontId="6" fillId="10" borderId="3" xfId="0" applyFont="1" applyFill="1" applyBorder="1" applyAlignment="1">
      <alignment horizontal="left" textRotation="90" wrapText="1"/>
    </xf>
    <xf numFmtId="0" fontId="6" fillId="10" borderId="1" xfId="0" applyFont="1" applyFill="1" applyBorder="1" applyAlignment="1">
      <alignment horizontal="left" textRotation="90" wrapText="1"/>
    </xf>
    <xf numFmtId="0" fontId="6" fillId="12" borderId="1" xfId="0" applyFont="1" applyFill="1" applyBorder="1" applyAlignment="1">
      <alignment wrapText="1"/>
    </xf>
    <xf numFmtId="0" fontId="19" fillId="0" borderId="0" xfId="0" applyFont="1"/>
    <xf numFmtId="0" fontId="10" fillId="0" borderId="0" xfId="0" applyFont="1"/>
    <xf numFmtId="0" fontId="22" fillId="0" borderId="0" xfId="0" applyFont="1"/>
    <xf numFmtId="0" fontId="19" fillId="0" borderId="0" xfId="0" applyFont="1" applyAlignment="1">
      <alignment wrapText="1"/>
    </xf>
    <xf numFmtId="0" fontId="23"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Alignment="1">
      <alignment wrapText="1"/>
    </xf>
    <xf numFmtId="0" fontId="23" fillId="0" borderId="0" xfId="0" applyFont="1" applyBorder="1" applyAlignment="1">
      <alignment horizontal="center" vertical="center" wrapText="1"/>
    </xf>
    <xf numFmtId="0" fontId="6" fillId="12" borderId="0" xfId="0" applyFont="1" applyFill="1" applyAlignment="1">
      <alignment horizontal="justify" vertical="center" wrapText="1"/>
    </xf>
    <xf numFmtId="0" fontId="23" fillId="0" borderId="0" xfId="0" applyFont="1" applyAlignment="1">
      <alignment horizontal="justify" vertical="center"/>
    </xf>
    <xf numFmtId="0" fontId="23" fillId="0" borderId="0" xfId="0" applyFont="1" applyBorder="1" applyAlignment="1">
      <alignment horizontal="justify" vertical="center"/>
    </xf>
    <xf numFmtId="0" fontId="6" fillId="0" borderId="0" xfId="0" applyFont="1" applyBorder="1" applyAlignment="1">
      <alignment wrapText="1"/>
    </xf>
    <xf numFmtId="0" fontId="10" fillId="0" borderId="0" xfId="0" applyFont="1" applyBorder="1"/>
    <xf numFmtId="0" fontId="6" fillId="0" borderId="0" xfId="0" applyFont="1" applyBorder="1" applyAlignment="1">
      <alignment horizontal="justify" vertical="center" wrapText="1"/>
    </xf>
    <xf numFmtId="0" fontId="10" fillId="6" borderId="8" xfId="0" applyFont="1" applyFill="1" applyBorder="1" applyAlignment="1">
      <alignment horizontal="left" vertical="center" wrapText="1"/>
    </xf>
    <xf numFmtId="0" fontId="10" fillId="0" borderId="6" xfId="0" applyFont="1" applyBorder="1" applyAlignment="1">
      <alignment horizontal="left" vertical="center" wrapText="1"/>
    </xf>
    <xf numFmtId="0" fontId="24" fillId="0" borderId="0" xfId="0" applyFont="1" applyAlignment="1">
      <alignment vertical="center"/>
    </xf>
    <xf numFmtId="0" fontId="23" fillId="0" borderId="9" xfId="0" applyFont="1" applyBorder="1" applyAlignment="1">
      <alignment vertical="center" wrapText="1"/>
    </xf>
    <xf numFmtId="0" fontId="10" fillId="0" borderId="0" xfId="0" applyFont="1" applyAlignment="1">
      <alignment vertical="center" wrapText="1"/>
    </xf>
    <xf numFmtId="0" fontId="25" fillId="0" borderId="0" xfId="0" applyFont="1" applyAlignment="1">
      <alignment vertical="center"/>
    </xf>
    <xf numFmtId="0" fontId="23" fillId="0" borderId="9" xfId="0" applyFont="1" applyBorder="1" applyAlignment="1">
      <alignment horizontal="center" vertical="center" wrapText="1"/>
    </xf>
    <xf numFmtId="0" fontId="23" fillId="0" borderId="10" xfId="0" applyFont="1" applyBorder="1" applyAlignment="1">
      <alignment vertical="center" wrapText="1"/>
    </xf>
    <xf numFmtId="0" fontId="0" fillId="0" borderId="0" xfId="0" quotePrefix="1"/>
    <xf numFmtId="0" fontId="6" fillId="11" borderId="12" xfId="0" applyFont="1" applyFill="1" applyBorder="1" applyAlignment="1">
      <alignment horizontal="left" vertical="center" wrapText="1"/>
    </xf>
    <xf numFmtId="0" fontId="6" fillId="10" borderId="12" xfId="0" applyFont="1" applyFill="1" applyBorder="1" applyAlignment="1">
      <alignment horizontal="center" vertical="center" textRotation="90"/>
    </xf>
    <xf numFmtId="0" fontId="21" fillId="0" borderId="1" xfId="0" applyFont="1" applyBorder="1" applyAlignment="1">
      <alignment horizontal="left" vertical="center" wrapText="1"/>
    </xf>
    <xf numFmtId="49" fontId="29" fillId="12" borderId="1" xfId="5"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wrapText="1"/>
    </xf>
    <xf numFmtId="165" fontId="6" fillId="12" borderId="1" xfId="2" applyFont="1" applyFill="1" applyBorder="1" applyAlignment="1">
      <alignment wrapText="1"/>
    </xf>
    <xf numFmtId="0" fontId="29" fillId="12" borderId="1" xfId="5" applyFont="1" applyFill="1" applyBorder="1" applyAlignment="1">
      <alignment horizontal="left" vertical="center" wrapText="1"/>
    </xf>
    <xf numFmtId="0" fontId="10" fillId="0" borderId="0" xfId="0" applyFont="1" applyAlignment="1">
      <alignment horizontal="right" vertical="center" wrapText="1"/>
    </xf>
    <xf numFmtId="0" fontId="35" fillId="0" borderId="0" xfId="0" applyFont="1"/>
    <xf numFmtId="0" fontId="36" fillId="0" borderId="0" xfId="0" applyFont="1" applyBorder="1" applyAlignment="1">
      <alignment vertical="center" wrapText="1"/>
    </xf>
    <xf numFmtId="0" fontId="31" fillId="3" borderId="1" xfId="0" applyFont="1" applyFill="1" applyBorder="1" applyAlignment="1">
      <alignment vertical="center" wrapText="1"/>
    </xf>
    <xf numFmtId="0" fontId="31" fillId="3" borderId="12" xfId="0" applyFont="1" applyFill="1" applyBorder="1" applyAlignment="1">
      <alignment vertical="center" wrapText="1"/>
    </xf>
    <xf numFmtId="0" fontId="10" fillId="13" borderId="0" xfId="0" applyFont="1" applyFill="1"/>
    <xf numFmtId="0" fontId="38" fillId="0" borderId="0" xfId="0" applyFont="1" applyAlignment="1">
      <alignment wrapText="1"/>
    </xf>
    <xf numFmtId="0" fontId="31" fillId="3" borderId="15" xfId="0" applyFont="1" applyFill="1" applyBorder="1" applyAlignment="1">
      <alignment vertical="center" wrapText="1"/>
    </xf>
    <xf numFmtId="0" fontId="6" fillId="0" borderId="1" xfId="0" applyFont="1" applyFill="1" applyBorder="1" applyAlignment="1">
      <alignment vertical="top" wrapText="1"/>
    </xf>
    <xf numFmtId="0" fontId="6" fillId="0" borderId="1" xfId="0" applyFont="1" applyFill="1" applyBorder="1" applyAlignment="1">
      <alignment horizontal="center" vertical="center" wrapText="1"/>
    </xf>
    <xf numFmtId="0" fontId="6" fillId="0" borderId="1" xfId="0" applyFont="1" applyFill="1" applyBorder="1" applyAlignment="1">
      <alignment wrapText="1"/>
    </xf>
    <xf numFmtId="0" fontId="6" fillId="0" borderId="14" xfId="0" applyFont="1" applyFill="1" applyBorder="1" applyAlignment="1">
      <alignment wrapText="1"/>
    </xf>
    <xf numFmtId="0" fontId="31" fillId="3" borderId="1" xfId="0" applyFont="1" applyFill="1" applyBorder="1" applyAlignment="1">
      <alignment horizontal="justify" vertical="center" wrapText="1"/>
    </xf>
    <xf numFmtId="0" fontId="41" fillId="0" borderId="1" xfId="0" applyFont="1" applyFill="1" applyBorder="1" applyAlignment="1">
      <alignment wrapText="1"/>
    </xf>
    <xf numFmtId="0" fontId="31" fillId="3" borderId="1" xfId="0" applyFont="1" applyFill="1" applyBorder="1" applyAlignment="1">
      <alignment horizontal="left" vertical="center" wrapText="1"/>
    </xf>
    <xf numFmtId="0" fontId="42" fillId="0" borderId="1" xfId="0" applyFont="1" applyFill="1" applyBorder="1" applyAlignment="1">
      <alignment wrapText="1"/>
    </xf>
    <xf numFmtId="0" fontId="43" fillId="0" borderId="1" xfId="0" applyFont="1" applyFill="1" applyBorder="1" applyAlignment="1">
      <alignment horizontal="center" wrapText="1"/>
    </xf>
    <xf numFmtId="0" fontId="35" fillId="0" borderId="1" xfId="0" applyFont="1" applyFill="1" applyBorder="1" applyAlignment="1">
      <alignment horizontal="center" wrapText="1"/>
    </xf>
    <xf numFmtId="0" fontId="10" fillId="0" borderId="0" xfId="0" applyFont="1" applyAlignment="1">
      <alignment shrinkToFit="1"/>
    </xf>
    <xf numFmtId="0" fontId="10" fillId="0" borderId="0" xfId="0" applyFont="1" applyFill="1"/>
    <xf numFmtId="0" fontId="23" fillId="0" borderId="0" xfId="0" applyFont="1" applyFill="1"/>
    <xf numFmtId="0" fontId="47" fillId="0" borderId="0" xfId="0" applyFont="1"/>
    <xf numFmtId="0" fontId="46" fillId="0" borderId="0" xfId="0" applyFont="1" applyAlignment="1">
      <alignment horizontal="justify"/>
    </xf>
    <xf numFmtId="0" fontId="10" fillId="0" borderId="0" xfId="0" applyFont="1" applyAlignment="1">
      <alignment horizontal="justify"/>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35" fillId="0" borderId="0" xfId="0" applyFont="1" applyFill="1" applyAlignment="1">
      <alignment horizontal="left"/>
    </xf>
    <xf numFmtId="0" fontId="35" fillId="0" borderId="0" xfId="0" applyFont="1" applyFill="1"/>
    <xf numFmtId="0" fontId="35" fillId="0" borderId="0" xfId="0" applyFont="1" applyFill="1" applyAlignment="1">
      <alignment horizontal="justify"/>
    </xf>
    <xf numFmtId="0" fontId="51" fillId="0" borderId="0" xfId="0" applyFont="1" applyFill="1" applyAlignment="1">
      <alignment horizontal="left"/>
    </xf>
    <xf numFmtId="0" fontId="6" fillId="0" borderId="17" xfId="0" applyFont="1" applyFill="1" applyBorder="1" applyAlignment="1">
      <alignment horizontal="center" vertical="center"/>
    </xf>
    <xf numFmtId="0" fontId="22" fillId="12" borderId="0" xfId="0" applyFont="1" applyFill="1" applyAlignment="1">
      <alignment vertical="center" wrapText="1"/>
    </xf>
    <xf numFmtId="0" fontId="19" fillId="12" borderId="0" xfId="0" applyFont="1" applyFill="1" applyAlignment="1">
      <alignment vertical="center" wrapText="1"/>
    </xf>
    <xf numFmtId="0" fontId="23" fillId="12" borderId="0" xfId="0" applyFont="1" applyFill="1" applyAlignment="1">
      <alignment horizontal="right" vertical="center" wrapText="1"/>
    </xf>
    <xf numFmtId="0" fontId="10" fillId="12" borderId="0" xfId="0" applyFont="1" applyFill="1" applyAlignment="1">
      <alignment wrapText="1"/>
    </xf>
    <xf numFmtId="0" fontId="52" fillId="12" borderId="0" xfId="0" applyFont="1" applyFill="1" applyAlignment="1">
      <alignment horizontal="center" wrapText="1"/>
    </xf>
    <xf numFmtId="0" fontId="53" fillId="12" borderId="0" xfId="0" applyFont="1" applyFill="1" applyBorder="1" applyAlignment="1">
      <alignment horizontal="center" wrapText="1"/>
    </xf>
    <xf numFmtId="0" fontId="23" fillId="12" borderId="0" xfId="0" applyFont="1" applyFill="1" applyAlignment="1">
      <alignment wrapText="1"/>
    </xf>
    <xf numFmtId="0" fontId="19" fillId="3"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1" applyFont="1" applyFill="1" applyBorder="1" applyAlignment="1" applyProtection="1">
      <alignment vertical="center" wrapText="1"/>
    </xf>
    <xf numFmtId="0" fontId="19" fillId="3" borderId="1" xfId="0" applyFont="1" applyFill="1" applyBorder="1" applyAlignment="1">
      <alignment horizontal="center" vertical="center" wrapText="1"/>
    </xf>
    <xf numFmtId="0" fontId="19" fillId="3" borderId="17" xfId="0" applyFont="1" applyFill="1" applyBorder="1" applyAlignment="1">
      <alignment vertical="center" wrapText="1"/>
    </xf>
    <xf numFmtId="0" fontId="6" fillId="3" borderId="12" xfId="0" applyFont="1" applyFill="1" applyBorder="1" applyAlignment="1">
      <alignment vertical="center" wrapText="1"/>
    </xf>
    <xf numFmtId="0" fontId="19" fillId="3" borderId="24" xfId="0" applyFont="1" applyFill="1" applyBorder="1" applyAlignment="1">
      <alignment vertical="center" wrapText="1"/>
    </xf>
    <xf numFmtId="0" fontId="19" fillId="3" borderId="28" xfId="0" applyFont="1" applyFill="1" applyBorder="1" applyAlignment="1">
      <alignment vertical="center" wrapText="1"/>
    </xf>
    <xf numFmtId="0" fontId="6" fillId="3" borderId="28" xfId="0" applyFont="1" applyFill="1" applyBorder="1" applyAlignment="1">
      <alignment horizontal="left" vertical="top" wrapText="1"/>
    </xf>
    <xf numFmtId="0" fontId="6" fillId="3" borderId="33" xfId="0" applyFont="1" applyFill="1" applyBorder="1" applyAlignment="1">
      <alignment horizontal="left" vertical="top" wrapText="1"/>
    </xf>
    <xf numFmtId="0" fontId="35" fillId="0" borderId="34" xfId="0" applyFont="1" applyBorder="1" applyAlignment="1">
      <alignment wrapText="1"/>
    </xf>
    <xf numFmtId="0" fontId="55" fillId="9" borderId="1" xfId="0" applyFont="1" applyFill="1" applyBorder="1" applyAlignment="1">
      <alignment vertical="center" wrapText="1"/>
    </xf>
    <xf numFmtId="0" fontId="35" fillId="9" borderId="1" xfId="0" applyFont="1" applyFill="1" applyBorder="1"/>
    <xf numFmtId="0" fontId="35" fillId="0" borderId="1" xfId="0" applyFont="1" applyBorder="1" applyAlignment="1">
      <alignment vertical="center"/>
    </xf>
    <xf numFmtId="0" fontId="35" fillId="0" borderId="1" xfId="0" applyFont="1" applyBorder="1"/>
    <xf numFmtId="0" fontId="52" fillId="3" borderId="1" xfId="0" applyFont="1" applyFill="1" applyBorder="1"/>
    <xf numFmtId="0" fontId="10" fillId="12" borderId="0" xfId="0" applyFont="1" applyFill="1"/>
    <xf numFmtId="0" fontId="10" fillId="0" borderId="1" xfId="0" applyFont="1" applyBorder="1"/>
    <xf numFmtId="0" fontId="6" fillId="0" borderId="0" xfId="0" applyFont="1" applyBorder="1" applyAlignment="1">
      <alignment horizontal="left" vertical="center"/>
    </xf>
    <xf numFmtId="0" fontId="6" fillId="0" borderId="0" xfId="0" applyFont="1" applyBorder="1"/>
    <xf numFmtId="0" fontId="23" fillId="0" borderId="0" xfId="0" applyFont="1"/>
    <xf numFmtId="0" fontId="10" fillId="0" borderId="0" xfId="0" applyFont="1" applyAlignment="1"/>
    <xf numFmtId="0" fontId="19" fillId="0" borderId="0" xfId="0" applyFont="1" applyFill="1" applyBorder="1" applyAlignment="1"/>
    <xf numFmtId="0" fontId="56" fillId="0" borderId="0" xfId="0" applyFont="1" applyFill="1" applyBorder="1" applyAlignment="1"/>
    <xf numFmtId="0" fontId="19" fillId="15" borderId="1"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9" fillId="15" borderId="2" xfId="0" applyFont="1" applyFill="1" applyBorder="1" applyAlignment="1">
      <alignment horizontal="left" vertical="center" wrapText="1"/>
    </xf>
    <xf numFmtId="0" fontId="19" fillId="15" borderId="0"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8" fillId="7" borderId="2" xfId="0" applyNumberFormat="1" applyFont="1" applyFill="1" applyBorder="1" applyAlignment="1">
      <alignment horizontal="left" vertical="center" wrapText="1"/>
    </xf>
    <xf numFmtId="167" fontId="18" fillId="7" borderId="1" xfId="7" applyNumberFormat="1" applyFont="1" applyFill="1" applyBorder="1" applyAlignment="1">
      <alignment horizontal="left" vertical="center" wrapText="1"/>
    </xf>
    <xf numFmtId="168" fontId="18" fillId="7" borderId="1" xfId="7" applyNumberFormat="1" applyFont="1" applyFill="1" applyBorder="1" applyAlignment="1">
      <alignment horizontal="left" vertical="center" wrapText="1"/>
    </xf>
    <xf numFmtId="167" fontId="18" fillId="0" borderId="1" xfId="8" applyNumberFormat="1" applyFont="1" applyFill="1" applyBorder="1" applyAlignment="1">
      <alignment horizontal="left" vertical="center" wrapText="1"/>
    </xf>
    <xf numFmtId="0" fontId="60" fillId="7" borderId="1" xfId="1" applyFont="1" applyFill="1" applyBorder="1" applyAlignment="1" applyProtection="1">
      <alignment horizontal="left" vertical="center" wrapText="1"/>
    </xf>
    <xf numFmtId="0" fontId="6" fillId="7" borderId="2" xfId="0" applyFont="1" applyFill="1" applyBorder="1" applyAlignment="1">
      <alignment horizontal="left" vertical="center" wrapText="1"/>
    </xf>
    <xf numFmtId="0" fontId="6" fillId="7" borderId="0" xfId="0" applyFont="1" applyFill="1" applyBorder="1" applyAlignment="1">
      <alignment horizontal="left" vertical="center" wrapText="1"/>
    </xf>
    <xf numFmtId="0" fontId="61"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6" fillId="0" borderId="0" xfId="0" applyFont="1" applyFill="1" applyBorder="1"/>
    <xf numFmtId="0" fontId="6" fillId="0" borderId="0" xfId="0" applyFont="1" applyFill="1"/>
    <xf numFmtId="0" fontId="18" fillId="7" borderId="2" xfId="0" applyNumberFormat="1" applyFont="1" applyFill="1" applyBorder="1" applyAlignment="1">
      <alignment horizontal="left" vertical="center" wrapText="1"/>
    </xf>
    <xf numFmtId="0" fontId="62" fillId="7" borderId="1" xfId="1" applyFont="1" applyFill="1" applyBorder="1" applyAlignment="1" applyProtection="1">
      <alignment horizontal="left" vertical="center" wrapText="1"/>
    </xf>
    <xf numFmtId="49" fontId="6" fillId="7" borderId="2" xfId="0" applyNumberFormat="1" applyFont="1" applyFill="1" applyBorder="1" applyAlignment="1">
      <alignment horizontal="left" vertical="center" wrapText="1"/>
    </xf>
    <xf numFmtId="49" fontId="6" fillId="7" borderId="0" xfId="0" applyNumberFormat="1" applyFont="1" applyFill="1" applyBorder="1" applyAlignment="1">
      <alignment horizontal="left" vertical="center" wrapText="1"/>
    </xf>
    <xf numFmtId="0" fontId="23" fillId="0" borderId="0" xfId="0" applyFont="1" applyBorder="1"/>
    <xf numFmtId="0" fontId="18" fillId="0" borderId="0" xfId="0" applyNumberFormat="1" applyFont="1" applyFill="1" applyBorder="1" applyAlignment="1">
      <alignment horizontal="left" vertical="center" wrapText="1"/>
    </xf>
    <xf numFmtId="167" fontId="20" fillId="0" borderId="1" xfId="8" applyNumberFormat="1" applyFont="1" applyFill="1" applyBorder="1" applyAlignment="1">
      <alignment horizontal="left" vertical="center" wrapText="1"/>
    </xf>
    <xf numFmtId="0" fontId="23" fillId="0" borderId="0" xfId="0" applyFont="1" applyBorder="1" applyAlignment="1">
      <alignment wrapText="1"/>
    </xf>
    <xf numFmtId="0" fontId="23" fillId="0" borderId="0" xfId="0" applyFont="1" applyBorder="1" applyAlignment="1">
      <alignment vertical="top" wrapText="1"/>
    </xf>
    <xf numFmtId="0" fontId="10" fillId="0" borderId="0" xfId="0" applyFont="1" applyBorder="1" applyAlignment="1">
      <alignment vertical="top" wrapText="1"/>
    </xf>
    <xf numFmtId="0" fontId="63" fillId="0" borderId="0" xfId="0" applyFont="1" applyBorder="1"/>
    <xf numFmtId="0" fontId="19" fillId="0" borderId="0" xfId="0" applyFont="1" applyBorder="1"/>
    <xf numFmtId="0" fontId="20" fillId="9" borderId="1" xfId="8" applyFont="1" applyFill="1" applyBorder="1" applyAlignment="1">
      <alignment horizontal="center" vertical="center" wrapText="1"/>
    </xf>
    <xf numFmtId="0" fontId="18" fillId="0" borderId="1" xfId="8" applyFont="1" applyFill="1" applyBorder="1" applyAlignment="1">
      <alignment horizontal="left" vertical="center" wrapText="1"/>
    </xf>
    <xf numFmtId="0" fontId="18" fillId="0" borderId="1" xfId="8" applyFont="1" applyFill="1" applyBorder="1" applyAlignment="1">
      <alignment horizontal="center" vertical="center" wrapText="1"/>
    </xf>
    <xf numFmtId="3" fontId="64" fillId="0" borderId="1" xfId="8" applyNumberFormat="1" applyFont="1" applyFill="1" applyBorder="1" applyAlignment="1">
      <alignment horizontal="center" vertical="center" wrapText="1"/>
    </xf>
    <xf numFmtId="4" fontId="64" fillId="7" borderId="1" xfId="8" applyNumberFormat="1" applyFont="1" applyFill="1" applyBorder="1" applyAlignment="1">
      <alignment horizontal="center" vertical="center" wrapText="1"/>
    </xf>
    <xf numFmtId="169" fontId="64" fillId="0" borderId="1" xfId="8" applyNumberFormat="1" applyFont="1" applyFill="1" applyBorder="1" applyAlignment="1">
      <alignment horizontal="center" vertical="center" wrapText="1"/>
    </xf>
    <xf numFmtId="3" fontId="20" fillId="0" borderId="1" xfId="8" applyNumberFormat="1" applyFont="1" applyFill="1" applyBorder="1" applyAlignment="1">
      <alignment horizontal="center" vertical="center" wrapText="1"/>
    </xf>
    <xf numFmtId="0" fontId="56" fillId="0" borderId="0" xfId="0" applyFont="1" applyBorder="1" applyAlignment="1">
      <alignment vertical="center"/>
    </xf>
    <xf numFmtId="0" fontId="20" fillId="16" borderId="1" xfId="8" applyFont="1" applyFill="1" applyBorder="1" applyAlignment="1">
      <alignment vertical="center"/>
    </xf>
    <xf numFmtId="0" fontId="20" fillId="16" borderId="1" xfId="8" applyFont="1" applyFill="1" applyBorder="1" applyAlignment="1">
      <alignment vertical="center" wrapText="1"/>
    </xf>
    <xf numFmtId="0" fontId="19" fillId="0" borderId="0" xfId="0" applyFont="1" applyBorder="1" applyAlignment="1">
      <alignment horizontal="left" vertical="center"/>
    </xf>
    <xf numFmtId="170" fontId="18" fillId="0" borderId="1" xfId="9" applyNumberFormat="1" applyFont="1" applyFill="1" applyBorder="1" applyAlignment="1">
      <alignment horizontal="center" vertical="center" wrapText="1"/>
    </xf>
    <xf numFmtId="170" fontId="61" fillId="0" borderId="0" xfId="4" applyNumberFormat="1" applyFont="1" applyBorder="1" applyAlignment="1">
      <alignment horizontal="center" vertical="center"/>
    </xf>
    <xf numFmtId="170" fontId="65" fillId="0" borderId="0" xfId="4" applyNumberFormat="1" applyFont="1" applyBorder="1" applyAlignment="1">
      <alignment horizontal="center" vertical="center"/>
    </xf>
    <xf numFmtId="170" fontId="18" fillId="0" borderId="0" xfId="4" applyNumberFormat="1" applyFont="1" applyBorder="1" applyAlignment="1">
      <alignment horizontal="center" vertical="center"/>
    </xf>
    <xf numFmtId="3" fontId="66" fillId="0" borderId="1" xfId="8" applyNumberFormat="1" applyFont="1" applyFill="1" applyBorder="1" applyAlignment="1">
      <alignment horizontal="center" vertical="center" wrapText="1"/>
    </xf>
    <xf numFmtId="3" fontId="18" fillId="7" borderId="1" xfId="0" applyNumberFormat="1" applyFont="1" applyFill="1" applyBorder="1" applyAlignment="1">
      <alignment horizontal="center" vertical="center" wrapText="1"/>
    </xf>
    <xf numFmtId="2" fontId="61" fillId="0" borderId="1" xfId="9" applyNumberFormat="1" applyFont="1" applyFill="1" applyBorder="1" applyAlignment="1">
      <alignment horizontal="center" vertical="center" wrapText="1"/>
    </xf>
    <xf numFmtId="9" fontId="15" fillId="0" borderId="0" xfId="9" applyNumberFormat="1" applyFont="1" applyBorder="1" applyAlignment="1">
      <alignment horizontal="center" vertical="center" wrapText="1"/>
    </xf>
    <xf numFmtId="3" fontId="66" fillId="0" borderId="1" xfId="8" applyNumberFormat="1" applyFont="1" applyBorder="1" applyAlignment="1">
      <alignment horizontal="center" vertical="center" wrapText="1"/>
    </xf>
    <xf numFmtId="3" fontId="67" fillId="0" borderId="0" xfId="8" applyNumberFormat="1" applyFont="1" applyBorder="1" applyAlignment="1">
      <alignment horizontal="center" vertical="center" wrapText="1"/>
    </xf>
    <xf numFmtId="3" fontId="61" fillId="7" borderId="1" xfId="0" applyNumberFormat="1" applyFont="1" applyFill="1" applyBorder="1" applyAlignment="1">
      <alignment horizontal="center" vertical="center" wrapText="1"/>
    </xf>
    <xf numFmtId="3" fontId="15" fillId="0" borderId="0" xfId="0" applyNumberFormat="1" applyFont="1" applyBorder="1" applyAlignment="1">
      <alignment horizontal="center" vertical="center" wrapText="1"/>
    </xf>
    <xf numFmtId="0" fontId="61" fillId="7" borderId="1" xfId="8" applyFont="1" applyFill="1" applyBorder="1" applyAlignment="1">
      <alignment horizontal="center" vertical="center" wrapText="1"/>
    </xf>
    <xf numFmtId="0" fontId="15" fillId="0" borderId="0" xfId="8" applyFont="1" applyFill="1" applyBorder="1" applyAlignment="1">
      <alignment horizontal="center" vertical="center" wrapText="1"/>
    </xf>
    <xf numFmtId="3" fontId="67" fillId="0" borderId="0" xfId="8" applyNumberFormat="1" applyFont="1" applyFill="1" applyBorder="1" applyAlignment="1">
      <alignment horizontal="center" vertical="center" wrapText="1"/>
    </xf>
    <xf numFmtId="0" fontId="65" fillId="0" borderId="0" xfId="0" applyFont="1" applyBorder="1" applyAlignment="1">
      <alignment horizontal="center" vertical="center"/>
    </xf>
    <xf numFmtId="0" fontId="61" fillId="0" borderId="0" xfId="0" applyFont="1" applyBorder="1" applyAlignment="1">
      <alignment horizontal="center" vertical="center"/>
    </xf>
    <xf numFmtId="164" fontId="18" fillId="0" borderId="0" xfId="7" applyFont="1" applyBorder="1" applyAlignment="1">
      <alignment horizontal="left" vertical="center"/>
    </xf>
    <xf numFmtId="2" fontId="65" fillId="0" borderId="0" xfId="0" applyNumberFormat="1" applyFont="1" applyBorder="1" applyAlignment="1">
      <alignment horizontal="center" vertical="center"/>
    </xf>
    <xf numFmtId="0" fontId="61" fillId="7" borderId="1" xfId="0" applyFont="1" applyFill="1" applyBorder="1" applyAlignment="1">
      <alignment horizontal="center" vertical="center" wrapText="1"/>
    </xf>
    <xf numFmtId="9" fontId="15" fillId="0" borderId="0" xfId="9" applyNumberFormat="1" applyFont="1" applyFill="1" applyBorder="1" applyAlignment="1">
      <alignment horizontal="center" vertical="center" wrapText="1"/>
    </xf>
    <xf numFmtId="2" fontId="18" fillId="0" borderId="1" xfId="8" applyNumberFormat="1" applyFont="1" applyFill="1" applyBorder="1" applyAlignment="1">
      <alignment horizontal="center" vertical="center" wrapText="1"/>
    </xf>
    <xf numFmtId="169" fontId="18" fillId="0" borderId="1" xfId="8" applyNumberFormat="1" applyFont="1" applyFill="1" applyBorder="1" applyAlignment="1">
      <alignment horizontal="center" vertical="center" wrapText="1"/>
    </xf>
    <xf numFmtId="169" fontId="15" fillId="0" borderId="0" xfId="8" applyNumberFormat="1" applyFont="1" applyFill="1" applyBorder="1" applyAlignment="1">
      <alignment horizontal="center" vertical="center" wrapText="1"/>
    </xf>
    <xf numFmtId="0" fontId="6" fillId="0" borderId="0" xfId="0" applyFont="1" applyBorder="1" applyAlignment="1">
      <alignment horizontal="left" vertical="center" wrapText="1"/>
    </xf>
    <xf numFmtId="171" fontId="18" fillId="0" borderId="1" xfId="10" applyNumberFormat="1" applyFont="1" applyFill="1" applyBorder="1" applyAlignment="1">
      <alignment horizontal="center" vertical="center" wrapText="1"/>
    </xf>
    <xf numFmtId="9" fontId="15" fillId="0" borderId="0" xfId="11" applyNumberFormat="1" applyFont="1" applyFill="1" applyBorder="1" applyAlignment="1">
      <alignment horizontal="center" vertical="center"/>
    </xf>
    <xf numFmtId="2" fontId="61" fillId="0" borderId="0" xfId="0" applyNumberFormat="1" applyFont="1" applyBorder="1" applyAlignment="1">
      <alignment horizontal="center" vertical="center"/>
    </xf>
    <xf numFmtId="3" fontId="69" fillId="0" borderId="0" xfId="8" applyNumberFormat="1" applyFont="1" applyFill="1" applyBorder="1" applyAlignment="1">
      <alignment horizontal="center" vertical="center" wrapText="1"/>
    </xf>
    <xf numFmtId="9" fontId="67" fillId="0" borderId="0" xfId="4" applyFont="1" applyFill="1" applyBorder="1" applyAlignment="1">
      <alignment horizontal="center" vertical="center" wrapText="1"/>
    </xf>
    <xf numFmtId="169" fontId="27" fillId="0" borderId="0" xfId="8" applyNumberFormat="1" applyFont="1" applyFill="1" applyBorder="1" applyAlignment="1">
      <alignment horizontal="center" vertical="center" wrapText="1"/>
    </xf>
    <xf numFmtId="0" fontId="6" fillId="17" borderId="1" xfId="0" applyFont="1" applyFill="1" applyBorder="1" applyAlignment="1">
      <alignment horizontal="left" vertical="center" wrapText="1"/>
    </xf>
    <xf numFmtId="9" fontId="70" fillId="0" borderId="1" xfId="4" applyFont="1" applyFill="1" applyBorder="1" applyAlignment="1">
      <alignment horizontal="center" vertical="center" wrapText="1"/>
    </xf>
    <xf numFmtId="9" fontId="71" fillId="0" borderId="0" xfId="4" applyFont="1" applyFill="1" applyBorder="1" applyAlignment="1">
      <alignment horizontal="center" vertical="center" wrapText="1"/>
    </xf>
    <xf numFmtId="172" fontId="15" fillId="0" borderId="0" xfId="8" applyNumberFormat="1" applyFont="1" applyBorder="1" applyAlignment="1">
      <alignment horizontal="center" vertical="center" wrapText="1"/>
    </xf>
    <xf numFmtId="0" fontId="30" fillId="3" borderId="1" xfId="0" applyFont="1" applyFill="1" applyBorder="1" applyAlignment="1">
      <alignment horizontal="center" vertical="center" wrapText="1"/>
    </xf>
    <xf numFmtId="0" fontId="30" fillId="3" borderId="1" xfId="1" applyFont="1" applyFill="1" applyBorder="1" applyAlignment="1" applyProtection="1">
      <alignment horizontal="center" vertical="center" wrapText="1"/>
    </xf>
    <xf numFmtId="0" fontId="20" fillId="0" borderId="1" xfId="5" applyFont="1" applyFill="1" applyBorder="1" applyAlignment="1">
      <alignment horizontal="center" vertical="center" wrapText="1"/>
    </xf>
    <xf numFmtId="0" fontId="18" fillId="0" borderId="2" xfId="5" applyNumberFormat="1" applyFont="1" applyBorder="1" applyAlignment="1">
      <alignment horizontal="left" vertical="center" wrapText="1"/>
    </xf>
    <xf numFmtId="3" fontId="18" fillId="0" borderId="2" xfId="5" applyNumberFormat="1" applyFont="1" applyBorder="1" applyAlignment="1">
      <alignment horizontal="center" vertical="center" wrapText="1"/>
    </xf>
    <xf numFmtId="4" fontId="18" fillId="7" borderId="2" xfId="5" applyNumberFormat="1" applyFont="1" applyFill="1" applyBorder="1" applyAlignment="1">
      <alignment horizontal="center" vertical="center" wrapText="1"/>
    </xf>
    <xf numFmtId="166" fontId="6" fillId="0" borderId="1" xfId="7"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19" fillId="0" borderId="0" xfId="0" applyFont="1" applyBorder="1" applyAlignment="1"/>
    <xf numFmtId="166" fontId="19" fillId="0" borderId="1" xfId="7" applyNumberFormat="1" applyFont="1" applyFill="1" applyBorder="1" applyAlignment="1">
      <alignment horizontal="center" vertical="center"/>
    </xf>
    <xf numFmtId="2" fontId="72" fillId="7" borderId="1" xfId="0" applyNumberFormat="1" applyFont="1" applyFill="1" applyBorder="1" applyAlignment="1">
      <alignment horizontal="center" vertical="center"/>
    </xf>
    <xf numFmtId="0" fontId="10" fillId="0" borderId="0" xfId="0" applyFont="1" applyBorder="1" applyAlignment="1">
      <alignment horizontal="left" vertical="center"/>
    </xf>
    <xf numFmtId="0" fontId="15" fillId="0" borderId="0" xfId="0" applyFont="1" applyAlignment="1">
      <alignment vertical="top"/>
    </xf>
    <xf numFmtId="0" fontId="23" fillId="0" borderId="0" xfId="0" applyFont="1" applyAlignment="1">
      <alignment horizontal="center"/>
    </xf>
    <xf numFmtId="0" fontId="23" fillId="0" borderId="0" xfId="0" applyFont="1" applyAlignment="1">
      <alignment horizontal="justify"/>
    </xf>
    <xf numFmtId="0" fontId="10" fillId="0" borderId="0" xfId="0" applyFont="1" applyAlignment="1">
      <alignment vertical="top"/>
    </xf>
    <xf numFmtId="0" fontId="73" fillId="0" borderId="0" xfId="0" applyFont="1" applyAlignment="1">
      <alignment vertical="top"/>
    </xf>
    <xf numFmtId="0" fontId="35" fillId="0" borderId="17" xfId="0" applyFont="1" applyBorder="1" applyAlignment="1">
      <alignment horizontal="center" vertical="center"/>
    </xf>
    <xf numFmtId="0" fontId="23" fillId="0" borderId="0" xfId="0" applyFont="1" applyAlignment="1">
      <alignment wrapText="1"/>
    </xf>
    <xf numFmtId="1" fontId="23" fillId="0" borderId="0" xfId="4" applyNumberFormat="1" applyFont="1" applyFill="1"/>
    <xf numFmtId="0" fontId="65" fillId="0" borderId="0" xfId="0" applyFont="1" applyBorder="1" applyAlignment="1">
      <alignment vertical="center"/>
    </xf>
    <xf numFmtId="2" fontId="61" fillId="0" borderId="0" xfId="0" applyNumberFormat="1" applyFont="1" applyBorder="1" applyAlignment="1">
      <alignment vertical="center"/>
    </xf>
    <xf numFmtId="0" fontId="18" fillId="0" borderId="0" xfId="0" applyFont="1" applyBorder="1" applyAlignment="1">
      <alignment vertical="center"/>
    </xf>
    <xf numFmtId="0" fontId="61" fillId="0" borderId="0" xfId="0" applyFont="1" applyBorder="1" applyAlignment="1">
      <alignment vertical="center"/>
    </xf>
    <xf numFmtId="2" fontId="65" fillId="0" borderId="0" xfId="0" applyNumberFormat="1" applyFont="1" applyBorder="1" applyAlignment="1">
      <alignment vertical="center"/>
    </xf>
    <xf numFmtId="0" fontId="32" fillId="0" borderId="0" xfId="0" applyFont="1" applyBorder="1" applyAlignment="1">
      <alignment vertical="center"/>
    </xf>
    <xf numFmtId="0" fontId="65" fillId="0" borderId="0" xfId="0" applyFont="1" applyBorder="1"/>
    <xf numFmtId="0" fontId="61" fillId="0" borderId="0" xfId="0" applyFont="1" applyBorder="1"/>
    <xf numFmtId="0" fontId="18" fillId="0" borderId="0" xfId="0" applyFont="1" applyBorder="1"/>
    <xf numFmtId="0" fontId="20" fillId="7" borderId="0" xfId="0" applyFont="1" applyFill="1"/>
    <xf numFmtId="0" fontId="61" fillId="0" borderId="0" xfId="0" applyFont="1" applyAlignment="1">
      <alignment vertical="center"/>
    </xf>
    <xf numFmtId="0" fontId="19" fillId="15" borderId="1" xfId="0" applyFont="1" applyFill="1" applyBorder="1" applyAlignment="1">
      <alignment horizontal="center" vertical="center"/>
    </xf>
    <xf numFmtId="0" fontId="19" fillId="0" borderId="1" xfId="0" applyFont="1" applyBorder="1" applyAlignment="1">
      <alignment horizontal="center" vertical="center"/>
    </xf>
    <xf numFmtId="0" fontId="18" fillId="7" borderId="1" xfId="8" applyFont="1" applyFill="1" applyBorder="1" applyAlignment="1">
      <alignment horizontal="center" vertical="center" wrapText="1"/>
    </xf>
    <xf numFmtId="0" fontId="6" fillId="7" borderId="1" xfId="0" applyFont="1" applyFill="1" applyBorder="1" applyAlignment="1">
      <alignment horizontal="left" vertical="center" wrapText="1"/>
    </xf>
    <xf numFmtId="167" fontId="20" fillId="0" borderId="0" xfId="8" applyNumberFormat="1" applyFont="1" applyFill="1" applyBorder="1" applyAlignment="1">
      <alignment horizontal="left" vertical="center" wrapText="1"/>
    </xf>
    <xf numFmtId="0" fontId="18" fillId="0" borderId="0" xfId="0" applyFont="1" applyFill="1" applyBorder="1" applyAlignment="1">
      <alignment horizontal="center" vertical="top" wrapText="1"/>
    </xf>
    <xf numFmtId="3" fontId="64" fillId="0" borderId="1" xfId="8" applyNumberFormat="1" applyFont="1" applyBorder="1" applyAlignment="1">
      <alignment horizontal="center" vertical="center" wrapText="1"/>
    </xf>
    <xf numFmtId="169" fontId="64" fillId="7" borderId="1" xfId="8" applyNumberFormat="1" applyFont="1" applyFill="1" applyBorder="1" applyAlignment="1">
      <alignment horizontal="center" vertical="center" wrapText="1"/>
    </xf>
    <xf numFmtId="170" fontId="61" fillId="0" borderId="0" xfId="0" applyNumberFormat="1" applyFont="1" applyBorder="1" applyAlignment="1">
      <alignment horizontal="center" vertical="center"/>
    </xf>
    <xf numFmtId="3" fontId="6" fillId="7" borderId="1" xfId="0" applyNumberFormat="1" applyFont="1" applyFill="1" applyBorder="1" applyAlignment="1">
      <alignment horizontal="center" vertical="center"/>
    </xf>
    <xf numFmtId="3" fontId="64" fillId="7" borderId="1" xfId="8" applyNumberFormat="1" applyFont="1" applyFill="1" applyBorder="1" applyAlignment="1">
      <alignment horizontal="center" vertical="center" wrapText="1"/>
    </xf>
    <xf numFmtId="3" fontId="18" fillId="7" borderId="1" xfId="8" applyNumberFormat="1" applyFont="1" applyFill="1" applyBorder="1" applyAlignment="1">
      <alignment horizontal="center" vertical="center" wrapText="1"/>
    </xf>
    <xf numFmtId="9" fontId="18" fillId="0" borderId="0" xfId="9" applyNumberFormat="1" applyFont="1" applyBorder="1" applyAlignment="1">
      <alignment horizontal="center" vertical="center" wrapText="1"/>
    </xf>
    <xf numFmtId="0" fontId="19" fillId="0" borderId="0" xfId="0" applyFont="1" applyBorder="1" applyAlignment="1">
      <alignment wrapText="1"/>
    </xf>
    <xf numFmtId="3" fontId="66" fillId="0" borderId="0" xfId="8" applyNumberFormat="1" applyFont="1" applyBorder="1" applyAlignment="1">
      <alignment horizontal="center" vertical="center" wrapText="1"/>
    </xf>
    <xf numFmtId="3" fontId="18" fillId="0" borderId="0" xfId="0" applyNumberFormat="1" applyFont="1" applyBorder="1" applyAlignment="1">
      <alignment horizontal="center" vertical="center" wrapText="1"/>
    </xf>
    <xf numFmtId="0" fontId="18" fillId="0" borderId="0" xfId="8" applyFont="1" applyFill="1" applyBorder="1" applyAlignment="1">
      <alignment horizontal="center" vertical="center" wrapText="1"/>
    </xf>
    <xf numFmtId="3" fontId="66" fillId="7" borderId="1" xfId="8" applyNumberFormat="1" applyFont="1" applyFill="1" applyBorder="1" applyAlignment="1">
      <alignment horizontal="center" vertical="center" wrapText="1"/>
    </xf>
    <xf numFmtId="0" fontId="18" fillId="0" borderId="1" xfId="8" applyFont="1" applyFill="1" applyBorder="1" applyAlignment="1">
      <alignment horizontal="left" vertical="distributed" wrapText="1"/>
    </xf>
    <xf numFmtId="9" fontId="18" fillId="0" borderId="0" xfId="11" applyNumberFormat="1" applyFont="1" applyFill="1" applyBorder="1" applyAlignment="1">
      <alignment horizontal="center" vertical="center"/>
    </xf>
    <xf numFmtId="3" fontId="20" fillId="0" borderId="0" xfId="8" applyNumberFormat="1" applyFont="1" applyFill="1" applyBorder="1" applyAlignment="1">
      <alignment horizontal="center" vertical="center" wrapText="1"/>
    </xf>
    <xf numFmtId="9" fontId="61" fillId="7" borderId="1" xfId="8" applyNumberFormat="1" applyFont="1" applyFill="1" applyBorder="1" applyAlignment="1">
      <alignment horizontal="center" vertical="center" wrapText="1"/>
    </xf>
    <xf numFmtId="9" fontId="66" fillId="0" borderId="0" xfId="4" applyFont="1" applyFill="1" applyBorder="1" applyAlignment="1">
      <alignment horizontal="center" vertical="center" wrapText="1"/>
    </xf>
    <xf numFmtId="0" fontId="61" fillId="7" borderId="1" xfId="8" applyNumberFormat="1" applyFont="1" applyFill="1" applyBorder="1" applyAlignment="1">
      <alignment horizontal="center" vertical="center" wrapText="1"/>
    </xf>
    <xf numFmtId="169" fontId="64" fillId="0" borderId="0" xfId="8" applyNumberFormat="1" applyFont="1" applyFill="1" applyBorder="1" applyAlignment="1">
      <alignment horizontal="center" vertical="center" wrapText="1"/>
    </xf>
    <xf numFmtId="9" fontId="70" fillId="0" borderId="0" xfId="4" applyFont="1" applyFill="1" applyBorder="1" applyAlignment="1">
      <alignment horizontal="center" vertical="center" wrapText="1"/>
    </xf>
    <xf numFmtId="172" fontId="6" fillId="0" borderId="0" xfId="0" applyNumberFormat="1" applyFont="1"/>
    <xf numFmtId="3" fontId="18" fillId="0" borderId="1" xfId="8" applyNumberFormat="1" applyFont="1" applyFill="1" applyBorder="1" applyAlignment="1">
      <alignment horizontal="center" vertical="center" wrapText="1"/>
    </xf>
    <xf numFmtId="172" fontId="18" fillId="0" borderId="0" xfId="8" applyNumberFormat="1" applyFont="1" applyBorder="1" applyAlignment="1">
      <alignment horizontal="center" vertical="center" wrapText="1"/>
    </xf>
    <xf numFmtId="171" fontId="18" fillId="0" borderId="1" xfId="10" applyNumberFormat="1" applyFont="1" applyFill="1" applyBorder="1" applyAlignment="1">
      <alignment horizontal="center" vertical="center"/>
    </xf>
    <xf numFmtId="4" fontId="6" fillId="0" borderId="1" xfId="0" applyNumberFormat="1" applyFont="1" applyBorder="1" applyAlignment="1">
      <alignment horizontal="center" vertical="center"/>
    </xf>
    <xf numFmtId="0" fontId="61" fillId="0" borderId="1" xfId="8" applyFont="1" applyFill="1" applyBorder="1" applyAlignment="1">
      <alignment horizontal="left" vertical="center" wrapText="1"/>
    </xf>
    <xf numFmtId="166" fontId="19" fillId="0" borderId="0" xfId="7" applyNumberFormat="1" applyFont="1" applyFill="1" applyBorder="1" applyAlignment="1">
      <alignment horizontal="center" vertical="center"/>
    </xf>
    <xf numFmtId="0" fontId="61" fillId="0" borderId="0" xfId="0" applyFont="1"/>
    <xf numFmtId="0" fontId="19" fillId="0" borderId="0" xfId="0" applyFont="1" applyBorder="1" applyAlignment="1">
      <alignment vertical="center"/>
    </xf>
    <xf numFmtId="9" fontId="18" fillId="12" borderId="1" xfId="4" applyFont="1" applyFill="1" applyBorder="1" applyAlignment="1">
      <alignment horizontal="center" vertical="center"/>
    </xf>
    <xf numFmtId="0" fontId="18" fillId="0" borderId="0" xfId="8" applyFont="1" applyBorder="1"/>
    <xf numFmtId="172" fontId="18" fillId="0" borderId="0" xfId="8" applyNumberFormat="1" applyFont="1" applyFill="1" applyBorder="1" applyAlignment="1">
      <alignment horizontal="center" vertical="center" wrapText="1"/>
    </xf>
    <xf numFmtId="0" fontId="19" fillId="0" borderId="0" xfId="0" applyFont="1" applyBorder="1" applyAlignment="1">
      <alignment vertical="center" wrapText="1"/>
    </xf>
    <xf numFmtId="2" fontId="61" fillId="0" borderId="0" xfId="0" applyNumberFormat="1" applyFont="1" applyBorder="1"/>
    <xf numFmtId="0" fontId="20" fillId="0" borderId="0" xfId="5" applyNumberFormat="1" applyFont="1" applyBorder="1" applyAlignment="1">
      <alignment horizontal="center" vertical="center" wrapText="1"/>
    </xf>
    <xf numFmtId="2" fontId="6" fillId="0" borderId="0" xfId="0" applyNumberFormat="1" applyFont="1" applyFill="1" applyBorder="1" applyAlignment="1">
      <alignment horizontal="center" vertical="center"/>
    </xf>
    <xf numFmtId="0" fontId="19" fillId="0" borderId="0" xfId="0" applyFont="1" applyFill="1"/>
    <xf numFmtId="0" fontId="20" fillId="7" borderId="0" xfId="0" applyFont="1" applyFill="1" applyAlignment="1">
      <alignment vertical="center"/>
    </xf>
    <xf numFmtId="0" fontId="19" fillId="15" borderId="1" xfId="0" applyFont="1" applyFill="1" applyBorder="1" applyAlignment="1">
      <alignment horizontal="left" vertical="center" wrapText="1"/>
    </xf>
    <xf numFmtId="49" fontId="6" fillId="7" borderId="1" xfId="0" applyNumberFormat="1" applyFont="1" applyFill="1" applyBorder="1" applyAlignment="1">
      <alignment horizontal="left" vertical="center" wrapText="1"/>
    </xf>
    <xf numFmtId="0" fontId="18" fillId="6" borderId="1" xfId="8" applyFont="1" applyFill="1" applyBorder="1" applyAlignment="1">
      <alignment horizontal="left" vertical="distributed" wrapText="1"/>
    </xf>
    <xf numFmtId="9" fontId="61" fillId="0" borderId="0" xfId="11" applyNumberFormat="1" applyFont="1" applyFill="1" applyBorder="1" applyAlignment="1">
      <alignment horizontal="left" vertical="center"/>
    </xf>
    <xf numFmtId="0" fontId="18" fillId="6" borderId="1" xfId="8" applyFont="1" applyFill="1" applyBorder="1" applyAlignment="1">
      <alignment horizontal="left" vertical="center" wrapText="1"/>
    </xf>
    <xf numFmtId="0" fontId="61" fillId="6" borderId="0" xfId="0" applyFont="1" applyFill="1" applyAlignment="1">
      <alignment wrapText="1"/>
    </xf>
    <xf numFmtId="0" fontId="19" fillId="7" borderId="0" xfId="0" applyFont="1" applyFill="1"/>
    <xf numFmtId="0" fontId="58" fillId="7" borderId="1" xfId="0" applyFont="1" applyFill="1" applyBorder="1" applyAlignment="1">
      <alignment horizontal="left" vertical="center" wrapText="1"/>
    </xf>
    <xf numFmtId="3" fontId="66" fillId="0" borderId="0" xfId="8" applyNumberFormat="1" applyFont="1" applyFill="1" applyBorder="1" applyAlignment="1">
      <alignment horizontal="center" vertical="center" wrapText="1"/>
    </xf>
    <xf numFmtId="169" fontId="18" fillId="0" borderId="0" xfId="8" applyNumberFormat="1" applyFont="1" applyFill="1" applyBorder="1" applyAlignment="1">
      <alignment horizontal="center" vertical="center" wrapText="1"/>
    </xf>
    <xf numFmtId="2" fontId="18" fillId="0" borderId="0" xfId="0" applyNumberFormat="1" applyFont="1" applyFill="1" applyBorder="1" applyAlignment="1">
      <alignment horizontal="center" vertical="center"/>
    </xf>
    <xf numFmtId="169" fontId="61" fillId="7" borderId="1" xfId="8" applyNumberFormat="1" applyFont="1" applyFill="1" applyBorder="1" applyAlignment="1">
      <alignment horizontal="center" vertical="center" wrapText="1"/>
    </xf>
    <xf numFmtId="9" fontId="18" fillId="12" borderId="1" xfId="11" applyNumberFormat="1" applyFont="1" applyFill="1" applyBorder="1" applyAlignment="1">
      <alignment horizontal="center" vertical="center"/>
    </xf>
    <xf numFmtId="0" fontId="6" fillId="0" borderId="0" xfId="0" applyFont="1" applyFill="1" applyAlignment="1">
      <alignment horizontal="left"/>
    </xf>
    <xf numFmtId="0" fontId="18" fillId="0" borderId="0" xfId="0" applyFont="1" applyAlignment="1">
      <alignment vertical="top"/>
    </xf>
    <xf numFmtId="0" fontId="6" fillId="0" borderId="0" xfId="0" applyFont="1" applyAlignment="1">
      <alignment horizontal="center"/>
    </xf>
    <xf numFmtId="0" fontId="6" fillId="0" borderId="0" xfId="0" applyFont="1" applyAlignment="1">
      <alignment horizontal="justify"/>
    </xf>
    <xf numFmtId="0" fontId="6" fillId="0" borderId="0" xfId="0" applyFont="1" applyAlignment="1">
      <alignment vertical="top"/>
    </xf>
    <xf numFmtId="0" fontId="6" fillId="0" borderId="17" xfId="0" applyFont="1" applyBorder="1" applyAlignment="1">
      <alignment horizontal="center" vertical="center"/>
    </xf>
    <xf numFmtId="169" fontId="6" fillId="0" borderId="1" xfId="0" applyNumberFormat="1" applyFont="1" applyFill="1" applyBorder="1" applyAlignment="1">
      <alignment horizontal="center" vertical="center" wrapText="1"/>
    </xf>
    <xf numFmtId="169" fontId="10" fillId="0" borderId="0" xfId="0" applyNumberFormat="1" applyFont="1" applyFill="1" applyAlignment="1">
      <alignment horizontal="center" vertical="center" wrapText="1"/>
    </xf>
    <xf numFmtId="169" fontId="6" fillId="0" borderId="12" xfId="0" applyNumberFormat="1" applyFont="1" applyFill="1" applyBorder="1" applyAlignment="1">
      <alignment horizontal="center" vertical="center" wrapText="1"/>
    </xf>
    <xf numFmtId="169" fontId="74" fillId="0" borderId="0" xfId="0" applyNumberFormat="1" applyFont="1" applyFill="1" applyBorder="1" applyAlignment="1">
      <alignment horizontal="left" vertical="center" wrapText="1"/>
    </xf>
    <xf numFmtId="169" fontId="6" fillId="0" borderId="0" xfId="0" applyNumberFormat="1" applyFont="1" applyFill="1" applyBorder="1" applyAlignment="1">
      <alignment horizontal="center" vertical="center" wrapText="1"/>
    </xf>
    <xf numFmtId="169" fontId="19" fillId="7" borderId="0" xfId="0" applyNumberFormat="1" applyFont="1" applyFill="1" applyBorder="1" applyAlignment="1">
      <alignment horizontal="left" vertical="center" wrapText="1"/>
    </xf>
    <xf numFmtId="0" fontId="20" fillId="0" borderId="1" xfId="8" applyFont="1" applyFill="1" applyBorder="1" applyAlignment="1">
      <alignment horizontal="center" vertical="center" wrapText="1"/>
    </xf>
    <xf numFmtId="0" fontId="6" fillId="0" borderId="1" xfId="0" applyFont="1" applyFill="1" applyBorder="1" applyAlignment="1">
      <alignment horizontal="left" vertical="center" wrapText="1"/>
    </xf>
    <xf numFmtId="0" fontId="58" fillId="7" borderId="1" xfId="0" applyFont="1" applyFill="1" applyBorder="1" applyAlignment="1">
      <alignment horizontal="center" vertical="center" wrapText="1"/>
    </xf>
    <xf numFmtId="0" fontId="62" fillId="7" borderId="1" xfId="1" applyFont="1" applyFill="1" applyBorder="1" applyAlignment="1" applyProtection="1">
      <alignment horizontal="center" vertical="center" wrapText="1"/>
    </xf>
    <xf numFmtId="169" fontId="6" fillId="0" borderId="1" xfId="0" applyNumberFormat="1" applyFont="1" applyFill="1" applyBorder="1" applyAlignment="1">
      <alignment horizontal="left" vertical="center" wrapText="1"/>
    </xf>
    <xf numFmtId="169" fontId="6" fillId="7" borderId="1" xfId="0" applyNumberFormat="1" applyFont="1" applyFill="1" applyBorder="1" applyAlignment="1">
      <alignment horizontal="center" vertical="center" wrapText="1"/>
    </xf>
    <xf numFmtId="169" fontId="10" fillId="0" borderId="0" xfId="0" applyNumberFormat="1" applyFont="1" applyFill="1"/>
    <xf numFmtId="3" fontId="6" fillId="0" borderId="1" xfId="0" applyNumberFormat="1" applyFont="1" applyFill="1" applyBorder="1" applyAlignment="1">
      <alignment horizontal="left" vertical="center" wrapText="1"/>
    </xf>
    <xf numFmtId="3" fontId="6" fillId="7" borderId="1" xfId="0" applyNumberFormat="1" applyFont="1" applyFill="1" applyBorder="1" applyAlignment="1">
      <alignment horizontal="center" vertical="center" wrapText="1"/>
    </xf>
    <xf numFmtId="3" fontId="10" fillId="0" borderId="0" xfId="0" applyNumberFormat="1" applyFont="1" applyFill="1" applyAlignment="1">
      <alignment horizontal="center" vertical="center" wrapText="1"/>
    </xf>
    <xf numFmtId="169" fontId="6" fillId="0" borderId="0" xfId="0" applyNumberFormat="1" applyFont="1" applyFill="1" applyAlignment="1">
      <alignment horizontal="center" vertical="center" wrapText="1"/>
    </xf>
    <xf numFmtId="169" fontId="19"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left" vertical="center" wrapText="1"/>
    </xf>
    <xf numFmtId="9" fontId="6" fillId="0" borderId="1" xfId="0" applyNumberFormat="1" applyFont="1" applyFill="1" applyBorder="1" applyAlignment="1">
      <alignment horizontal="center" vertical="center" wrapText="1"/>
    </xf>
    <xf numFmtId="170" fontId="61" fillId="7" borderId="1" xfId="0" applyNumberFormat="1" applyFont="1" applyFill="1" applyBorder="1" applyAlignment="1">
      <alignment horizontal="center" vertical="center" wrapText="1"/>
    </xf>
    <xf numFmtId="9" fontId="10" fillId="0" borderId="0" xfId="0" applyNumberFormat="1" applyFont="1" applyFill="1"/>
    <xf numFmtId="169" fontId="61" fillId="7" borderId="1" xfId="0" applyNumberFormat="1" applyFont="1" applyFill="1" applyBorder="1" applyAlignment="1">
      <alignment horizontal="center" vertical="center" wrapText="1"/>
    </xf>
    <xf numFmtId="169" fontId="19" fillId="0" borderId="1" xfId="0" applyNumberFormat="1" applyFont="1" applyFill="1" applyBorder="1" applyAlignment="1">
      <alignment horizontal="left" vertical="center" wrapText="1"/>
    </xf>
    <xf numFmtId="169" fontId="19" fillId="0" borderId="1" xfId="0" applyNumberFormat="1" applyFont="1" applyFill="1" applyBorder="1" applyAlignment="1">
      <alignment horizontal="center" vertical="center"/>
    </xf>
    <xf numFmtId="3" fontId="6" fillId="0" borderId="1" xfId="0" applyNumberFormat="1" applyFont="1" applyFill="1" applyBorder="1" applyAlignment="1">
      <alignment horizontal="center" vertical="center" wrapText="1"/>
    </xf>
    <xf numFmtId="4" fontId="61" fillId="7" borderId="1" xfId="0" applyNumberFormat="1" applyFont="1" applyFill="1" applyBorder="1" applyAlignment="1">
      <alignment horizontal="center" vertical="center" wrapText="1"/>
    </xf>
    <xf numFmtId="0" fontId="61" fillId="0" borderId="0" xfId="0" applyFont="1" applyFill="1"/>
    <xf numFmtId="169" fontId="18" fillId="0" borderId="1" xfId="0" applyNumberFormat="1" applyFont="1" applyFill="1" applyBorder="1" applyAlignment="1">
      <alignment horizontal="left" vertical="center" wrapText="1"/>
    </xf>
    <xf numFmtId="3" fontId="19" fillId="0" borderId="1" xfId="0" applyNumberFormat="1" applyFont="1" applyFill="1" applyBorder="1" applyAlignment="1">
      <alignment horizontal="center" vertical="center" wrapText="1"/>
    </xf>
    <xf numFmtId="1" fontId="19" fillId="0" borderId="0" xfId="0" applyNumberFormat="1" applyFont="1" applyFill="1" applyAlignment="1">
      <alignment vertical="center"/>
    </xf>
    <xf numFmtId="0" fontId="19" fillId="0" borderId="0" xfId="0" applyFont="1" applyFill="1" applyAlignment="1">
      <alignment vertical="center"/>
    </xf>
    <xf numFmtId="4" fontId="76" fillId="0" borderId="0" xfId="0" applyNumberFormat="1" applyFont="1" applyFill="1" applyAlignment="1">
      <alignment horizontal="center" vertical="center"/>
    </xf>
    <xf numFmtId="169" fontId="19" fillId="0" borderId="0" xfId="0" applyNumberFormat="1" applyFont="1" applyFill="1" applyBorder="1" applyAlignment="1">
      <alignment horizontal="left" vertical="center" wrapText="1"/>
    </xf>
    <xf numFmtId="169" fontId="19" fillId="7" borderId="0" xfId="0" applyNumberFormat="1" applyFont="1" applyFill="1" applyBorder="1" applyAlignment="1">
      <alignment horizontal="left" vertical="center"/>
    </xf>
    <xf numFmtId="0" fontId="56" fillId="0" borderId="0" xfId="0" applyNumberFormat="1" applyFont="1" applyFill="1" applyAlignment="1"/>
    <xf numFmtId="0" fontId="18" fillId="0" borderId="0" xfId="0" applyNumberFormat="1" applyFont="1" applyFill="1" applyAlignment="1"/>
    <xf numFmtId="169" fontId="56" fillId="0" borderId="0" xfId="0" applyNumberFormat="1" applyFont="1" applyFill="1" applyBorder="1" applyAlignment="1">
      <alignment horizontal="left" vertical="center"/>
    </xf>
    <xf numFmtId="0" fontId="20" fillId="0" borderId="1" xfId="0" applyFont="1" applyFill="1" applyBorder="1" applyAlignment="1">
      <alignment horizontal="center" vertical="center" wrapText="1"/>
    </xf>
    <xf numFmtId="0" fontId="18" fillId="7" borderId="2" xfId="0" applyFont="1" applyFill="1" applyBorder="1" applyAlignment="1">
      <alignment horizontal="left" vertical="center" wrapText="1"/>
    </xf>
    <xf numFmtId="3" fontId="18" fillId="7" borderId="1" xfId="0" applyNumberFormat="1" applyFont="1" applyFill="1" applyBorder="1" applyAlignment="1">
      <alignment horizontal="center" vertical="center"/>
    </xf>
    <xf numFmtId="0" fontId="18" fillId="7" borderId="1" xfId="0" applyFont="1" applyFill="1" applyBorder="1" applyAlignment="1">
      <alignment horizontal="center" vertical="center"/>
    </xf>
    <xf numFmtId="3" fontId="18" fillId="7" borderId="3" xfId="0" applyNumberFormat="1" applyFont="1" applyFill="1" applyBorder="1" applyAlignment="1">
      <alignment horizontal="center" vertical="center"/>
    </xf>
    <xf numFmtId="0" fontId="18" fillId="0" borderId="0" xfId="0" applyFont="1" applyAlignment="1">
      <alignment horizontal="center" vertical="center"/>
    </xf>
    <xf numFmtId="0" fontId="18" fillId="0" borderId="0" xfId="0" applyFont="1" applyFill="1" applyAlignment="1">
      <alignment horizontal="center" vertical="center"/>
    </xf>
    <xf numFmtId="3"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1" fillId="0" borderId="0" xfId="0" applyFont="1" applyFill="1" applyAlignment="1">
      <alignment horizontal="right" vertical="center" wrapText="1"/>
    </xf>
    <xf numFmtId="0" fontId="20" fillId="0" borderId="1" xfId="8" applyFont="1" applyFill="1" applyBorder="1" applyAlignment="1">
      <alignment vertical="center"/>
    </xf>
    <xf numFmtId="16" fontId="18" fillId="7" borderId="1" xfId="0" applyNumberFormat="1" applyFont="1" applyFill="1" applyBorder="1" applyAlignment="1">
      <alignment horizontal="center" vertical="center" wrapText="1"/>
    </xf>
    <xf numFmtId="2" fontId="61" fillId="7" borderId="1" xfId="9" applyNumberFormat="1"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0" fontId="6" fillId="0" borderId="1" xfId="0" applyFont="1" applyFill="1" applyBorder="1"/>
    <xf numFmtId="3" fontId="18" fillId="7" borderId="2" xfId="5" applyNumberFormat="1" applyFont="1" applyFill="1" applyBorder="1" applyAlignment="1">
      <alignment horizontal="center" vertical="center" wrapText="1"/>
    </xf>
    <xf numFmtId="3" fontId="18" fillId="0" borderId="2" xfId="5" applyNumberFormat="1" applyFont="1" applyFill="1" applyBorder="1" applyAlignment="1">
      <alignment horizontal="center" vertical="center" wrapText="1"/>
    </xf>
    <xf numFmtId="4" fontId="18" fillId="0" borderId="2" xfId="5" applyNumberFormat="1" applyFont="1" applyFill="1" applyBorder="1" applyAlignment="1">
      <alignment horizontal="center" vertical="center" wrapText="1"/>
    </xf>
    <xf numFmtId="166" fontId="6" fillId="7" borderId="1" xfId="7" applyNumberFormat="1" applyFont="1" applyFill="1" applyBorder="1" applyAlignment="1">
      <alignment horizontal="center" vertical="center"/>
    </xf>
    <xf numFmtId="0" fontId="23" fillId="0" borderId="1" xfId="0" applyFont="1" applyBorder="1"/>
    <xf numFmtId="0" fontId="18" fillId="0" borderId="0" xfId="12" applyFont="1" applyAlignment="1">
      <alignment horizontal="center" vertical="center" wrapText="1"/>
    </xf>
    <xf numFmtId="169" fontId="74" fillId="0" borderId="0" xfId="0" applyNumberFormat="1" applyFont="1" applyFill="1" applyBorder="1" applyAlignment="1">
      <alignment horizontal="left" vertical="center"/>
    </xf>
    <xf numFmtId="0" fontId="18" fillId="0" borderId="0" xfId="12" applyFont="1" applyAlignment="1">
      <alignment wrapText="1"/>
    </xf>
    <xf numFmtId="0" fontId="78" fillId="0" borderId="0" xfId="12" applyFont="1" applyAlignment="1">
      <alignment wrapText="1"/>
    </xf>
    <xf numFmtId="0" fontId="20" fillId="9" borderId="1" xfId="12" applyFont="1" applyFill="1" applyBorder="1" applyAlignment="1">
      <alignment horizontal="center" vertical="center" wrapText="1"/>
    </xf>
    <xf numFmtId="0" fontId="20" fillId="9" borderId="1" xfId="12" applyFont="1" applyFill="1" applyBorder="1" applyAlignment="1">
      <alignment horizontal="left" vertical="center" wrapText="1"/>
    </xf>
    <xf numFmtId="0" fontId="18" fillId="0" borderId="0" xfId="12" applyFont="1" applyAlignment="1">
      <alignment horizontal="center" wrapText="1"/>
    </xf>
    <xf numFmtId="0" fontId="56" fillId="9" borderId="1" xfId="12" applyFont="1" applyFill="1" applyBorder="1" applyAlignment="1">
      <alignment horizontal="center" vertical="center" wrapText="1"/>
    </xf>
    <xf numFmtId="0" fontId="78" fillId="0" borderId="0" xfId="12" applyFont="1" applyAlignment="1">
      <alignment horizontal="center" wrapText="1"/>
    </xf>
    <xf numFmtId="0" fontId="18" fillId="0" borderId="1" xfId="12" applyFont="1" applyBorder="1" applyAlignment="1">
      <alignment horizontal="center" vertical="center" wrapText="1"/>
    </xf>
    <xf numFmtId="173" fontId="61" fillId="10" borderId="1" xfId="12" applyNumberFormat="1" applyFont="1" applyFill="1" applyBorder="1" applyAlignment="1">
      <alignment wrapText="1"/>
    </xf>
    <xf numFmtId="3" fontId="18" fillId="10" borderId="1" xfId="12" applyNumberFormat="1" applyFont="1" applyFill="1" applyBorder="1" applyAlignment="1">
      <alignment vertical="center" wrapText="1"/>
    </xf>
    <xf numFmtId="3" fontId="18" fillId="10" borderId="1" xfId="12" applyNumberFormat="1" applyFont="1" applyFill="1" applyBorder="1" applyAlignment="1">
      <alignment horizontal="center" vertical="center" wrapText="1"/>
    </xf>
    <xf numFmtId="165" fontId="18" fillId="0" borderId="1" xfId="12" applyNumberFormat="1" applyFont="1" applyBorder="1" applyAlignment="1">
      <alignment wrapText="1"/>
    </xf>
    <xf numFmtId="0" fontId="18" fillId="0" borderId="0" xfId="12" applyFont="1" applyAlignment="1">
      <alignment horizontal="right" vertical="center" wrapText="1"/>
    </xf>
    <xf numFmtId="173" fontId="61" fillId="7" borderId="1" xfId="12" applyNumberFormat="1" applyFont="1" applyFill="1" applyBorder="1" applyAlignment="1">
      <alignment wrapText="1"/>
    </xf>
    <xf numFmtId="3" fontId="18" fillId="7" borderId="1" xfId="12" applyNumberFormat="1" applyFont="1" applyFill="1" applyBorder="1" applyAlignment="1">
      <alignment vertical="center" wrapText="1"/>
    </xf>
    <xf numFmtId="0" fontId="18" fillId="0" borderId="0" xfId="12" applyFont="1" applyBorder="1" applyAlignment="1">
      <alignment horizontal="center" vertical="center" wrapText="1"/>
    </xf>
    <xf numFmtId="173" fontId="20" fillId="0" borderId="0" xfId="12" applyNumberFormat="1" applyFont="1" applyBorder="1" applyAlignment="1">
      <alignment horizontal="left" vertical="center" wrapText="1"/>
    </xf>
    <xf numFmtId="3" fontId="20" fillId="0" borderId="0" xfId="12" applyNumberFormat="1" applyFont="1" applyBorder="1" applyAlignment="1">
      <alignment vertical="center" wrapText="1"/>
    </xf>
    <xf numFmtId="165" fontId="18" fillId="0" borderId="0" xfId="12" applyNumberFormat="1" applyFont="1" applyBorder="1" applyAlignment="1">
      <alignment wrapText="1"/>
    </xf>
    <xf numFmtId="173" fontId="20" fillId="13" borderId="0" xfId="12" applyNumberFormat="1" applyFont="1" applyFill="1" applyBorder="1" applyAlignment="1">
      <alignment horizontal="left" vertical="center" wrapText="1"/>
    </xf>
    <xf numFmtId="3" fontId="20" fillId="13" borderId="36" xfId="12" applyNumberFormat="1" applyFont="1" applyFill="1" applyBorder="1" applyAlignment="1">
      <alignment vertical="center" wrapText="1"/>
    </xf>
    <xf numFmtId="0" fontId="18" fillId="0" borderId="0" xfId="12" applyFont="1" applyFill="1" applyBorder="1" applyAlignment="1">
      <alignment horizontal="center" vertical="center" wrapText="1"/>
    </xf>
    <xf numFmtId="173" fontId="20" fillId="0" borderId="0" xfId="12" applyNumberFormat="1" applyFont="1" applyFill="1" applyBorder="1" applyAlignment="1">
      <alignment horizontal="left" vertical="center" wrapText="1"/>
    </xf>
    <xf numFmtId="3" fontId="20" fillId="0" borderId="0" xfId="12" applyNumberFormat="1" applyFont="1" applyFill="1" applyBorder="1" applyAlignment="1">
      <alignment vertical="center" wrapText="1"/>
    </xf>
    <xf numFmtId="165" fontId="18" fillId="0" borderId="0" xfId="12" applyNumberFormat="1" applyFont="1" applyFill="1" applyBorder="1" applyAlignment="1">
      <alignment wrapText="1"/>
    </xf>
    <xf numFmtId="0" fontId="18" fillId="0" borderId="0" xfId="12" applyFont="1" applyFill="1" applyAlignment="1">
      <alignment wrapText="1"/>
    </xf>
    <xf numFmtId="0" fontId="78" fillId="0" borderId="0" xfId="12" applyFont="1" applyFill="1" applyAlignment="1">
      <alignment wrapText="1"/>
    </xf>
    <xf numFmtId="0" fontId="20" fillId="0" borderId="0" xfId="12" applyFont="1" applyFill="1" applyBorder="1" applyAlignment="1">
      <alignment horizontal="center" vertical="center" wrapText="1"/>
    </xf>
    <xf numFmtId="3" fontId="18" fillId="7" borderId="1" xfId="12" applyNumberFormat="1" applyFont="1" applyFill="1" applyBorder="1" applyAlignment="1">
      <alignment horizontal="center" vertical="center" wrapText="1"/>
    </xf>
    <xf numFmtId="0" fontId="18" fillId="9" borderId="2" xfId="12" applyFont="1" applyFill="1" applyBorder="1" applyAlignment="1">
      <alignment horizontal="center" vertical="center" wrapText="1"/>
    </xf>
    <xf numFmtId="173" fontId="56" fillId="9" borderId="3" xfId="12" applyNumberFormat="1" applyFont="1" applyFill="1" applyBorder="1" applyAlignment="1">
      <alignment horizontal="left" vertical="center" wrapText="1"/>
    </xf>
    <xf numFmtId="3" fontId="20" fillId="9" borderId="1" xfId="12" applyNumberFormat="1" applyFont="1" applyFill="1" applyBorder="1" applyAlignment="1">
      <alignment vertical="center" wrapText="1"/>
    </xf>
    <xf numFmtId="173" fontId="18" fillId="0" borderId="0" xfId="12" applyNumberFormat="1" applyFont="1" applyBorder="1" applyAlignment="1">
      <alignment wrapText="1"/>
    </xf>
    <xf numFmtId="3" fontId="18" fillId="0" borderId="0" xfId="12" applyNumberFormat="1" applyFont="1" applyBorder="1" applyAlignment="1">
      <alignment vertical="center" wrapText="1"/>
    </xf>
    <xf numFmtId="0" fontId="18" fillId="9" borderId="1" xfId="12" applyFont="1" applyFill="1" applyBorder="1" applyAlignment="1">
      <alignment vertical="center" wrapText="1"/>
    </xf>
    <xf numFmtId="165" fontId="18" fillId="9" borderId="1" xfId="12" applyNumberFormat="1" applyFont="1" applyFill="1" applyBorder="1" applyAlignment="1">
      <alignment vertical="center" wrapText="1"/>
    </xf>
    <xf numFmtId="165" fontId="18" fillId="9" borderId="1" xfId="12" applyNumberFormat="1" applyFont="1" applyFill="1" applyBorder="1" applyAlignment="1">
      <alignment wrapText="1"/>
    </xf>
    <xf numFmtId="0" fontId="20" fillId="0" borderId="1" xfId="12" applyFont="1" applyFill="1" applyBorder="1" applyAlignment="1">
      <alignment horizontal="center" vertical="center" wrapText="1"/>
    </xf>
    <xf numFmtId="0" fontId="20" fillId="0" borderId="1" xfId="12" applyFont="1" applyBorder="1" applyAlignment="1">
      <alignment wrapText="1"/>
    </xf>
    <xf numFmtId="0" fontId="18" fillId="0" borderId="1" xfId="12" applyNumberFormat="1" applyFont="1" applyBorder="1" applyAlignment="1">
      <alignment horizontal="center" vertical="center" wrapText="1"/>
    </xf>
    <xf numFmtId="174" fontId="18" fillId="0" borderId="1" xfId="12" applyNumberFormat="1" applyFont="1" applyBorder="1" applyAlignment="1">
      <alignment horizontal="center" vertical="center" wrapText="1"/>
    </xf>
    <xf numFmtId="0" fontId="20" fillId="0" borderId="1" xfId="12" applyFont="1" applyBorder="1" applyAlignment="1">
      <alignment vertical="center" wrapText="1"/>
    </xf>
    <xf numFmtId="173" fontId="18" fillId="6" borderId="1" xfId="12" applyNumberFormat="1" applyFont="1" applyFill="1" applyBorder="1" applyAlignment="1">
      <alignment wrapText="1"/>
    </xf>
    <xf numFmtId="165" fontId="18" fillId="6" borderId="1" xfId="12" applyNumberFormat="1" applyFont="1" applyFill="1" applyBorder="1" applyAlignment="1">
      <alignment horizontal="center" vertical="center" wrapText="1"/>
    </xf>
    <xf numFmtId="0" fontId="18" fillId="0" borderId="0" xfId="12" applyFont="1" applyFill="1" applyAlignment="1">
      <alignment horizontal="center" vertical="center" wrapText="1"/>
    </xf>
    <xf numFmtId="173" fontId="18" fillId="0" borderId="0" xfId="12" applyNumberFormat="1" applyFont="1" applyFill="1" applyBorder="1" applyAlignment="1">
      <alignment wrapText="1"/>
    </xf>
    <xf numFmtId="165" fontId="18" fillId="0" borderId="0" xfId="12" applyNumberFormat="1" applyFont="1" applyFill="1" applyBorder="1" applyAlignment="1">
      <alignment horizontal="center" vertical="center" wrapText="1"/>
    </xf>
    <xf numFmtId="164" fontId="20" fillId="0" borderId="0" xfId="12" applyNumberFormat="1" applyFont="1" applyAlignment="1">
      <alignment vertical="center" wrapText="1"/>
    </xf>
    <xf numFmtId="0" fontId="18" fillId="0" borderId="0" xfId="12" applyFont="1" applyAlignment="1">
      <alignment vertical="center" wrapText="1"/>
    </xf>
    <xf numFmtId="165" fontId="18" fillId="0" borderId="0" xfId="12" applyNumberFormat="1" applyFont="1" applyFill="1" applyAlignment="1">
      <alignment vertical="center" wrapText="1"/>
    </xf>
    <xf numFmtId="0" fontId="79" fillId="0" borderId="0" xfId="0" applyFont="1" applyAlignment="1">
      <alignment vertical="center"/>
    </xf>
    <xf numFmtId="0" fontId="61" fillId="0" borderId="0" xfId="12" applyFont="1" applyAlignment="1">
      <alignment vertical="center" wrapText="1"/>
    </xf>
    <xf numFmtId="165" fontId="61" fillId="0" borderId="0" xfId="12" applyNumberFormat="1" applyFont="1" applyFill="1" applyAlignment="1">
      <alignment vertical="center" wrapText="1"/>
    </xf>
    <xf numFmtId="164" fontId="20" fillId="0" borderId="0" xfId="12" applyNumberFormat="1" applyFont="1" applyAlignment="1">
      <alignment wrapText="1"/>
    </xf>
    <xf numFmtId="9" fontId="20" fillId="0" borderId="0" xfId="12" applyNumberFormat="1" applyFont="1" applyFill="1" applyAlignment="1">
      <alignment horizontal="right" vertical="center" wrapText="1"/>
    </xf>
    <xf numFmtId="0" fontId="20" fillId="0" borderId="0" xfId="12" applyFont="1" applyAlignment="1">
      <alignment wrapText="1"/>
    </xf>
    <xf numFmtId="0" fontId="56" fillId="0" borderId="0" xfId="0" applyFont="1" applyBorder="1"/>
    <xf numFmtId="0" fontId="80" fillId="0" borderId="0" xfId="0" applyFont="1" applyAlignment="1">
      <alignment vertical="center"/>
    </xf>
    <xf numFmtId="0" fontId="19"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9" fontId="61" fillId="0" borderId="1" xfId="9" applyNumberFormat="1" applyFont="1" applyFill="1" applyBorder="1" applyAlignment="1">
      <alignment horizontal="center" vertical="center" wrapText="1"/>
    </xf>
    <xf numFmtId="9" fontId="61" fillId="7" borderId="1" xfId="9" applyNumberFormat="1" applyFont="1" applyFill="1" applyBorder="1" applyAlignment="1">
      <alignment horizontal="center" vertical="center" wrapText="1"/>
    </xf>
    <xf numFmtId="0" fontId="18" fillId="0" borderId="1" xfId="0" applyFont="1" applyBorder="1" applyAlignment="1">
      <alignment horizontal="center" vertical="center"/>
    </xf>
    <xf numFmtId="2" fontId="18" fillId="0" borderId="1" xfId="0" applyNumberFormat="1" applyFont="1" applyFill="1" applyBorder="1" applyAlignment="1">
      <alignment horizontal="center" vertical="center"/>
    </xf>
    <xf numFmtId="0" fontId="61" fillId="0" borderId="1" xfId="7" applyNumberFormat="1" applyFont="1" applyBorder="1" applyAlignment="1">
      <alignment horizontal="center" vertical="center" wrapText="1"/>
    </xf>
    <xf numFmtId="0" fontId="18" fillId="12" borderId="1" xfId="11" applyNumberFormat="1" applyFont="1" applyFill="1" applyBorder="1" applyAlignment="1">
      <alignment horizontal="center" vertical="center"/>
    </xf>
    <xf numFmtId="0" fontId="81" fillId="3" borderId="1" xfId="1" applyFont="1" applyFill="1" applyBorder="1" applyAlignment="1" applyProtection="1">
      <alignment horizontal="center" vertical="center" wrapText="1"/>
    </xf>
    <xf numFmtId="0" fontId="18" fillId="7" borderId="1" xfId="8" applyFont="1" applyFill="1" applyBorder="1" applyAlignment="1">
      <alignment horizontal="center" vertical="center"/>
    </xf>
    <xf numFmtId="9" fontId="18" fillId="0" borderId="1" xfId="4" applyFont="1" applyBorder="1" applyAlignment="1">
      <alignment horizontal="center" vertical="center"/>
    </xf>
    <xf numFmtId="166" fontId="6" fillId="0" borderId="1" xfId="7" applyNumberFormat="1" applyFont="1" applyBorder="1" applyAlignment="1">
      <alignment horizontal="center" vertical="center"/>
    </xf>
    <xf numFmtId="49" fontId="18" fillId="0" borderId="2" xfId="5" applyNumberFormat="1" applyFont="1" applyBorder="1" applyAlignment="1">
      <alignment horizontal="left" vertical="center" wrapText="1"/>
    </xf>
    <xf numFmtId="0" fontId="20" fillId="0" borderId="2" xfId="5" applyNumberFormat="1" applyFont="1" applyBorder="1" applyAlignment="1">
      <alignment horizontal="left" vertical="center" wrapText="1"/>
    </xf>
    <xf numFmtId="0" fontId="20" fillId="0" borderId="2" xfId="5" applyNumberFormat="1" applyFont="1" applyBorder="1" applyAlignment="1">
      <alignment horizontal="center" vertical="center" wrapText="1"/>
    </xf>
    <xf numFmtId="0" fontId="18" fillId="0" borderId="1" xfId="8" applyFont="1" applyBorder="1" applyAlignment="1">
      <alignment horizontal="center" vertical="center"/>
    </xf>
    <xf numFmtId="0" fontId="61" fillId="7" borderId="1" xfId="0" applyFont="1" applyFill="1" applyBorder="1" applyAlignment="1">
      <alignment horizontal="left" vertical="center" wrapText="1"/>
    </xf>
    <xf numFmtId="0" fontId="18" fillId="7" borderId="1" xfId="11" applyFont="1" applyFill="1" applyBorder="1" applyAlignment="1">
      <alignment horizontal="center" vertical="center" wrapText="1"/>
    </xf>
    <xf numFmtId="3" fontId="20" fillId="9" borderId="1" xfId="11" applyNumberFormat="1" applyFont="1" applyFill="1" applyBorder="1" applyAlignment="1">
      <alignment vertical="center" wrapText="1"/>
    </xf>
    <xf numFmtId="3" fontId="20" fillId="9" borderId="1" xfId="11" applyNumberFormat="1" applyFont="1" applyFill="1" applyBorder="1" applyAlignment="1">
      <alignment horizontal="center" vertical="center" wrapText="1"/>
    </xf>
    <xf numFmtId="3" fontId="18" fillId="0" borderId="1" xfId="11"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xf>
    <xf numFmtId="0" fontId="18" fillId="0" borderId="1" xfId="11" applyNumberFormat="1" applyFont="1" applyFill="1" applyBorder="1" applyAlignment="1">
      <alignment horizontal="center" vertical="center" wrapText="1"/>
    </xf>
    <xf numFmtId="3" fontId="18" fillId="7" borderId="1" xfId="11" applyNumberFormat="1" applyFont="1" applyFill="1" applyBorder="1" applyAlignment="1">
      <alignment horizontal="center" vertical="center" wrapText="1"/>
    </xf>
    <xf numFmtId="9" fontId="18" fillId="7" borderId="1" xfId="4" applyFont="1" applyFill="1" applyBorder="1" applyAlignment="1">
      <alignment horizontal="center" vertical="center" wrapText="1"/>
    </xf>
    <xf numFmtId="0" fontId="61" fillId="0" borderId="0" xfId="0" applyFont="1" applyAlignment="1">
      <alignment horizontal="center"/>
    </xf>
    <xf numFmtId="0" fontId="18" fillId="12" borderId="1" xfId="4" applyNumberFormat="1" applyFont="1" applyFill="1" applyBorder="1" applyAlignment="1">
      <alignment horizontal="center" vertical="center"/>
    </xf>
    <xf numFmtId="0" fontId="20" fillId="0" borderId="1" xfId="8" applyFont="1" applyFill="1" applyBorder="1" applyAlignment="1">
      <alignment horizontal="left" vertical="center" wrapText="1"/>
    </xf>
    <xf numFmtId="3" fontId="20" fillId="0" borderId="1" xfId="11" applyNumberFormat="1" applyFont="1" applyFill="1" applyBorder="1" applyAlignment="1">
      <alignment horizontal="center" vertical="center" wrapText="1"/>
    </xf>
    <xf numFmtId="3" fontId="6" fillId="0" borderId="0" xfId="0" applyNumberFormat="1" applyFont="1"/>
    <xf numFmtId="0" fontId="20" fillId="6" borderId="1" xfId="8" applyFont="1" applyFill="1" applyBorder="1" applyAlignment="1">
      <alignment horizontal="left" vertical="center" wrapText="1"/>
    </xf>
    <xf numFmtId="0" fontId="18" fillId="6" borderId="1" xfId="0" applyFont="1" applyFill="1" applyBorder="1"/>
    <xf numFmtId="0" fontId="6" fillId="0" borderId="0" xfId="0" applyFont="1" applyAlignment="1"/>
    <xf numFmtId="0" fontId="56" fillId="15" borderId="2" xfId="0" applyFont="1" applyFill="1" applyBorder="1" applyAlignment="1">
      <alignment horizontal="center" vertical="center" wrapText="1"/>
    </xf>
    <xf numFmtId="0" fontId="19" fillId="0" borderId="1" xfId="0" applyFont="1" applyBorder="1" applyAlignment="1">
      <alignment vertical="center"/>
    </xf>
    <xf numFmtId="0" fontId="61" fillId="0" borderId="1" xfId="9" applyNumberFormat="1" applyFont="1" applyFill="1" applyBorder="1" applyAlignment="1">
      <alignment horizontal="center" vertical="center" wrapText="1"/>
    </xf>
    <xf numFmtId="9" fontId="18" fillId="0" borderId="1" xfId="4" applyFont="1" applyFill="1" applyBorder="1" applyAlignment="1">
      <alignment horizontal="center" vertical="center" wrapText="1"/>
    </xf>
    <xf numFmtId="0" fontId="19" fillId="5" borderId="0" xfId="0" applyFont="1" applyFill="1"/>
    <xf numFmtId="0" fontId="10" fillId="5" borderId="0" xfId="0" applyFont="1" applyFill="1"/>
    <xf numFmtId="0" fontId="82"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70" fillId="0" borderId="1" xfId="0" applyNumberFormat="1" applyFont="1" applyBorder="1" applyAlignment="1">
      <alignment horizontal="center" vertical="center" wrapText="1"/>
    </xf>
    <xf numFmtId="0" fontId="84" fillId="0" borderId="0" xfId="1" applyFont="1" applyAlignment="1" applyProtection="1">
      <alignment horizontal="justify" vertical="center"/>
    </xf>
    <xf numFmtId="0" fontId="85" fillId="3" borderId="15" xfId="0" applyFont="1" applyFill="1" applyBorder="1" applyAlignment="1">
      <alignment vertical="center" wrapText="1"/>
    </xf>
    <xf numFmtId="0" fontId="12" fillId="9" borderId="0" xfId="0" applyFont="1" applyFill="1" applyBorder="1"/>
    <xf numFmtId="0" fontId="11" fillId="8" borderId="8" xfId="0" applyFont="1" applyFill="1" applyBorder="1" applyAlignment="1">
      <alignment horizontal="left" vertical="center"/>
    </xf>
    <xf numFmtId="0" fontId="11" fillId="6" borderId="6" xfId="0" applyFont="1" applyFill="1" applyBorder="1" applyAlignment="1">
      <alignment horizontal="left" vertical="center"/>
    </xf>
    <xf numFmtId="0" fontId="6" fillId="8" borderId="37" xfId="0" applyFont="1" applyFill="1" applyBorder="1" applyAlignment="1">
      <alignment horizontal="left" vertical="center"/>
    </xf>
    <xf numFmtId="0" fontId="9" fillId="6" borderId="6" xfId="5" applyFont="1" applyFill="1" applyBorder="1" applyAlignment="1">
      <alignment horizontal="left" vertical="center" wrapText="1"/>
    </xf>
    <xf numFmtId="49" fontId="6" fillId="0" borderId="3" xfId="0" applyNumberFormat="1" applyFont="1" applyBorder="1" applyAlignment="1">
      <alignment horizontal="left" textRotation="90"/>
    </xf>
    <xf numFmtId="49" fontId="6" fillId="0" borderId="1" xfId="0" applyNumberFormat="1" applyFont="1" applyBorder="1"/>
    <xf numFmtId="167" fontId="19" fillId="3" borderId="1" xfId="2" applyNumberFormat="1" applyFont="1" applyFill="1" applyBorder="1" applyAlignment="1">
      <alignment wrapText="1"/>
    </xf>
    <xf numFmtId="4" fontId="6" fillId="0" borderId="1" xfId="0" applyNumberFormat="1" applyFont="1" applyBorder="1" applyAlignment="1">
      <alignment wrapText="1"/>
    </xf>
    <xf numFmtId="4" fontId="29" fillId="12" borderId="1" xfId="5" applyNumberFormat="1" applyFont="1" applyFill="1" applyBorder="1" applyAlignment="1">
      <alignment horizontal="center" vertical="center" wrapText="1"/>
    </xf>
    <xf numFmtId="49" fontId="10" fillId="0" borderId="1" xfId="0" applyNumberFormat="1" applyFont="1" applyBorder="1" applyAlignment="1">
      <alignment textRotation="90"/>
    </xf>
    <xf numFmtId="14" fontId="87" fillId="0" borderId="1" xfId="0" applyNumberFormat="1" applyFont="1" applyBorder="1" applyAlignment="1">
      <alignment textRotation="90" wrapText="1"/>
    </xf>
    <xf numFmtId="14" fontId="87" fillId="0" borderId="1" xfId="0" applyNumberFormat="1" applyFont="1" applyBorder="1" applyAlignment="1">
      <alignment textRotation="90"/>
    </xf>
    <xf numFmtId="175" fontId="6" fillId="12" borderId="1" xfId="2" applyNumberFormat="1" applyFont="1" applyFill="1" applyBorder="1" applyAlignment="1">
      <alignment wrapText="1"/>
    </xf>
    <xf numFmtId="0" fontId="6" fillId="18" borderId="1" xfId="0" applyFont="1" applyFill="1" applyBorder="1" applyAlignment="1">
      <alignment horizontal="left" vertical="center" wrapText="1"/>
    </xf>
    <xf numFmtId="49" fontId="88" fillId="12" borderId="1" xfId="5" applyNumberFormat="1" applyFont="1" applyFill="1" applyBorder="1" applyAlignment="1">
      <alignment horizontal="left" vertical="top" wrapText="1"/>
    </xf>
    <xf numFmtId="49" fontId="89" fillId="12" borderId="1" xfId="5" applyNumberFormat="1" applyFont="1" applyFill="1" applyBorder="1" applyAlignment="1">
      <alignment horizontal="left" vertical="top" wrapText="1"/>
    </xf>
    <xf numFmtId="0" fontId="89" fillId="12" borderId="1" xfId="0" applyFont="1" applyFill="1" applyBorder="1" applyAlignment="1">
      <alignment horizontal="left" vertical="top" wrapText="1"/>
    </xf>
    <xf numFmtId="0" fontId="89" fillId="12" borderId="1" xfId="0" applyFont="1" applyFill="1" applyBorder="1" applyAlignment="1">
      <alignment vertical="top" wrapText="1"/>
    </xf>
    <xf numFmtId="0" fontId="90" fillId="12" borderId="1" xfId="0" applyFont="1" applyFill="1" applyBorder="1" applyAlignment="1">
      <alignment horizontal="left" vertical="center" wrapText="1"/>
    </xf>
    <xf numFmtId="0" fontId="14" fillId="0" borderId="1" xfId="0" applyFont="1" applyBorder="1" applyAlignment="1">
      <alignment textRotation="90"/>
    </xf>
    <xf numFmtId="0" fontId="91" fillId="0" borderId="0" xfId="0" applyFont="1"/>
    <xf numFmtId="0" fontId="92" fillId="0" borderId="0" xfId="0" applyFont="1" applyAlignment="1">
      <alignment vertical="center" wrapText="1"/>
    </xf>
    <xf numFmtId="0" fontId="91" fillId="0" borderId="0" xfId="0" applyFont="1" applyAlignment="1">
      <alignment horizontal="left" vertical="center" wrapText="1" indent="1"/>
    </xf>
    <xf numFmtId="0" fontId="6" fillId="16" borderId="1" xfId="0" applyFont="1" applyFill="1" applyBorder="1" applyAlignment="1">
      <alignment horizontal="left" vertical="center" wrapText="1"/>
    </xf>
    <xf numFmtId="0" fontId="6" fillId="16" borderId="12"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1" xfId="6" applyFont="1" applyFill="1" applyBorder="1" applyAlignment="1">
      <alignment horizontal="left" vertical="center" wrapText="1"/>
    </xf>
    <xf numFmtId="4" fontId="6" fillId="0" borderId="1" xfId="0" applyNumberFormat="1" applyFont="1" applyBorder="1" applyAlignment="1">
      <alignment horizontal="center" vertical="center" wrapText="1"/>
    </xf>
    <xf numFmtId="0" fontId="86" fillId="9" borderId="4" xfId="0" applyFont="1" applyFill="1" applyBorder="1" applyAlignment="1">
      <alignment wrapText="1"/>
    </xf>
    <xf numFmtId="165" fontId="6" fillId="12" borderId="1" xfId="2" applyFont="1" applyFill="1" applyBorder="1" applyAlignment="1">
      <alignment horizontal="center" vertical="center" wrapText="1"/>
    </xf>
    <xf numFmtId="165" fontId="6" fillId="4" borderId="1" xfId="2" applyFont="1" applyFill="1" applyBorder="1" applyAlignment="1">
      <alignment horizontal="center" vertical="center" wrapText="1"/>
    </xf>
    <xf numFmtId="0" fontId="21" fillId="0" borderId="1" xfId="0" applyFont="1" applyBorder="1" applyAlignment="1">
      <alignment horizontal="center" vertical="center" wrapText="1"/>
    </xf>
    <xf numFmtId="0" fontId="29" fillId="12" borderId="1" xfId="5" applyFont="1" applyFill="1" applyBorder="1" applyAlignment="1">
      <alignment horizontal="center" vertical="center" wrapText="1"/>
    </xf>
    <xf numFmtId="0" fontId="90" fillId="12" borderId="1" xfId="0" applyFont="1" applyFill="1" applyBorder="1" applyAlignment="1">
      <alignment horizontal="center" vertical="center" wrapText="1"/>
    </xf>
    <xf numFmtId="167" fontId="20" fillId="3" borderId="1" xfId="2"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67" fontId="19" fillId="3" borderId="1" xfId="2" applyNumberFormat="1" applyFont="1" applyFill="1" applyBorder="1" applyAlignment="1">
      <alignment horizontal="center" vertical="center" wrapText="1"/>
    </xf>
    <xf numFmtId="175" fontId="6" fillId="12" borderId="1" xfId="2" applyNumberFormat="1" applyFont="1" applyFill="1" applyBorder="1" applyAlignment="1">
      <alignment horizontal="center" vertical="center" wrapText="1"/>
    </xf>
    <xf numFmtId="49" fontId="89" fillId="12" borderId="1" xfId="5" applyNumberFormat="1" applyFont="1" applyFill="1" applyBorder="1" applyAlignment="1">
      <alignment horizontal="center" vertical="center" wrapText="1"/>
    </xf>
    <xf numFmtId="0" fontId="89" fillId="12" borderId="1" xfId="0" applyFont="1" applyFill="1" applyBorder="1" applyAlignment="1">
      <alignment horizontal="center" vertical="center" wrapText="1"/>
    </xf>
    <xf numFmtId="49" fontId="88" fillId="12" borderId="1" xfId="5" applyNumberFormat="1" applyFont="1" applyFill="1" applyBorder="1" applyAlignment="1">
      <alignment horizontal="center" vertical="center" wrapText="1"/>
    </xf>
    <xf numFmtId="0" fontId="6" fillId="4" borderId="0" xfId="0" applyFont="1" applyFill="1"/>
    <xf numFmtId="0" fontId="13" fillId="4" borderId="0" xfId="0" applyFont="1" applyFill="1"/>
    <xf numFmtId="0" fontId="16" fillId="4" borderId="0" xfId="0" applyFont="1" applyFill="1"/>
    <xf numFmtId="0" fontId="86" fillId="4" borderId="4" xfId="0" applyFont="1" applyFill="1" applyBorder="1" applyAlignment="1">
      <alignment wrapText="1"/>
    </xf>
    <xf numFmtId="165" fontId="11" fillId="4" borderId="1" xfId="2" applyFont="1" applyFill="1" applyBorder="1" applyAlignment="1">
      <alignment horizontal="center" vertical="center" wrapText="1"/>
    </xf>
    <xf numFmtId="165" fontId="90" fillId="4" borderId="1" xfId="2" applyFont="1" applyFill="1" applyBorder="1" applyAlignment="1">
      <alignment horizontal="center" vertical="center" wrapText="1"/>
    </xf>
    <xf numFmtId="165" fontId="20" fillId="4" borderId="1" xfId="2" applyFont="1" applyFill="1" applyBorder="1" applyAlignment="1">
      <alignment horizontal="center" vertical="center" wrapText="1"/>
    </xf>
    <xf numFmtId="165" fontId="90" fillId="4" borderId="1" xfId="2" applyFont="1" applyFill="1" applyBorder="1" applyAlignment="1">
      <alignment horizontal="left" vertical="center" wrapText="1"/>
    </xf>
    <xf numFmtId="165" fontId="20" fillId="4" borderId="1" xfId="2" applyFont="1" applyFill="1" applyBorder="1" applyAlignment="1">
      <alignment horizontal="left" vertical="center" wrapText="1"/>
    </xf>
    <xf numFmtId="0" fontId="10" fillId="4" borderId="0" xfId="0" applyFont="1" applyFill="1"/>
    <xf numFmtId="165" fontId="6" fillId="16" borderId="1" xfId="2" applyFont="1" applyFill="1" applyBorder="1" applyAlignment="1">
      <alignment horizontal="center" vertical="center" wrapText="1"/>
    </xf>
    <xf numFmtId="0" fontId="6" fillId="16" borderId="1" xfId="6" applyFont="1" applyFill="1" applyBorder="1" applyAlignment="1">
      <alignment horizontal="left" vertical="center" wrapText="1"/>
    </xf>
    <xf numFmtId="167" fontId="11" fillId="4" borderId="1" xfId="2" applyNumberFormat="1" applyFont="1" applyFill="1" applyBorder="1" applyAlignment="1">
      <alignment horizontal="center" vertical="center" wrapText="1"/>
    </xf>
    <xf numFmtId="0" fontId="19" fillId="18" borderId="1" xfId="0" applyFont="1" applyFill="1" applyBorder="1" applyAlignment="1">
      <alignment horizontal="center" vertical="center" textRotation="90" wrapText="1"/>
    </xf>
    <xf numFmtId="0" fontId="19" fillId="6" borderId="1" xfId="0" applyFont="1" applyFill="1" applyBorder="1" applyAlignment="1">
      <alignment horizontal="center" vertical="center" textRotation="90" wrapText="1"/>
    </xf>
    <xf numFmtId="0" fontId="20" fillId="6" borderId="1" xfId="5" applyFont="1" applyFill="1" applyBorder="1" applyAlignment="1">
      <alignment horizontal="center" vertical="center" textRotation="90" wrapText="1"/>
    </xf>
    <xf numFmtId="0" fontId="19" fillId="0" borderId="1" xfId="0" applyFont="1" applyBorder="1" applyAlignment="1">
      <alignment horizontal="center" vertical="center" textRotation="90" wrapText="1"/>
    </xf>
    <xf numFmtId="0" fontId="20" fillId="8" borderId="1" xfId="5" applyFont="1" applyFill="1" applyBorder="1" applyAlignment="1">
      <alignment horizontal="center" vertical="center" textRotation="90" wrapText="1"/>
    </xf>
    <xf numFmtId="0" fontId="19" fillId="18" borderId="1" xfId="0" applyFont="1" applyFill="1" applyBorder="1" applyAlignment="1">
      <alignment horizontal="left" vertical="center"/>
    </xf>
    <xf numFmtId="0" fontId="19" fillId="18" borderId="1" xfId="0" applyFont="1" applyFill="1" applyBorder="1" applyAlignment="1">
      <alignment horizontal="left" vertical="center" wrapText="1"/>
    </xf>
    <xf numFmtId="0" fontId="93" fillId="8" borderId="12" xfId="0" applyFont="1" applyFill="1" applyBorder="1" applyAlignment="1">
      <alignment horizontal="center" vertical="center" wrapText="1"/>
    </xf>
    <xf numFmtId="0" fontId="93" fillId="8" borderId="1" xfId="0" applyFont="1" applyFill="1" applyBorder="1" applyAlignment="1">
      <alignment horizontal="center" vertical="center" wrapText="1"/>
    </xf>
    <xf numFmtId="0" fontId="61" fillId="8" borderId="0" xfId="0" applyFont="1" applyFill="1"/>
    <xf numFmtId="0" fontId="86" fillId="8" borderId="0" xfId="0" applyFont="1" applyFill="1" applyBorder="1" applyAlignment="1">
      <alignment wrapText="1"/>
    </xf>
    <xf numFmtId="0" fontId="93" fillId="8" borderId="1" xfId="0" applyFont="1" applyFill="1" applyBorder="1" applyAlignment="1">
      <alignment horizontal="center" vertical="center"/>
    </xf>
    <xf numFmtId="0" fontId="93" fillId="8" borderId="1" xfId="0" applyFont="1" applyFill="1" applyBorder="1" applyAlignment="1">
      <alignment wrapText="1"/>
    </xf>
    <xf numFmtId="0" fontId="10" fillId="8" borderId="0" xfId="0" applyFont="1" applyFill="1"/>
    <xf numFmtId="0" fontId="1" fillId="9" borderId="1" xfId="0" applyFont="1" applyFill="1" applyBorder="1" applyAlignment="1">
      <alignment horizontal="center" wrapText="1"/>
    </xf>
    <xf numFmtId="0" fontId="1" fillId="9" borderId="1" xfId="0" applyFont="1" applyFill="1" applyBorder="1" applyAlignment="1">
      <alignment horizontal="center" vertical="center"/>
    </xf>
    <xf numFmtId="49" fontId="94" fillId="9" borderId="1" xfId="0" applyNumberFormat="1" applyFont="1" applyFill="1" applyBorder="1" applyAlignment="1">
      <alignment horizontal="center" vertical="center" wrapText="1"/>
    </xf>
    <xf numFmtId="49" fontId="94" fillId="9" borderId="1" xfId="0" applyNumberFormat="1" applyFont="1" applyFill="1" applyBorder="1" applyAlignment="1">
      <alignment horizontal="center" vertical="center"/>
    </xf>
    <xf numFmtId="0" fontId="1" fillId="9" borderId="1" xfId="0" applyFont="1" applyFill="1" applyBorder="1" applyAlignment="1">
      <alignment horizontal="center" vertical="center" wrapText="1"/>
    </xf>
    <xf numFmtId="0" fontId="0" fillId="19" borderId="1" xfId="0" applyFill="1" applyBorder="1"/>
    <xf numFmtId="49" fontId="0" fillId="19" borderId="1" xfId="0" applyNumberFormat="1" applyFill="1" applyBorder="1" applyAlignment="1">
      <alignment horizontal="center"/>
    </xf>
    <xf numFmtId="0" fontId="95" fillId="0" borderId="36" xfId="0" applyFont="1" applyBorder="1" applyAlignment="1">
      <alignment vertical="center" wrapText="1"/>
    </xf>
    <xf numFmtId="49" fontId="0" fillId="20" borderId="1" xfId="0" applyNumberFormat="1" applyFill="1" applyBorder="1"/>
    <xf numFmtId="49" fontId="0" fillId="20" borderId="1" xfId="0" applyNumberFormat="1" applyFill="1" applyBorder="1" applyAlignment="1">
      <alignment horizontal="left"/>
    </xf>
    <xf numFmtId="0" fontId="0" fillId="19" borderId="1" xfId="0" applyFill="1" applyBorder="1" applyAlignment="1">
      <alignment horizontal="center" wrapText="1"/>
    </xf>
    <xf numFmtId="0" fontId="96" fillId="19" borderId="1" xfId="0" applyFont="1" applyFill="1" applyBorder="1" applyAlignment="1">
      <alignment horizontal="center" vertical="center"/>
    </xf>
    <xf numFmtId="0" fontId="0" fillId="0" borderId="1" xfId="0" applyBorder="1" applyAlignment="1"/>
    <xf numFmtId="0" fontId="95" fillId="0" borderId="0" xfId="0" applyFont="1"/>
    <xf numFmtId="0" fontId="95" fillId="0" borderId="9" xfId="0" applyFont="1" applyBorder="1" applyAlignment="1">
      <alignment vertical="center" wrapText="1"/>
    </xf>
    <xf numFmtId="0" fontId="0" fillId="19" borderId="1" xfId="0" applyFill="1" applyBorder="1" applyAlignment="1">
      <alignment horizontal="center"/>
    </xf>
    <xf numFmtId="0" fontId="0" fillId="19" borderId="1" xfId="0" applyFill="1" applyBorder="1" applyAlignment="1">
      <alignment wrapText="1"/>
    </xf>
    <xf numFmtId="0" fontId="98" fillId="19" borderId="1" xfId="0" applyFont="1" applyFill="1" applyBorder="1" applyAlignment="1">
      <alignment horizontal="center" vertical="center"/>
    </xf>
    <xf numFmtId="0" fontId="0" fillId="0" borderId="1" xfId="0" applyBorder="1" applyAlignment="1">
      <alignment vertical="top"/>
    </xf>
    <xf numFmtId="0" fontId="11" fillId="0" borderId="0" xfId="0" applyFont="1" applyAlignment="1">
      <alignment horizontal="left" wrapText="1"/>
    </xf>
    <xf numFmtId="0" fontId="37" fillId="0" borderId="1" xfId="0" applyFont="1" applyFill="1" applyBorder="1" applyAlignment="1">
      <alignment horizontal="left" wrapText="1"/>
    </xf>
    <xf numFmtId="0" fontId="11" fillId="0" borderId="1" xfId="0" applyFont="1" applyFill="1" applyBorder="1" applyAlignment="1">
      <alignment horizontal="justify" wrapText="1"/>
    </xf>
    <xf numFmtId="0" fontId="45" fillId="0" borderId="17" xfId="0" applyFont="1" applyBorder="1" applyAlignment="1">
      <alignment horizontal="left" wrapText="1"/>
    </xf>
    <xf numFmtId="0" fontId="46" fillId="0" borderId="17" xfId="0" applyFont="1" applyBorder="1" applyAlignment="1">
      <alignment horizontal="right"/>
    </xf>
    <xf numFmtId="0" fontId="45" fillId="0" borderId="14" xfId="0" applyFont="1" applyBorder="1" applyAlignment="1">
      <alignment horizontal="left" wrapText="1"/>
    </xf>
    <xf numFmtId="0" fontId="46" fillId="0" borderId="14" xfId="0" applyFont="1" applyBorder="1" applyAlignment="1">
      <alignment horizontal="right"/>
    </xf>
    <xf numFmtId="0" fontId="35" fillId="0" borderId="2" xfId="0" applyFont="1" applyFill="1" applyBorder="1" applyAlignment="1">
      <alignment horizontal="justify" wrapText="1"/>
    </xf>
    <xf numFmtId="0" fontId="10" fillId="0" borderId="14" xfId="0" applyFont="1" applyFill="1" applyBorder="1" applyAlignment="1">
      <alignment horizontal="justify" wrapText="1"/>
    </xf>
    <xf numFmtId="0" fontId="10" fillId="0" borderId="3" xfId="0" applyFont="1" applyFill="1" applyBorder="1" applyAlignment="1">
      <alignment horizontal="justify" wrapText="1"/>
    </xf>
    <xf numFmtId="0" fontId="31" fillId="3" borderId="12" xfId="0" applyFont="1" applyFill="1" applyBorder="1" applyAlignment="1">
      <alignment horizontal="left" vertical="center" wrapText="1"/>
    </xf>
    <xf numFmtId="0" fontId="31" fillId="3" borderId="13" xfId="0" applyFont="1" applyFill="1" applyBorder="1" applyAlignment="1">
      <alignment horizontal="left" vertical="center" wrapText="1"/>
    </xf>
    <xf numFmtId="0" fontId="35" fillId="0" borderId="16" xfId="0" applyFont="1" applyFill="1" applyBorder="1" applyAlignment="1">
      <alignment horizontal="center" wrapText="1"/>
    </xf>
    <xf numFmtId="0" fontId="35" fillId="0" borderId="17" xfId="0" applyFont="1" applyFill="1" applyBorder="1" applyAlignment="1">
      <alignment horizontal="center" wrapText="1"/>
    </xf>
    <xf numFmtId="0" fontId="35" fillId="0" borderId="18" xfId="0" applyFont="1" applyFill="1" applyBorder="1" applyAlignment="1">
      <alignment horizontal="center" wrapText="1"/>
    </xf>
    <xf numFmtId="0" fontId="35" fillId="0" borderId="19" xfId="0" applyFont="1" applyFill="1" applyBorder="1" applyAlignment="1">
      <alignment horizontal="center" wrapText="1"/>
    </xf>
    <xf numFmtId="0" fontId="35" fillId="0" borderId="4" xfId="0" applyFont="1" applyFill="1" applyBorder="1" applyAlignment="1">
      <alignment horizontal="center" wrapText="1"/>
    </xf>
    <xf numFmtId="0" fontId="35" fillId="0" borderId="20" xfId="0" applyFont="1" applyFill="1" applyBorder="1" applyAlignment="1">
      <alignment horizontal="center" wrapText="1"/>
    </xf>
    <xf numFmtId="0" fontId="31" fillId="3" borderId="2" xfId="0" applyFont="1" applyFill="1" applyBorder="1" applyAlignment="1">
      <alignment horizontal="center" vertical="top" wrapText="1"/>
    </xf>
    <xf numFmtId="0" fontId="31" fillId="3" borderId="14" xfId="0" applyFont="1" applyFill="1" applyBorder="1" applyAlignment="1">
      <alignment horizontal="center" vertical="top" wrapText="1"/>
    </xf>
    <xf numFmtId="0" fontId="31" fillId="3" borderId="3" xfId="0" applyFont="1" applyFill="1" applyBorder="1" applyAlignment="1">
      <alignment horizontal="center" vertical="top" wrapText="1"/>
    </xf>
    <xf numFmtId="0" fontId="44" fillId="0" borderId="2" xfId="0" applyFont="1" applyFill="1" applyBorder="1" applyAlignment="1">
      <alignment horizontal="center" vertical="top" wrapText="1"/>
    </xf>
    <xf numFmtId="0" fontId="44" fillId="0" borderId="14" xfId="0" applyFont="1" applyFill="1" applyBorder="1" applyAlignment="1">
      <alignment horizontal="center" vertical="top" wrapText="1"/>
    </xf>
    <xf numFmtId="0" fontId="44" fillId="0" borderId="3" xfId="0" applyFont="1" applyFill="1" applyBorder="1" applyAlignment="1">
      <alignment horizontal="center" vertical="top" wrapText="1"/>
    </xf>
    <xf numFmtId="0" fontId="31" fillId="3" borderId="1" xfId="0" applyFont="1" applyFill="1" applyBorder="1" applyAlignment="1">
      <alignment horizontal="left" vertical="center" wrapText="1"/>
    </xf>
    <xf numFmtId="0" fontId="35" fillId="0" borderId="1" xfId="0" applyFont="1" applyFill="1" applyBorder="1" applyAlignment="1">
      <alignment horizontal="justify" wrapText="1"/>
    </xf>
    <xf numFmtId="0" fontId="35" fillId="0" borderId="2" xfId="0" applyFont="1" applyFill="1" applyBorder="1" applyAlignment="1">
      <alignment horizontal="center" wrapText="1"/>
    </xf>
    <xf numFmtId="0" fontId="35" fillId="0" borderId="14" xfId="0" applyFont="1" applyFill="1" applyBorder="1" applyAlignment="1">
      <alignment horizontal="center" wrapText="1"/>
    </xf>
    <xf numFmtId="0" fontId="35" fillId="0" borderId="3" xfId="0" applyFont="1" applyFill="1" applyBorder="1" applyAlignment="1">
      <alignment horizontal="center" wrapText="1"/>
    </xf>
    <xf numFmtId="0" fontId="35" fillId="0" borderId="2" xfId="0" applyFont="1" applyFill="1" applyBorder="1" applyAlignment="1">
      <alignment wrapText="1"/>
    </xf>
    <xf numFmtId="0" fontId="10" fillId="0" borderId="14" xfId="0" applyFont="1" applyFill="1" applyBorder="1" applyAlignment="1">
      <alignment wrapText="1"/>
    </xf>
    <xf numFmtId="0" fontId="10" fillId="0" borderId="3" xfId="0" applyFont="1" applyFill="1" applyBorder="1" applyAlignment="1">
      <alignment wrapText="1"/>
    </xf>
    <xf numFmtId="0" fontId="6" fillId="3" borderId="2" xfId="0" applyFont="1" applyFill="1" applyBorder="1" applyAlignment="1">
      <alignment wrapText="1"/>
    </xf>
    <xf numFmtId="0" fontId="10" fillId="3" borderId="3" xfId="0" applyFont="1" applyFill="1" applyBorder="1" applyAlignment="1">
      <alignment wrapText="1"/>
    </xf>
    <xf numFmtId="0" fontId="36" fillId="0" borderId="12" xfId="0" applyFont="1" applyFill="1" applyBorder="1" applyAlignment="1">
      <alignment wrapText="1"/>
    </xf>
    <xf numFmtId="0" fontId="35" fillId="0" borderId="12" xfId="0" applyFont="1" applyFill="1" applyBorder="1" applyAlignment="1">
      <alignment wrapText="1"/>
    </xf>
    <xf numFmtId="0" fontId="35" fillId="0" borderId="1" xfId="0" applyFont="1" applyFill="1" applyBorder="1" applyAlignment="1">
      <alignment wrapText="1"/>
    </xf>
    <xf numFmtId="0" fontId="31" fillId="3" borderId="16" xfId="0" applyFont="1" applyFill="1" applyBorder="1" applyAlignment="1">
      <alignment horizontal="left" vertical="center" wrapText="1"/>
    </xf>
    <xf numFmtId="0" fontId="31" fillId="3" borderId="19" xfId="0" applyFont="1" applyFill="1" applyBorder="1" applyAlignment="1">
      <alignment horizontal="left" vertical="center" wrapText="1"/>
    </xf>
    <xf numFmtId="0" fontId="30" fillId="3" borderId="1" xfId="0" applyFont="1" applyFill="1" applyBorder="1" applyAlignment="1">
      <alignment horizontal="center" wrapText="1"/>
    </xf>
    <xf numFmtId="0" fontId="44" fillId="0" borderId="1" xfId="0" applyFont="1" applyFill="1" applyBorder="1" applyAlignment="1">
      <alignment horizontal="right" wrapText="1"/>
    </xf>
    <xf numFmtId="0" fontId="6" fillId="0" borderId="2" xfId="0" applyFont="1" applyFill="1" applyBorder="1" applyAlignment="1">
      <alignment horizontal="center" wrapText="1"/>
    </xf>
    <xf numFmtId="0" fontId="6" fillId="0" borderId="14" xfId="0" applyFont="1" applyFill="1" applyBorder="1" applyAlignment="1">
      <alignment horizontal="center" wrapText="1"/>
    </xf>
    <xf numFmtId="0" fontId="40" fillId="0" borderId="1" xfId="0" applyFont="1" applyFill="1" applyBorder="1" applyAlignment="1">
      <alignment wrapText="1"/>
    </xf>
    <xf numFmtId="0" fontId="6" fillId="0" borderId="1" xfId="0" applyFont="1" applyFill="1" applyBorder="1" applyAlignment="1">
      <alignment wrapText="1"/>
    </xf>
    <xf numFmtId="0" fontId="36" fillId="0" borderId="2" xfId="0" applyFont="1" applyFill="1" applyBorder="1" applyAlignment="1">
      <alignment horizontal="center" wrapText="1"/>
    </xf>
    <xf numFmtId="0" fontId="36" fillId="0" borderId="14" xfId="0" applyFont="1" applyFill="1" applyBorder="1" applyAlignment="1">
      <alignment horizontal="center" wrapText="1"/>
    </xf>
    <xf numFmtId="0" fontId="36" fillId="0" borderId="3" xfId="0" applyFont="1" applyFill="1" applyBorder="1" applyAlignment="1">
      <alignment horizontal="center" wrapText="1"/>
    </xf>
    <xf numFmtId="0" fontId="37" fillId="3" borderId="2" xfId="0" applyFont="1" applyFill="1" applyBorder="1" applyAlignment="1">
      <alignment horizontal="center" wrapText="1"/>
    </xf>
    <xf numFmtId="0" fontId="37" fillId="3" borderId="14" xfId="0" applyFont="1" applyFill="1" applyBorder="1" applyAlignment="1">
      <alignment horizontal="center" wrapText="1"/>
    </xf>
    <xf numFmtId="0" fontId="37" fillId="3" borderId="3" xfId="0" applyFont="1" applyFill="1" applyBorder="1" applyAlignment="1">
      <alignment horizontal="center" wrapText="1"/>
    </xf>
    <xf numFmtId="0" fontId="6" fillId="0" borderId="14" xfId="0" applyFont="1" applyFill="1" applyBorder="1" applyAlignment="1">
      <alignment horizontal="left" wrapText="1"/>
    </xf>
    <xf numFmtId="0" fontId="6" fillId="0" borderId="3" xfId="0" applyFont="1" applyFill="1" applyBorder="1" applyAlignment="1">
      <alignment horizontal="left" wrapText="1"/>
    </xf>
    <xf numFmtId="0" fontId="33" fillId="0" borderId="0" xfId="0" applyFont="1" applyAlignment="1">
      <alignment horizontal="right" vertical="center" wrapText="1"/>
    </xf>
    <xf numFmtId="0" fontId="34" fillId="0" borderId="0" xfId="0" applyFont="1" applyAlignment="1">
      <alignment horizontal="right" vertical="center" wrapText="1"/>
    </xf>
    <xf numFmtId="0" fontId="11" fillId="0" borderId="0" xfId="0" applyFont="1" applyBorder="1" applyAlignment="1">
      <alignment horizontal="right" vertical="center" wrapText="1"/>
    </xf>
    <xf numFmtId="0" fontId="31" fillId="14" borderId="13" xfId="0" applyFont="1" applyFill="1" applyBorder="1" applyAlignment="1">
      <alignment horizontal="center"/>
    </xf>
    <xf numFmtId="0" fontId="35" fillId="0" borderId="1" xfId="0" applyFont="1" applyBorder="1" applyAlignment="1">
      <alignment wrapText="1"/>
    </xf>
    <xf numFmtId="0" fontId="31" fillId="3" borderId="1" xfId="0" applyFont="1" applyFill="1" applyBorder="1" applyAlignment="1">
      <alignment vertical="center" wrapText="1"/>
    </xf>
    <xf numFmtId="0" fontId="36" fillId="3" borderId="1" xfId="0" applyFont="1" applyFill="1" applyBorder="1" applyAlignment="1">
      <alignment wrapText="1"/>
    </xf>
    <xf numFmtId="0" fontId="35" fillId="13" borderId="2" xfId="0" applyFont="1" applyFill="1" applyBorder="1" applyAlignment="1">
      <alignment horizontal="justify" wrapText="1"/>
    </xf>
    <xf numFmtId="0" fontId="35" fillId="13" borderId="14" xfId="0" applyFont="1" applyFill="1" applyBorder="1" applyAlignment="1">
      <alignment horizontal="justify" wrapText="1"/>
    </xf>
    <xf numFmtId="0" fontId="35" fillId="13" borderId="3" xfId="0" applyFont="1" applyFill="1" applyBorder="1" applyAlignment="1">
      <alignment horizontal="justify" wrapText="1"/>
    </xf>
    <xf numFmtId="0" fontId="37" fillId="3" borderId="14" xfId="0" applyFont="1" applyFill="1" applyBorder="1" applyAlignment="1">
      <alignment horizontal="left" wrapText="1"/>
    </xf>
    <xf numFmtId="0" fontId="37" fillId="3" borderId="3" xfId="0" applyFont="1" applyFill="1" applyBorder="1" applyAlignment="1">
      <alignment horizontal="left" wrapText="1"/>
    </xf>
    <xf numFmtId="0" fontId="6" fillId="12" borderId="2" xfId="0" applyFont="1" applyFill="1" applyBorder="1" applyAlignment="1">
      <alignment horizontal="center"/>
    </xf>
    <xf numFmtId="0" fontId="6" fillId="12" borderId="14" xfId="0" applyFont="1" applyFill="1" applyBorder="1" applyAlignment="1">
      <alignment horizontal="center"/>
    </xf>
    <xf numFmtId="0" fontId="6" fillId="12" borderId="3" xfId="0" applyFont="1" applyFill="1" applyBorder="1" applyAlignment="1">
      <alignment horizont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1" fillId="3" borderId="2" xfId="0" applyFont="1" applyFill="1" applyBorder="1" applyAlignment="1">
      <alignment horizontal="center" vertical="center" wrapText="1"/>
    </xf>
    <xf numFmtId="0" fontId="31" fillId="3" borderId="14"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50" fillId="3" borderId="2" xfId="1" applyFont="1" applyFill="1" applyBorder="1" applyAlignment="1" applyProtection="1">
      <alignment horizontal="center" vertical="center" wrapText="1"/>
    </xf>
    <xf numFmtId="0" fontId="50" fillId="3" borderId="14" xfId="1" applyFont="1" applyFill="1" applyBorder="1" applyAlignment="1" applyProtection="1">
      <alignment horizontal="center" vertical="center" wrapText="1"/>
    </xf>
    <xf numFmtId="0" fontId="50" fillId="3" borderId="3" xfId="1" applyFont="1" applyFill="1" applyBorder="1" applyAlignment="1" applyProtection="1">
      <alignment horizontal="center" vertical="center" wrapText="1"/>
    </xf>
    <xf numFmtId="0" fontId="17" fillId="9" borderId="1" xfId="0" applyFont="1" applyFill="1" applyBorder="1" applyAlignment="1">
      <alignment horizontal="center" vertical="center"/>
    </xf>
    <xf numFmtId="0" fontId="32" fillId="8" borderId="8" xfId="0" applyFont="1" applyFill="1" applyBorder="1" applyAlignment="1">
      <alignment horizontal="left" vertical="center"/>
    </xf>
    <xf numFmtId="0" fontId="32" fillId="8" borderId="37" xfId="0" applyFont="1" applyFill="1" applyBorder="1" applyAlignment="1">
      <alignment horizontal="left" vertical="center"/>
    </xf>
    <xf numFmtId="0" fontId="32" fillId="8" borderId="6" xfId="0" applyFont="1" applyFill="1" applyBorder="1" applyAlignment="1">
      <alignment horizontal="left" vertical="center"/>
    </xf>
    <xf numFmtId="0" fontId="15" fillId="9" borderId="0" xfId="5" applyFont="1" applyFill="1" applyBorder="1" applyAlignment="1">
      <alignment horizontal="center" vertical="center" wrapText="1"/>
    </xf>
    <xf numFmtId="0" fontId="35" fillId="0" borderId="22" xfId="0" applyFont="1" applyBorder="1" applyAlignment="1">
      <alignment horizontal="center"/>
    </xf>
    <xf numFmtId="0" fontId="54" fillId="12" borderId="22" xfId="0" applyFont="1" applyFill="1" applyBorder="1" applyAlignment="1">
      <alignment horizontal="center"/>
    </xf>
    <xf numFmtId="0" fontId="54" fillId="12" borderId="35" xfId="0" applyFont="1" applyFill="1" applyBorder="1" applyAlignment="1">
      <alignment horizontal="center"/>
    </xf>
    <xf numFmtId="0" fontId="19" fillId="3" borderId="2"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1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19" fillId="12" borderId="29" xfId="0" applyFont="1" applyFill="1" applyBorder="1" applyAlignment="1">
      <alignment horizontal="center" vertical="center" wrapText="1"/>
    </xf>
    <xf numFmtId="0" fontId="19" fillId="12" borderId="17" xfId="0" applyFont="1" applyFill="1" applyBorder="1" applyAlignment="1">
      <alignment horizontal="center" vertical="center" wrapText="1"/>
    </xf>
    <xf numFmtId="0" fontId="19" fillId="12" borderId="30" xfId="0" applyFont="1" applyFill="1" applyBorder="1" applyAlignment="1">
      <alignment horizontal="center" vertical="center" wrapText="1"/>
    </xf>
    <xf numFmtId="14" fontId="19" fillId="12" borderId="31" xfId="0" applyNumberFormat="1" applyFont="1" applyFill="1" applyBorder="1" applyAlignment="1">
      <alignment horizontal="right" vertical="top" wrapText="1"/>
    </xf>
    <xf numFmtId="14" fontId="19" fillId="12" borderId="14" xfId="0" applyNumberFormat="1" applyFont="1" applyFill="1" applyBorder="1" applyAlignment="1">
      <alignment horizontal="right" vertical="top" wrapText="1"/>
    </xf>
    <xf numFmtId="14" fontId="19" fillId="12" borderId="32" xfId="0" applyNumberFormat="1" applyFont="1" applyFill="1" applyBorder="1" applyAlignment="1">
      <alignment horizontal="right" vertical="top" wrapText="1"/>
    </xf>
    <xf numFmtId="0" fontId="19" fillId="12" borderId="2" xfId="0"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2" xfId="1" applyFont="1" applyFill="1" applyBorder="1" applyAlignment="1" applyProtection="1">
      <alignment horizontal="left" vertical="center" wrapText="1"/>
    </xf>
    <xf numFmtId="0" fontId="19" fillId="3" borderId="14" xfId="1" applyFont="1" applyFill="1" applyBorder="1" applyAlignment="1" applyProtection="1">
      <alignment horizontal="left" vertical="center" wrapText="1"/>
    </xf>
    <xf numFmtId="0" fontId="19" fillId="3" borderId="3" xfId="1" applyFont="1" applyFill="1" applyBorder="1" applyAlignment="1" applyProtection="1">
      <alignment horizontal="left" vertical="center" wrapText="1"/>
    </xf>
    <xf numFmtId="0" fontId="19" fillId="12" borderId="0" xfId="0" applyFont="1" applyFill="1" applyAlignment="1">
      <alignment horizontal="center" wrapText="1"/>
    </xf>
    <xf numFmtId="0" fontId="30" fillId="12" borderId="0" xfId="0" applyFont="1" applyFill="1" applyAlignment="1">
      <alignment horizontal="center" wrapText="1"/>
    </xf>
    <xf numFmtId="0" fontId="17" fillId="12" borderId="4" xfId="0" applyFont="1" applyFill="1" applyBorder="1" applyAlignment="1">
      <alignment horizontal="center" wrapText="1"/>
    </xf>
    <xf numFmtId="0" fontId="22" fillId="14" borderId="0" xfId="0" applyFont="1" applyFill="1" applyAlignment="1">
      <alignment horizontal="center" vertical="center" wrapText="1"/>
    </xf>
    <xf numFmtId="0" fontId="20" fillId="0" borderId="2" xfId="5" applyNumberFormat="1" applyFont="1" applyBorder="1" applyAlignment="1">
      <alignment horizontal="lef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169" fontId="6" fillId="7" borderId="1" xfId="0" applyNumberFormat="1" applyFont="1" applyFill="1" applyBorder="1" applyAlignment="1">
      <alignment horizontal="center" vertical="center" wrapText="1"/>
    </xf>
    <xf numFmtId="0" fontId="10" fillId="0" borderId="1" xfId="0" applyFont="1" applyBorder="1" applyAlignment="1">
      <alignment wrapText="1"/>
    </xf>
    <xf numFmtId="0" fontId="18" fillId="0" borderId="0" xfId="12" applyFont="1" applyAlignment="1">
      <alignment vertical="center" wrapText="1"/>
    </xf>
    <xf numFmtId="0" fontId="6" fillId="0" borderId="0" xfId="0" applyFont="1" applyAlignment="1">
      <alignment vertical="center" wrapText="1"/>
    </xf>
    <xf numFmtId="169" fontId="19" fillId="0" borderId="1" xfId="0" applyNumberFormat="1" applyFont="1" applyFill="1" applyBorder="1" applyAlignment="1">
      <alignment horizontal="center" vertical="center" wrapText="1"/>
    </xf>
    <xf numFmtId="3" fontId="20" fillId="6" borderId="1" xfId="0" applyNumberFormat="1" applyFont="1" applyFill="1" applyBorder="1" applyAlignment="1">
      <alignment horizontal="center" vertical="center" wrapText="1"/>
    </xf>
    <xf numFmtId="0" fontId="10" fillId="6" borderId="1" xfId="0" applyFont="1" applyFill="1" applyBorder="1" applyAlignment="1">
      <alignment wrapText="1"/>
    </xf>
    <xf numFmtId="0" fontId="56" fillId="0" borderId="0" xfId="0" applyFont="1" applyAlignment="1">
      <alignment wrapText="1"/>
    </xf>
    <xf numFmtId="0" fontId="10" fillId="0" borderId="0" xfId="0" applyFont="1" applyAlignment="1"/>
    <xf numFmtId="0" fontId="19" fillId="15"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61"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3" fontId="20" fillId="0" borderId="2" xfId="0" applyNumberFormat="1" applyFont="1" applyBorder="1" applyAlignment="1">
      <alignment horizontal="center" vertical="center"/>
    </xf>
    <xf numFmtId="0" fontId="10" fillId="0" borderId="14" xfId="0" applyFont="1" applyBorder="1" applyAlignment="1">
      <alignment vertical="center"/>
    </xf>
    <xf numFmtId="0" fontId="10" fillId="0" borderId="3" xfId="0" applyFont="1" applyBorder="1" applyAlignment="1">
      <alignment vertical="center"/>
    </xf>
    <xf numFmtId="3" fontId="20" fillId="0" borderId="2" xfId="8" applyNumberFormat="1" applyFont="1" applyFill="1" applyBorder="1" applyAlignment="1">
      <alignment horizontal="center" vertical="center" wrapText="1"/>
    </xf>
    <xf numFmtId="0" fontId="10" fillId="0" borderId="14" xfId="0" applyFont="1" applyBorder="1" applyAlignment="1">
      <alignment wrapText="1"/>
    </xf>
    <xf numFmtId="0" fontId="10" fillId="0" borderId="3" xfId="0" applyFont="1" applyBorder="1" applyAlignment="1">
      <alignment wrapText="1"/>
    </xf>
    <xf numFmtId="0" fontId="20" fillId="0" borderId="2" xfId="5" applyNumberFormat="1" applyFont="1" applyBorder="1" applyAlignment="1">
      <alignment horizontal="center" vertical="center" wrapText="1"/>
    </xf>
    <xf numFmtId="0" fontId="10" fillId="0" borderId="14" xfId="0" applyFont="1" applyBorder="1" applyAlignment="1">
      <alignment horizontal="center" vertical="center" wrapText="1"/>
    </xf>
    <xf numFmtId="0" fontId="6" fillId="0" borderId="0" xfId="0" applyFont="1" applyAlignment="1">
      <alignment wrapText="1"/>
    </xf>
    <xf numFmtId="0" fontId="6" fillId="0" borderId="0" xfId="0" applyFont="1" applyBorder="1" applyAlignment="1">
      <alignment horizontal="center" vertical="center" wrapText="1"/>
    </xf>
    <xf numFmtId="0" fontId="10" fillId="0" borderId="0" xfId="0" applyFont="1" applyBorder="1" applyAlignment="1">
      <alignment horizontal="center"/>
    </xf>
    <xf numFmtId="0" fontId="19" fillId="6" borderId="0" xfId="0" applyFont="1" applyFill="1" applyBorder="1" applyAlignment="1">
      <alignment horizontal="left" vertical="center"/>
    </xf>
    <xf numFmtId="0" fontId="10" fillId="6" borderId="0" xfId="0" applyFont="1" applyFill="1" applyBorder="1" applyAlignment="1">
      <alignment horizontal="left" vertical="center"/>
    </xf>
    <xf numFmtId="0" fontId="19" fillId="0" borderId="0"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Border="1" applyAlignment="1">
      <alignment wrapText="1"/>
    </xf>
    <xf numFmtId="0" fontId="38" fillId="0" borderId="0" xfId="0" applyFont="1" applyAlignment="1">
      <alignment wrapText="1"/>
    </xf>
    <xf numFmtId="169" fontId="56" fillId="0" borderId="0" xfId="0" applyNumberFormat="1" applyFont="1" applyFill="1" applyBorder="1" applyAlignment="1">
      <alignment horizontal="left" vertical="center" wrapText="1"/>
    </xf>
    <xf numFmtId="0" fontId="38" fillId="0" borderId="0" xfId="0" applyFont="1" applyAlignment="1"/>
    <xf numFmtId="3" fontId="6" fillId="0" borderId="2" xfId="0" applyNumberFormat="1" applyFont="1" applyFill="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9" fillId="0" borderId="2" xfId="0" applyNumberFormat="1" applyFont="1" applyBorder="1" applyAlignment="1"/>
    <xf numFmtId="3" fontId="22" fillId="0" borderId="14" xfId="0" applyNumberFormat="1" applyFont="1" applyBorder="1" applyAlignment="1"/>
    <xf numFmtId="3" fontId="22" fillId="0" borderId="3" xfId="0" applyNumberFormat="1" applyFont="1" applyBorder="1" applyAlignment="1"/>
    <xf numFmtId="0" fontId="61" fillId="0" borderId="0" xfId="0" applyFont="1" applyAlignment="1"/>
    <xf numFmtId="0" fontId="18" fillId="0" borderId="17" xfId="5" applyNumberFormat="1" applyFont="1" applyBorder="1" applyAlignment="1">
      <alignment horizontal="left" vertical="center" wrapText="1"/>
    </xf>
    <xf numFmtId="0" fontId="10" fillId="0" borderId="17" xfId="0" applyFont="1" applyBorder="1" applyAlignment="1">
      <alignment horizontal="left" wrapText="1"/>
    </xf>
    <xf numFmtId="49" fontId="8"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58" fillId="7" borderId="2" xfId="0" applyFont="1" applyFill="1" applyBorder="1" applyAlignment="1">
      <alignment horizontal="left" vertical="center" wrapText="1"/>
    </xf>
    <xf numFmtId="0" fontId="38" fillId="7" borderId="3" xfId="0" applyFont="1" applyFill="1" applyBorder="1" applyAlignment="1">
      <alignment horizontal="left" vertical="center" wrapText="1"/>
    </xf>
    <xf numFmtId="0" fontId="83" fillId="0" borderId="1" xfId="0" applyFont="1" applyBorder="1" applyAlignment="1">
      <alignment horizontal="right" vertical="center" wrapText="1"/>
    </xf>
    <xf numFmtId="0" fontId="22" fillId="0" borderId="0" xfId="0" applyFont="1" applyAlignment="1">
      <alignment horizontal="center" vertical="center"/>
    </xf>
    <xf numFmtId="0" fontId="19" fillId="3" borderId="1" xfId="1" applyFont="1" applyFill="1" applyBorder="1" applyAlignment="1" applyProtection="1">
      <alignment horizontal="center" vertical="center" wrapText="1"/>
    </xf>
    <xf numFmtId="0" fontId="19" fillId="3" borderId="1" xfId="0" applyFont="1" applyFill="1" applyBorder="1" applyAlignment="1">
      <alignment horizontal="center" vertical="center" wrapText="1"/>
    </xf>
    <xf numFmtId="0" fontId="58" fillId="7" borderId="1" xfId="0" applyFont="1" applyFill="1" applyBorder="1" applyAlignment="1">
      <alignment horizontal="left" vertical="center" wrapText="1"/>
    </xf>
    <xf numFmtId="0" fontId="61" fillId="0" borderId="0" xfId="0" applyFont="1" applyAlignment="1">
      <alignment vertical="center" wrapText="1"/>
    </xf>
    <xf numFmtId="169" fontId="19" fillId="0" borderId="2" xfId="0" applyNumberFormat="1" applyFont="1" applyFill="1" applyBorder="1" applyAlignment="1">
      <alignment horizontal="center" vertical="center" wrapText="1"/>
    </xf>
    <xf numFmtId="0" fontId="23" fillId="0" borderId="8" xfId="0" applyFont="1" applyBorder="1" applyAlignment="1">
      <alignment horizontal="center" vertical="center" wrapText="1"/>
    </xf>
    <xf numFmtId="0" fontId="23" fillId="0" borderId="6" xfId="0" applyFont="1" applyBorder="1" applyAlignment="1">
      <alignment horizontal="center" vertical="center" wrapText="1"/>
    </xf>
    <xf numFmtId="0" fontId="15" fillId="0" borderId="8"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vertical="center" wrapText="1"/>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cellXfs>
  <cellStyles count="13">
    <cellStyle name="Normal" xfId="6" xr:uid="{00000000-0005-0000-0000-000000000000}"/>
    <cellStyle name="Normal 2" xfId="5" xr:uid="{00000000-0005-0000-0000-000001000000}"/>
    <cellStyle name="Гиперссылка 3" xfId="1" xr:uid="{00000000-0005-0000-0000-000002000000}"/>
    <cellStyle name="Обычный" xfId="0" builtinId="0"/>
    <cellStyle name="Обычный 2" xfId="12" xr:uid="{00000000-0005-0000-0000-000004000000}"/>
    <cellStyle name="Обычный 2 2 2 2" xfId="11" xr:uid="{00000000-0005-0000-0000-000005000000}"/>
    <cellStyle name="Обычный 3 16" xfId="9" xr:uid="{00000000-0005-0000-0000-000006000000}"/>
    <cellStyle name="Обычный_орел РЦ расчет" xfId="8" xr:uid="{00000000-0005-0000-0000-000007000000}"/>
    <cellStyle name="Обычный_расчет весь 2" xfId="10" xr:uid="{00000000-0005-0000-0000-000008000000}"/>
    <cellStyle name="Процентный" xfId="4" builtinId="5"/>
    <cellStyle name="Финансовый" xfId="2" builtinId="3"/>
    <cellStyle name="Финансовый 2" xfId="3" xr:uid="{00000000-0005-0000-0000-00000B000000}"/>
    <cellStyle name="Финансовый 3" xfId="7" xr:uid="{00000000-0005-0000-0000-00000C000000}"/>
  </cellStyles>
  <dxfs count="89">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rgb="FF00B050"/>
      </font>
    </dxf>
    <dxf>
      <fill>
        <patternFill>
          <bgColor theme="6" tint="0.59996337778862885"/>
        </patternFill>
      </fill>
    </dxf>
    <dxf>
      <fill>
        <patternFill patternType="lightUp">
          <fgColor theme="9" tint="-0.24994659260841701"/>
          <bgColor rgb="FFFFFF99"/>
        </patternFill>
      </fill>
    </dxf>
    <dxf>
      <fill>
        <patternFill>
          <bgColor theme="6" tint="0.59996337778862885"/>
        </patternFill>
      </fill>
    </dxf>
    <dxf>
      <font>
        <b/>
        <i val="0"/>
        <color rgb="FF00B050"/>
      </font>
    </dxf>
    <dxf>
      <fill>
        <patternFill>
          <bgColor theme="6" tint="0.59996337778862885"/>
        </patternFill>
      </fill>
    </dxf>
    <dxf>
      <fill>
        <patternFill>
          <bgColor rgb="FFFF0000"/>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111</xdr:row>
      <xdr:rowOff>0</xdr:rowOff>
    </xdr:from>
    <xdr:to>
      <xdr:col>10</xdr:col>
      <xdr:colOff>1057275</xdr:colOff>
      <xdr:row>115</xdr:row>
      <xdr:rowOff>165286</xdr:rowOff>
    </xdr:to>
    <xdr:pic>
      <xdr:nvPicPr>
        <xdr:cNvPr id="2" name="Рисунок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23136225"/>
          <a:ext cx="4562475" cy="1794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51</xdr:row>
      <xdr:rowOff>66675</xdr:rowOff>
    </xdr:from>
    <xdr:to>
      <xdr:col>8</xdr:col>
      <xdr:colOff>9525</xdr:colOff>
      <xdr:row>58</xdr:row>
      <xdr:rowOff>46504</xdr:rowOff>
    </xdr:to>
    <xdr:pic>
      <xdr:nvPicPr>
        <xdr:cNvPr id="3" name="Рисунок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81350" y="10677525"/>
          <a:ext cx="5191125" cy="1408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190500</xdr:colOff>
      <xdr:row>0</xdr:row>
      <xdr:rowOff>371475</xdr:rowOff>
    </xdr:from>
    <xdr:to>
      <xdr:col>21</xdr:col>
      <xdr:colOff>400050</xdr:colOff>
      <xdr:row>13</xdr:row>
      <xdr:rowOff>127187</xdr:rowOff>
    </xdr:to>
    <xdr:pic>
      <xdr:nvPicPr>
        <xdr:cNvPr id="2" name="Picture 1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93" t="7393" r="6596" b="7076"/>
        <a:stretch>
          <a:fillRect/>
        </a:stretch>
      </xdr:blipFill>
      <xdr:spPr bwMode="auto">
        <a:xfrm>
          <a:off x="13382625" y="371475"/>
          <a:ext cx="6305550" cy="3556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10</xdr:row>
      <xdr:rowOff>0</xdr:rowOff>
    </xdr:from>
    <xdr:to>
      <xdr:col>4</xdr:col>
      <xdr:colOff>714286</xdr:colOff>
      <xdr:row>17</xdr:row>
      <xdr:rowOff>104583</xdr:rowOff>
    </xdr:to>
    <xdr:pic>
      <xdr:nvPicPr>
        <xdr:cNvPr id="2" name="Рисунок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9486900" y="1847850"/>
          <a:ext cx="714286" cy="1533333"/>
        </a:xfrm>
        <a:prstGeom prst="rect">
          <a:avLst/>
        </a:prstGeom>
      </xdr:spPr>
    </xdr:pic>
    <xdr:clientData/>
  </xdr:twoCellAnchor>
  <xdr:twoCellAnchor editAs="oneCell">
    <xdr:from>
      <xdr:col>5</xdr:col>
      <xdr:colOff>19050</xdr:colOff>
      <xdr:row>8</xdr:row>
      <xdr:rowOff>57150</xdr:rowOff>
    </xdr:from>
    <xdr:to>
      <xdr:col>10</xdr:col>
      <xdr:colOff>504825</xdr:colOff>
      <xdr:row>26</xdr:row>
      <xdr:rowOff>13639</xdr:rowOff>
    </xdr:to>
    <xdr:pic>
      <xdr:nvPicPr>
        <xdr:cNvPr id="3" name="Рисунок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0610850" y="2305050"/>
          <a:ext cx="4867275" cy="3461689"/>
        </a:xfrm>
        <a:prstGeom prst="rect">
          <a:avLst/>
        </a:prstGeom>
      </xdr:spPr>
    </xdr:pic>
    <xdr:clientData/>
  </xdr:twoCellAnchor>
  <xdr:twoCellAnchor editAs="oneCell">
    <xdr:from>
      <xdr:col>4</xdr:col>
      <xdr:colOff>0</xdr:colOff>
      <xdr:row>23</xdr:row>
      <xdr:rowOff>0</xdr:rowOff>
    </xdr:from>
    <xdr:to>
      <xdr:col>14</xdr:col>
      <xdr:colOff>532343</xdr:colOff>
      <xdr:row>53</xdr:row>
      <xdr:rowOff>75476</xdr:rowOff>
    </xdr:to>
    <xdr:pic>
      <xdr:nvPicPr>
        <xdr:cNvPr id="4" name="Рисунок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9486900" y="5467350"/>
          <a:ext cx="8457143" cy="5790476"/>
        </a:xfrm>
        <a:prstGeom prst="rect">
          <a:avLst/>
        </a:prstGeom>
      </xdr:spPr>
    </xdr:pic>
    <xdr:clientData/>
  </xdr:twoCellAnchor>
  <xdr:twoCellAnchor editAs="oneCell">
    <xdr:from>
      <xdr:col>11</xdr:col>
      <xdr:colOff>161925</xdr:colOff>
      <xdr:row>0</xdr:row>
      <xdr:rowOff>0</xdr:rowOff>
    </xdr:from>
    <xdr:to>
      <xdr:col>18</xdr:col>
      <xdr:colOff>237582</xdr:colOff>
      <xdr:row>28</xdr:row>
      <xdr:rowOff>56376</xdr:rowOff>
    </xdr:to>
    <xdr:pic>
      <xdr:nvPicPr>
        <xdr:cNvPr id="5" name="Рисунок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15744825" y="0"/>
          <a:ext cx="4342857" cy="61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D_CREDITWORK\&#1069;&#1083;&#1077;&#1082;&#1090;&#1088;&#1086;&#1085;&#1085;&#1099;&#1077;%20&#1076;&#1086;&#1089;&#1100;&#1077;\&#1044;&#1054;%20&#1058;&#1080;&#1093;&#1086;&#1088;&#1077;&#1094;&#1082;&#1080;&#1081;\_&#1060;&#1072;&#1081;&#1083;&#1086;&#1054;&#1073;&#1084;&#1077;&#1085;\&#1040;&#1055;&#1050;%20&#1051;&#1086;&#1094;&#1084;&#1072;&#1085;&#1086;&#1074;\&#1048;&#1055;%20&#1051;&#1086;&#1094;&#1084;&#1072;&#1085;&#1086;&#1074;%20&#1053;.&#1050;.%20&#1080;&#1085;&#1074;&#1077;&#1089;&#1090;\&#1054;&#1073;&#1089;&#1087;&#1077;&#1095;&#1077;&#1085;&#1080;&#1077;\&#1089;&#1086;&#1079;&#1076;&#1072;&#1085;&#1080;&#1077;%20&#1090;&#1072;&#1073;&#1083;&#1080;&#1094;%20&#1089;%20&#1079;&#1072;&#1083;&#1086;&#1075;&#1072;&#1084;&#1080;%20v1.07%20&#1083;&#1086;&#1094;&#1084;&#1072;&#1085;&#1086;&#1074;\Start%20v1.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imea.rncb.ru\FS-Root\Users\matveevaa\Desktop\&#1056;&#1072;&#1073;&#1086;&#1090;&#1072;\&#1054;&#1094;&#1077;&#1085;&#1082;&#1072;\&#1054;&#1054;&#1054;%20&#1060;&#1080;&#1088;&#1084;&#1072;%20&#1058;&#1069;&#1057;\&#1058;&#1069;&#1057;%20&#1040;&#1047;&#1057;%20&#8470;46%20&#1075;.&#1057;&#1080;&#1084;&#1092;&#1077;&#1088;&#1086;&#1087;&#1086;&#1083;&#1100;,%20&#1090;&#1088;&#1072;&#1089;&#1089;&#1072;%20&#1057;&#1080;&#1084;&#1092;&#1077;&#1088;&#1086;&#1087;&#1086;&#1083;&#1100;-&#1061;&#1072;&#1088;&#1100;&#1082;&#1086;&#1074;%209%20&#1082;&#1084;\&#1047;&#1047;_&#1040;&#1047;&#1057;%209%20&#1057;&#1080;&#1084;&#1086;&#1085;&#1077;&#1085;&#1082;&#1086;_&#1058;&#1069;&#10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imea.rncb.ru\FS-Root\Departments\DEP_Risk\UPR_CorpRisk\OTD_Pledge\&#1047;&#1040;&#1051;&#1054;&#1043;&#1048;\!&#1053;&#1086;&#1088;&#1084;&#1072;&#1090;&#1080;&#1074;&#1085;&#1099;&#1077;%20&#1076;&#1086;&#1082;&#1091;&#1084;&#1077;&#1085;&#1090;&#1099;%20&#1041;&#1072;&#1085;&#1082;&#1072;\&#1055;&#1086;&#1083;&#1086;&#1078;&#1077;&#1085;&#1080;&#1077;%20&#1087;&#1086;%20&#1079;&#1072;&#1083;&#1086;&#1075;&#1086;&#1074;&#1086;&#1081;%20&#1088;&#1072;&#1073;&#1086;&#1090;&#1077;%202021\&#1087;&#1077;&#1088;&#1089;&#1087;&#1077;&#1082;&#1090;&#1080;&#1074;&#1099;%20&#1080;&#1079;&#1084;&#1077;&#1085;&#1077;&#1085;&#1080;&#1081;\&#1085;&#1086;&#1090;&#1072;&#1088;&#1080;&#1072;&#1090;\&#1055;&#1088;&#1080;&#1084;&#1077;&#1088;%20&#1080;&#1084;&#1087;&#1086;&#1088;&#1090;&#1072;%20_&#1060;&#1086;&#1084;&#1077;&#1085;&#1082;&#1086;%20&#1057;.&#105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etunoff\&#1088;&#1072;&#1073;&#1086;&#1095;&#1080;&#1081;%20&#1089;&#1090;&#1086;&#1083;\&#1052;&#1086;&#1080;%20&#1076;&#1086;&#1082;&#1091;&#1084;&#1077;&#1085;&#1090;&#1099;\&#1057;&#1058;&#1059;&#1044;&#1045;&#1053;&#1058;\&#1050;&#1059;&#1056;&#1057;%20200%20(&#1084;&#1072;&#1088;&#1090;%202000)\&#1054;&#1079;&#1077;&#1088;&#1086;&#1074;\OCENKA.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1051;&#1080;&#1089;&#1090;%20&#1074;%20C%20%20Users%20NelyubovAV%20Downloads%20&#1055;&#1086;&#1083;&#1086;&#1078;&#1077;&#1085;&#1080;&#1077;%20&#1086;&#1073;%20&#1086;&#1088;&#1075;&#1072;&#1085;&#1080;&#1079;&#1072;&#1094;&#1080;&#1080;%20&#1079;&#1072;&#1083;&#1086;&#1075;&#1086;&#1074;&#1086;&#1081;%20&#1088;&#1072;&#1073;&#1086;&#1090;&#1099;%20&#1074;%20&#1056;&#1053;&#1050;&#1041;%20&#1041;&#1072;&#1085;&#1082;%20(&#1055;&#1040;&#1054;)%20(3).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ий реестр"/>
      <sheetName val="Лист2"/>
      <sheetName val="txt"/>
      <sheetName val="заголовки"/>
      <sheetName val="types"/>
      <sheetName val="nastr"/>
      <sheetName val="Залоговое заключение"/>
    </sheetNames>
    <sheetDataSet>
      <sheetData sheetId="0" refreshError="1"/>
      <sheetData sheetId="1" refreshError="1"/>
      <sheetData sheetId="2" refreshError="1"/>
      <sheetData sheetId="3" refreshError="1"/>
      <sheetData sheetId="4">
        <row r="1">
          <cell r="A1" t="str">
            <v>ТС</v>
          </cell>
        </row>
        <row r="2">
          <cell r="A2" t="str">
            <v>СМ, трактора</v>
          </cell>
        </row>
        <row r="3">
          <cell r="A3" t="str">
            <v>Оборудование</v>
          </cell>
        </row>
        <row r="4">
          <cell r="A4" t="str">
            <v>Животные как ОС</v>
          </cell>
        </row>
        <row r="5">
          <cell r="A5" t="str">
            <v>Животные как ТМЦ</v>
          </cell>
        </row>
        <row r="6">
          <cell r="A6" t="str">
            <v>Будущий урожай</v>
          </cell>
        </row>
        <row r="7">
          <cell r="A7" t="str">
            <v>Товары</v>
          </cell>
        </row>
        <row r="8">
          <cell r="A8" t="str">
            <v>Земельный участок (собственность)</v>
          </cell>
        </row>
        <row r="9">
          <cell r="A9" t="str">
            <v>Земельный участок (аренда)</v>
          </cell>
        </row>
        <row r="10">
          <cell r="A10" t="str">
            <v>Объект недвижимости</v>
          </cell>
        </row>
        <row r="11">
          <cell r="A11" t="str">
            <v>Залог квартиры/нежилого помещения</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отлагательные"/>
      <sheetName val="расчетный файл"/>
      <sheetName val="Описание"/>
      <sheetName val="А"/>
      <sheetName val="Рецензия"/>
      <sheetName val="недвижимость"/>
      <sheetName val="недвижимость_"/>
      <sheetName val="спецтехника"/>
      <sheetName val="автотранспорт"/>
      <sheetName val="оборудование"/>
      <sheetName val="ТМЦ"/>
      <sheetName val="Перечень документов"/>
      <sheetName val="Статистика"/>
    </sheetNames>
    <sheetDataSet>
      <sheetData sheetId="0">
        <row r="9">
          <cell r="B9" t="str">
            <v>ООО «Фирма «ТЭС»</v>
          </cell>
        </row>
      </sheetData>
      <sheetData sheetId="1"/>
      <sheetData sheetId="2">
        <row r="115">
          <cell r="F115">
            <v>7.8084492079281373</v>
          </cell>
        </row>
        <row r="138">
          <cell r="I138">
            <v>15631900</v>
          </cell>
        </row>
        <row r="157">
          <cell r="K157">
            <v>1000</v>
          </cell>
        </row>
        <row r="158">
          <cell r="K158">
            <v>1000</v>
          </cell>
        </row>
        <row r="165">
          <cell r="D165">
            <v>10000</v>
          </cell>
        </row>
        <row r="167">
          <cell r="D167">
            <v>100000</v>
          </cell>
        </row>
        <row r="168">
          <cell r="D168">
            <v>1000000</v>
          </cell>
        </row>
        <row r="170">
          <cell r="D170">
            <v>0.73499999999999999</v>
          </cell>
        </row>
        <row r="171">
          <cell r="D171">
            <v>0.75</v>
          </cell>
        </row>
        <row r="173">
          <cell r="D173">
            <v>0.84</v>
          </cell>
        </row>
      </sheetData>
      <sheetData sheetId="3">
        <row r="3">
          <cell r="A3" t="str">
            <v>Автозаправочная станция №8, расположенная по адресу: Республика Крым, Красногвардейский район, с. Симоненко, 214 км. трассы Херсон-Симферополь</v>
          </cell>
        </row>
        <row r="5">
          <cell r="A5" t="str">
            <v>Объекты №№1-3</v>
          </cell>
        </row>
        <row r="10">
          <cell r="A10" t="str">
            <v>Объект №2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здел 1.1. (описание ТС)"/>
      <sheetName val="Раздел 1.2. (описание иного ДИ)"/>
      <sheetName val="Раздел 2. Свед-я о залогодателе"/>
      <sheetName val="Раздел 4. Свед-я о договоре"/>
      <sheetName val="Технический лист"/>
      <sheetName val="Технический лист 2"/>
      <sheetName val="Лист2"/>
    </sheetNames>
    <sheetDataSet>
      <sheetData sheetId="0"/>
      <sheetData sheetId="1"/>
      <sheetData sheetId="2"/>
      <sheetData sheetId="3"/>
      <sheetData sheetId="4">
        <row r="2">
          <cell r="S2">
            <v>0</v>
          </cell>
          <cell r="AR2" t="str">
            <v>Паспорт гражданина Российской Федерации</v>
          </cell>
          <cell r="AU2" t="str">
            <v>Адыгея респ</v>
          </cell>
        </row>
        <row r="3">
          <cell r="S3">
            <v>0</v>
          </cell>
          <cell r="AR3" t="str">
            <v>Паспорт гражданина СССР</v>
          </cell>
          <cell r="AU3" t="str">
            <v>Алтай респ</v>
          </cell>
          <cell r="AZ3" t="str">
            <v>АБХАЗИЯ</v>
          </cell>
        </row>
        <row r="4">
          <cell r="S4">
            <v>0</v>
          </cell>
          <cell r="AR4" t="str">
            <v>Загранпаспорт гражданина СССР</v>
          </cell>
          <cell r="AU4" t="str">
            <v>Алтайский край</v>
          </cell>
          <cell r="AZ4" t="str">
            <v>АВСТРАЛИЯ</v>
          </cell>
        </row>
        <row r="5">
          <cell r="S5">
            <v>0</v>
          </cell>
          <cell r="AR5" t="str">
            <v>Свидетельство о рождении</v>
          </cell>
          <cell r="AU5" t="str">
            <v>Амурская обл</v>
          </cell>
          <cell r="AZ5" t="str">
            <v>АВСТРИЯ</v>
          </cell>
        </row>
        <row r="6">
          <cell r="S6">
            <v>0</v>
          </cell>
          <cell r="AR6" t="str">
            <v>Удостоверение личности офицера</v>
          </cell>
          <cell r="AU6" t="str">
            <v>Архангельская обл</v>
          </cell>
          <cell r="AZ6" t="str">
            <v>АЗЕРБАЙДЖАН</v>
          </cell>
        </row>
        <row r="7">
          <cell r="S7">
            <v>0</v>
          </cell>
          <cell r="AR7" t="str">
            <v>Справка об освобождении из места лишения свободы</v>
          </cell>
          <cell r="AU7" t="str">
            <v>Астраханская обл</v>
          </cell>
          <cell r="AZ7" t="str">
            <v>АЛБАНИЯ</v>
          </cell>
        </row>
        <row r="8">
          <cell r="S8">
            <v>0</v>
          </cell>
          <cell r="AR8" t="str">
            <v>Паспорт Минморфлота</v>
          </cell>
          <cell r="AU8" t="str">
            <v>Байконур г</v>
          </cell>
          <cell r="AZ8" t="str">
            <v>АЛЖИР</v>
          </cell>
        </row>
        <row r="9">
          <cell r="S9">
            <v>0</v>
          </cell>
          <cell r="AR9" t="str">
            <v>Военный билет</v>
          </cell>
          <cell r="AU9" t="str">
            <v>Башкортостан респ</v>
          </cell>
          <cell r="AZ9" t="str">
            <v>АМЕРИКАНСКОЕ САМОА</v>
          </cell>
        </row>
        <row r="10">
          <cell r="S10">
            <v>0</v>
          </cell>
          <cell r="AR10" t="str">
            <v>Временное удостоверение, выданное взамен военного билета</v>
          </cell>
          <cell r="AU10" t="str">
            <v>Белгородская обл</v>
          </cell>
          <cell r="AZ10" t="str">
            <v>АНГИЛЬЯ</v>
          </cell>
        </row>
        <row r="11">
          <cell r="S11">
            <v>0</v>
          </cell>
          <cell r="AR11" t="str">
            <v>Дипломатический паспорт</v>
          </cell>
          <cell r="AU11" t="str">
            <v>Брянская обл</v>
          </cell>
          <cell r="AZ11" t="str">
            <v>АНГОЛА</v>
          </cell>
        </row>
        <row r="12">
          <cell r="S12">
            <v>0</v>
          </cell>
          <cell r="AR12" t="str">
            <v>Паспорт иностранного гражданина</v>
          </cell>
          <cell r="AU12" t="str">
            <v>Бурятия респ</v>
          </cell>
          <cell r="AZ12" t="str">
            <v>АНДОРРА</v>
          </cell>
        </row>
        <row r="13">
          <cell r="S13">
            <v>0</v>
          </cell>
          <cell r="AR13" t="str">
            <v>Свидетельство о рассмотрении ходатайства о признании лица беженцем на территории Российской Федерации по существу</v>
          </cell>
          <cell r="AU13" t="str">
            <v>Владимирская обл</v>
          </cell>
          <cell r="AZ13" t="str">
            <v>АНТАРКТИДА</v>
          </cell>
        </row>
        <row r="14">
          <cell r="S14">
            <v>0</v>
          </cell>
          <cell r="AR14" t="str">
            <v>Вид на жительство в Российской Федерации</v>
          </cell>
          <cell r="AU14" t="str">
            <v>Волгоградская обл</v>
          </cell>
          <cell r="AZ14" t="str">
            <v>АНТИГУА И БАРБУДА</v>
          </cell>
        </row>
        <row r="15">
          <cell r="S15">
            <v>0</v>
          </cell>
          <cell r="AR15" t="str">
            <v>Удостоверение беженца</v>
          </cell>
          <cell r="AU15" t="str">
            <v>Вологодская обл</v>
          </cell>
          <cell r="AZ15" t="str">
            <v>АРГЕНТИНА</v>
          </cell>
        </row>
        <row r="16">
          <cell r="S16">
            <v>0</v>
          </cell>
          <cell r="AR16" t="str">
            <v>Временное удостоверение личности гражданина Российской Федерации</v>
          </cell>
          <cell r="AU16" t="str">
            <v>Воронежская обл</v>
          </cell>
          <cell r="AZ16" t="str">
            <v>АРМЕНИЯ</v>
          </cell>
        </row>
        <row r="17">
          <cell r="S17">
            <v>0</v>
          </cell>
          <cell r="AR17" t="str">
            <v>Разрешение на временное проживание в Российской Федерации</v>
          </cell>
          <cell r="AU17" t="str">
            <v>Дагестан респ</v>
          </cell>
          <cell r="AZ17" t="str">
            <v>АРУБА</v>
          </cell>
        </row>
        <row r="18">
          <cell r="S18">
            <v>0</v>
          </cell>
          <cell r="AR18" t="str">
            <v>Свидетельство о предоставлении временного убежища на территории Российской Федерации</v>
          </cell>
          <cell r="AU18" t="str">
            <v>Еврейская Аобл</v>
          </cell>
          <cell r="AZ18" t="str">
            <v>АФГАНИСТАН</v>
          </cell>
        </row>
        <row r="19">
          <cell r="S19">
            <v>0</v>
          </cell>
          <cell r="AR19" t="str">
            <v>Загранпаспорт гражданина Российской Федерации</v>
          </cell>
          <cell r="AU19" t="str">
            <v>Забайкальский край</v>
          </cell>
          <cell r="AZ19" t="str">
            <v>БАГАМЫ</v>
          </cell>
        </row>
        <row r="20">
          <cell r="S20">
            <v>0</v>
          </cell>
          <cell r="AR20" t="str">
            <v>Свидетельство о рождении, выданное уполномоченным органом иностранного государства</v>
          </cell>
          <cell r="AU20" t="str">
            <v>Забайкальский край Агинский Бурятский округ</v>
          </cell>
          <cell r="AZ20" t="str">
            <v>БАНГЛАДЕШ</v>
          </cell>
        </row>
        <row r="21">
          <cell r="S21">
            <v>0</v>
          </cell>
          <cell r="AR21" t="str">
            <v>Удостоверение личности военнослужащего Российской Федерации</v>
          </cell>
          <cell r="AU21" t="str">
            <v>Ивановская обл</v>
          </cell>
          <cell r="AZ21" t="str">
            <v>БАРБАДОС</v>
          </cell>
        </row>
        <row r="22">
          <cell r="S22">
            <v>0</v>
          </cell>
          <cell r="AR22" t="str">
            <v>Паспорт моряка</v>
          </cell>
          <cell r="AU22" t="str">
            <v>Ингушетия респ</v>
          </cell>
          <cell r="AZ22" t="str">
            <v>БАХРЕЙН</v>
          </cell>
        </row>
        <row r="23">
          <cell r="S23">
            <v>0</v>
          </cell>
          <cell r="AR23" t="str">
            <v>Военный билет офицера запаса</v>
          </cell>
          <cell r="AU23" t="str">
            <v>Иркутская обл</v>
          </cell>
          <cell r="AZ23" t="str">
            <v>БЕЛАРУСЬ</v>
          </cell>
        </row>
        <row r="24">
          <cell r="S24">
            <v>0</v>
          </cell>
          <cell r="AR24" t="str">
            <v>Документы, подтверждающие факт регистрации по месту жительства (пребывания)</v>
          </cell>
          <cell r="AU24" t="str">
            <v>Иркутская обл Усть-Ордынский Бурятский округ</v>
          </cell>
          <cell r="AZ24" t="str">
            <v>БЕЛИЗ</v>
          </cell>
        </row>
        <row r="25">
          <cell r="S25">
            <v>0</v>
          </cell>
          <cell r="AR25" t="str">
            <v>Свидетельство о регистрации по месту жительства</v>
          </cell>
          <cell r="AU25" t="str">
            <v>Кабардино-Балкарская респ</v>
          </cell>
          <cell r="AZ25" t="str">
            <v>БЕЛЬГИЯ</v>
          </cell>
        </row>
        <row r="26">
          <cell r="S26">
            <v>0</v>
          </cell>
          <cell r="AR26" t="str">
            <v>Вид на жительство иностранного гражданина</v>
          </cell>
          <cell r="AU26" t="str">
            <v>Калининградская обл</v>
          </cell>
          <cell r="AZ26" t="str">
            <v>БЕНИН</v>
          </cell>
        </row>
        <row r="27">
          <cell r="S27">
            <v>0</v>
          </cell>
          <cell r="AR27" t="str">
            <v>Свидетельство о регистрации по месту пребывания</v>
          </cell>
          <cell r="AU27" t="str">
            <v>Калмыкия респ</v>
          </cell>
          <cell r="AZ27" t="str">
            <v>БЕРМУДЫ</v>
          </cell>
        </row>
        <row r="28">
          <cell r="S28">
            <v>0</v>
          </cell>
          <cell r="AR28" t="str">
            <v>Свидетельство о смерти</v>
          </cell>
          <cell r="AU28" t="str">
            <v>Калужская обл</v>
          </cell>
          <cell r="AZ28" t="str">
            <v>БОЛГАРИЯ</v>
          </cell>
        </row>
        <row r="29">
          <cell r="S29">
            <v>0</v>
          </cell>
          <cell r="AR29" t="str">
            <v>Иные документы</v>
          </cell>
          <cell r="AU29" t="str">
            <v>Камчатский край</v>
          </cell>
          <cell r="AZ29" t="str">
            <v>БОЛИВИЯ, МНОГОНАЦИОНАЛЬНОЕ ГОСУДАРСТВО</v>
          </cell>
        </row>
        <row r="30">
          <cell r="S30">
            <v>0</v>
          </cell>
          <cell r="AU30" t="str">
            <v>Карачаево-Черкесская респ</v>
          </cell>
          <cell r="AZ30" t="str">
            <v>БОНЭЙР, СИНТ-ЭСТАТИУС И САБА</v>
          </cell>
        </row>
        <row r="31">
          <cell r="S31">
            <v>0</v>
          </cell>
          <cell r="AU31" t="str">
            <v>Карелия респ</v>
          </cell>
          <cell r="AZ31" t="str">
            <v>БОСНИЯ И ГЕРЦЕГОВИНА</v>
          </cell>
        </row>
        <row r="32">
          <cell r="S32">
            <v>0</v>
          </cell>
          <cell r="AU32" t="str">
            <v>Кемеровская обл</v>
          </cell>
          <cell r="AZ32" t="str">
            <v>БОТСВАНА</v>
          </cell>
        </row>
        <row r="33">
          <cell r="S33">
            <v>0</v>
          </cell>
          <cell r="AU33" t="str">
            <v>Кировская обл</v>
          </cell>
          <cell r="AZ33" t="str">
            <v>БРАЗИЛИЯ</v>
          </cell>
        </row>
        <row r="34">
          <cell r="S34">
            <v>0</v>
          </cell>
          <cell r="AU34" t="str">
            <v>Коми респ</v>
          </cell>
          <cell r="AZ34" t="str">
            <v>БРИТАНСКАЯ ТЕРРИТОРИЯ В ИНДИЙСКОМ ОКЕАНЕ</v>
          </cell>
        </row>
        <row r="35">
          <cell r="S35">
            <v>0</v>
          </cell>
          <cell r="AU35" t="str">
            <v>Коми-Пермяцкий АО</v>
          </cell>
          <cell r="AZ35" t="str">
            <v>БРУНЕЙ-ДАРУССАЛАМ</v>
          </cell>
        </row>
        <row r="36">
          <cell r="S36">
            <v>0</v>
          </cell>
          <cell r="AU36" t="str">
            <v>Корякский АО</v>
          </cell>
          <cell r="AZ36" t="str">
            <v>БУРКИНА-ФАСО</v>
          </cell>
        </row>
        <row r="37">
          <cell r="S37">
            <v>0</v>
          </cell>
          <cell r="AU37" t="str">
            <v>Костромская обл</v>
          </cell>
          <cell r="AZ37" t="str">
            <v>БУРУНДИ</v>
          </cell>
        </row>
        <row r="38">
          <cell r="S38">
            <v>0</v>
          </cell>
          <cell r="AU38" t="str">
            <v>Краснодарский край</v>
          </cell>
          <cell r="AZ38" t="str">
            <v>БУТАН</v>
          </cell>
        </row>
        <row r="39">
          <cell r="S39">
            <v>0</v>
          </cell>
          <cell r="AU39" t="str">
            <v>Красноярский край</v>
          </cell>
          <cell r="AZ39" t="str">
            <v>ВАНУАТУ</v>
          </cell>
        </row>
        <row r="40">
          <cell r="S40">
            <v>0</v>
          </cell>
          <cell r="AU40" t="str">
            <v>Крым респ</v>
          </cell>
          <cell r="AZ40" t="str">
            <v>ВЕНГРИЯ</v>
          </cell>
        </row>
        <row r="41">
          <cell r="S41">
            <v>0</v>
          </cell>
          <cell r="AU41" t="str">
            <v>Курганская обл</v>
          </cell>
          <cell r="AZ41" t="str">
            <v>ВЕНЕСУЭЛА БОЛИВАРИАНСКАЯ РЕСПУБЛИКА</v>
          </cell>
        </row>
        <row r="42">
          <cell r="S42">
            <v>0</v>
          </cell>
          <cell r="AU42" t="str">
            <v>Курская обл</v>
          </cell>
          <cell r="AZ42" t="str">
            <v>ВИРГИНСКИЕ ОСТРОВА, БРИТАНСКИЕ</v>
          </cell>
        </row>
        <row r="43">
          <cell r="S43">
            <v>0</v>
          </cell>
          <cell r="AU43" t="str">
            <v>Ленинградская обл</v>
          </cell>
          <cell r="AZ43" t="str">
            <v>ВИРГИНСКИЕ ОСТРОВА, США</v>
          </cell>
        </row>
        <row r="44">
          <cell r="S44">
            <v>0</v>
          </cell>
          <cell r="AU44" t="str">
            <v>Липецкая обл</v>
          </cell>
          <cell r="AZ44" t="str">
            <v>ТИМОР-ЛЕСТЕ</v>
          </cell>
        </row>
        <row r="45">
          <cell r="S45">
            <v>0</v>
          </cell>
          <cell r="AU45" t="str">
            <v>Магаданская обл</v>
          </cell>
          <cell r="AZ45" t="str">
            <v>ВЬЕТНАМ</v>
          </cell>
        </row>
        <row r="46">
          <cell r="S46">
            <v>0</v>
          </cell>
          <cell r="AU46" t="str">
            <v>Марий Эл респ</v>
          </cell>
          <cell r="AZ46" t="str">
            <v>ГАБОН</v>
          </cell>
        </row>
        <row r="47">
          <cell r="S47">
            <v>0</v>
          </cell>
          <cell r="AU47" t="str">
            <v>Мордовия респ</v>
          </cell>
          <cell r="AZ47" t="str">
            <v>ГАИТИ</v>
          </cell>
        </row>
        <row r="48">
          <cell r="S48">
            <v>0</v>
          </cell>
          <cell r="AU48" t="str">
            <v>Москва г</v>
          </cell>
          <cell r="AZ48" t="str">
            <v>ГАЙАНА</v>
          </cell>
        </row>
        <row r="49">
          <cell r="S49">
            <v>0</v>
          </cell>
          <cell r="AU49" t="str">
            <v>Московская обл</v>
          </cell>
          <cell r="AZ49" t="str">
            <v>ГАМБИЯ</v>
          </cell>
        </row>
        <row r="50">
          <cell r="S50">
            <v>0</v>
          </cell>
          <cell r="AU50" t="str">
            <v>Мурманская обл</v>
          </cell>
          <cell r="AZ50" t="str">
            <v>ГАНА</v>
          </cell>
        </row>
        <row r="51">
          <cell r="S51">
            <v>0</v>
          </cell>
          <cell r="AU51" t="str">
            <v>Ненецкий АО</v>
          </cell>
          <cell r="AZ51" t="str">
            <v>ГВАДЕЛУПА</v>
          </cell>
        </row>
        <row r="52">
          <cell r="S52">
            <v>0</v>
          </cell>
          <cell r="AU52" t="str">
            <v>Нижегородская обл</v>
          </cell>
          <cell r="AZ52" t="str">
            <v>ГВАТЕМАЛА</v>
          </cell>
        </row>
        <row r="53">
          <cell r="S53">
            <v>0</v>
          </cell>
          <cell r="AU53" t="str">
            <v>Новгородская обл</v>
          </cell>
          <cell r="AZ53" t="str">
            <v>ГВИНЕЯ</v>
          </cell>
        </row>
        <row r="54">
          <cell r="S54">
            <v>0</v>
          </cell>
          <cell r="AU54" t="str">
            <v>Новосибирская обл</v>
          </cell>
          <cell r="AZ54" t="str">
            <v>ГВИНЕЯ-БИСАУ</v>
          </cell>
        </row>
        <row r="55">
          <cell r="S55">
            <v>0</v>
          </cell>
          <cell r="AU55" t="str">
            <v>Омская обл</v>
          </cell>
          <cell r="AZ55" t="str">
            <v>ГЕРМАНИЯ</v>
          </cell>
        </row>
        <row r="56">
          <cell r="S56">
            <v>0</v>
          </cell>
          <cell r="AU56" t="str">
            <v>Оренбургская обл</v>
          </cell>
          <cell r="AZ56" t="str">
            <v>ГЕРНСИ</v>
          </cell>
        </row>
        <row r="57">
          <cell r="S57">
            <v>0</v>
          </cell>
          <cell r="AU57" t="str">
            <v>Орловская обл</v>
          </cell>
          <cell r="AZ57" t="str">
            <v>ГИБРАЛТАР</v>
          </cell>
        </row>
        <row r="58">
          <cell r="S58">
            <v>0</v>
          </cell>
          <cell r="AU58" t="str">
            <v>Пензенская обл</v>
          </cell>
          <cell r="AZ58" t="str">
            <v>ГОНДУРАС</v>
          </cell>
        </row>
        <row r="59">
          <cell r="S59">
            <v>0</v>
          </cell>
          <cell r="AU59" t="str">
            <v>Пермский край</v>
          </cell>
          <cell r="AZ59" t="str">
            <v>ГОНКОНГ</v>
          </cell>
        </row>
        <row r="60">
          <cell r="S60">
            <v>0</v>
          </cell>
          <cell r="AU60" t="str">
            <v>Приморский край</v>
          </cell>
          <cell r="AZ60" t="str">
            <v>ГРЕНАДА</v>
          </cell>
        </row>
        <row r="61">
          <cell r="S61">
            <v>0</v>
          </cell>
          <cell r="AU61" t="str">
            <v>Псковская обл</v>
          </cell>
          <cell r="AZ61" t="str">
            <v>ГРЕНЛАНДИЯ</v>
          </cell>
        </row>
        <row r="62">
          <cell r="S62">
            <v>0</v>
          </cell>
          <cell r="AU62" t="str">
            <v>Ростовская обл</v>
          </cell>
          <cell r="AZ62" t="str">
            <v>ГРЕЦИЯ</v>
          </cell>
        </row>
        <row r="63">
          <cell r="S63">
            <v>0</v>
          </cell>
          <cell r="AU63" t="str">
            <v>Рязанская обл</v>
          </cell>
          <cell r="AZ63" t="str">
            <v>ГРУЗИЯ</v>
          </cell>
        </row>
        <row r="64">
          <cell r="S64">
            <v>0</v>
          </cell>
          <cell r="AU64" t="str">
            <v>Самарская обл</v>
          </cell>
          <cell r="AZ64" t="str">
            <v>ГУАМ</v>
          </cell>
        </row>
        <row r="65">
          <cell r="S65">
            <v>0</v>
          </cell>
          <cell r="AU65" t="str">
            <v>Санкт-Петербург г</v>
          </cell>
          <cell r="AZ65" t="str">
            <v>ДАНИЯ</v>
          </cell>
        </row>
        <row r="66">
          <cell r="S66">
            <v>0</v>
          </cell>
          <cell r="AU66" t="str">
            <v>Саратовская обл</v>
          </cell>
          <cell r="AZ66" t="str">
            <v>ДЖЕРСИ</v>
          </cell>
        </row>
        <row r="67">
          <cell r="S67">
            <v>0</v>
          </cell>
          <cell r="AU67" t="str">
            <v>Саха (Якутия) респ</v>
          </cell>
          <cell r="AZ67" t="str">
            <v>ДЖИБУТИ</v>
          </cell>
        </row>
        <row r="68">
          <cell r="S68">
            <v>0</v>
          </cell>
          <cell r="AU68" t="str">
            <v>Сахалинская обл</v>
          </cell>
          <cell r="AZ68" t="str">
            <v>ДОМИНИКА</v>
          </cell>
        </row>
        <row r="69">
          <cell r="S69">
            <v>0</v>
          </cell>
          <cell r="AU69" t="str">
            <v>Свердловская обл</v>
          </cell>
          <cell r="AZ69" t="str">
            <v>ДОМИНИКАНСКАЯ РЕСПУБЛИКА</v>
          </cell>
        </row>
        <row r="70">
          <cell r="S70">
            <v>0</v>
          </cell>
          <cell r="AU70" t="str">
            <v>Севастополь г</v>
          </cell>
          <cell r="AZ70" t="str">
            <v>ЕГИПЕТ</v>
          </cell>
        </row>
        <row r="71">
          <cell r="S71">
            <v>0</v>
          </cell>
          <cell r="AU71" t="str">
            <v>Северная Осетия - Алания респ</v>
          </cell>
          <cell r="AZ71" t="str">
            <v>ЗАМБИЯ</v>
          </cell>
        </row>
        <row r="72">
          <cell r="S72">
            <v>0</v>
          </cell>
          <cell r="AU72" t="str">
            <v>Смоленская обл</v>
          </cell>
          <cell r="AZ72" t="str">
            <v>ЗАПАДНАЯ САХАРА</v>
          </cell>
        </row>
        <row r="73">
          <cell r="S73">
            <v>0</v>
          </cell>
          <cell r="AU73" t="str">
            <v>Ставропольский край</v>
          </cell>
          <cell r="AZ73" t="str">
            <v>ЗИМБАБВЕ</v>
          </cell>
        </row>
        <row r="74">
          <cell r="S74">
            <v>0</v>
          </cell>
          <cell r="AU74" t="str">
            <v>Таймырский (Долгано-Ненецкий) АО</v>
          </cell>
          <cell r="AZ74" t="str">
            <v>ИЗРАИЛЬ</v>
          </cell>
        </row>
        <row r="75">
          <cell r="S75">
            <v>0</v>
          </cell>
          <cell r="AU75" t="str">
            <v>Тамбовская обл</v>
          </cell>
          <cell r="AZ75" t="str">
            <v>ИНДИЯ</v>
          </cell>
        </row>
        <row r="76">
          <cell r="S76">
            <v>0</v>
          </cell>
          <cell r="AU76" t="str">
            <v>Татарстан респ</v>
          </cell>
          <cell r="AZ76" t="str">
            <v>ИНДОНЕЗИЯ</v>
          </cell>
        </row>
        <row r="77">
          <cell r="S77">
            <v>0</v>
          </cell>
          <cell r="AU77" t="str">
            <v>Тверская обл</v>
          </cell>
          <cell r="AZ77" t="str">
            <v>ИОРДАНИЯ</v>
          </cell>
        </row>
        <row r="78">
          <cell r="S78">
            <v>0</v>
          </cell>
          <cell r="AU78" t="str">
            <v>Томская обл</v>
          </cell>
          <cell r="AZ78" t="str">
            <v>ИРАК</v>
          </cell>
        </row>
        <row r="79">
          <cell r="S79">
            <v>0</v>
          </cell>
          <cell r="AU79" t="str">
            <v>Тульская обл</v>
          </cell>
          <cell r="AZ79" t="str">
            <v>ИРАН, ИСЛАМСКАЯ РЕСПУБЛИКА</v>
          </cell>
        </row>
        <row r="80">
          <cell r="S80">
            <v>0</v>
          </cell>
          <cell r="AU80" t="str">
            <v>Тыва респ</v>
          </cell>
          <cell r="AZ80" t="str">
            <v>ИРЛАНДИЯ</v>
          </cell>
        </row>
        <row r="81">
          <cell r="S81">
            <v>0</v>
          </cell>
          <cell r="AU81" t="str">
            <v>Тюменская обл</v>
          </cell>
          <cell r="AZ81" t="str">
            <v>ИСЛАНДИЯ</v>
          </cell>
        </row>
        <row r="82">
          <cell r="S82">
            <v>0</v>
          </cell>
          <cell r="AU82" t="str">
            <v>Удмуртская респ</v>
          </cell>
          <cell r="AZ82" t="str">
            <v>ИСПАНИЯ</v>
          </cell>
        </row>
        <row r="83">
          <cell r="S83">
            <v>0</v>
          </cell>
          <cell r="AU83" t="str">
            <v>Ульяновская обл</v>
          </cell>
          <cell r="AZ83" t="str">
            <v>ИТАЛИЯ</v>
          </cell>
        </row>
        <row r="84">
          <cell r="S84">
            <v>0</v>
          </cell>
          <cell r="AU84" t="str">
            <v>Хабаровский край</v>
          </cell>
          <cell r="AZ84" t="str">
            <v>ЙЕМЕН</v>
          </cell>
        </row>
        <row r="85">
          <cell r="S85">
            <v>0</v>
          </cell>
          <cell r="AU85" t="str">
            <v>Хакасия респ</v>
          </cell>
          <cell r="AZ85" t="str">
            <v>КАБО-ВЕРДЕ</v>
          </cell>
        </row>
        <row r="86">
          <cell r="S86">
            <v>0</v>
          </cell>
          <cell r="AU86" t="str">
            <v>Ханты-Мансийский Автономный округ - Югра АО</v>
          </cell>
          <cell r="AZ86" t="str">
            <v>КАЗАХСТАН</v>
          </cell>
        </row>
        <row r="87">
          <cell r="S87">
            <v>0</v>
          </cell>
          <cell r="AU87" t="str">
            <v>Челябинская обл</v>
          </cell>
          <cell r="AZ87" t="str">
            <v>КАМБОДЖА</v>
          </cell>
        </row>
        <row r="88">
          <cell r="S88">
            <v>0</v>
          </cell>
          <cell r="AU88" t="str">
            <v>Чеченская респ</v>
          </cell>
          <cell r="AZ88" t="str">
            <v>КАМЕРУН</v>
          </cell>
        </row>
        <row r="89">
          <cell r="S89">
            <v>0</v>
          </cell>
          <cell r="AU89" t="str">
            <v>Чувашская республика - Чувашия</v>
          </cell>
          <cell r="AZ89" t="str">
            <v>КАНАДА</v>
          </cell>
        </row>
        <row r="90">
          <cell r="S90">
            <v>0</v>
          </cell>
          <cell r="AU90" t="str">
            <v>Чукотский АО</v>
          </cell>
          <cell r="AZ90" t="str">
            <v>КАТАР</v>
          </cell>
        </row>
        <row r="91">
          <cell r="S91">
            <v>0</v>
          </cell>
          <cell r="AU91" t="str">
            <v>Эвенкийский АО</v>
          </cell>
          <cell r="AZ91" t="str">
            <v>КЕНИЯ</v>
          </cell>
        </row>
        <row r="92">
          <cell r="S92">
            <v>0</v>
          </cell>
          <cell r="AU92" t="str">
            <v>Ямало-Ненецкий АО</v>
          </cell>
          <cell r="AZ92" t="str">
            <v>КИПР</v>
          </cell>
        </row>
        <row r="93">
          <cell r="S93">
            <v>0</v>
          </cell>
          <cell r="AU93" t="str">
            <v>Ярославская обл</v>
          </cell>
          <cell r="AZ93" t="str">
            <v>КИРГИЗИЯ</v>
          </cell>
        </row>
        <row r="94">
          <cell r="S94">
            <v>0</v>
          </cell>
          <cell r="AZ94" t="str">
            <v>КИРИБАТИ</v>
          </cell>
        </row>
        <row r="95">
          <cell r="S95">
            <v>0</v>
          </cell>
          <cell r="AZ95" t="str">
            <v>КИТАЙ</v>
          </cell>
        </row>
        <row r="96">
          <cell r="S96">
            <v>0</v>
          </cell>
          <cell r="AZ96" t="str">
            <v>КОКОСОВЫЕ (КИЛИНГ) ОСТРОВА</v>
          </cell>
        </row>
        <row r="97">
          <cell r="S97">
            <v>0</v>
          </cell>
          <cell r="AZ97" t="str">
            <v>КОЛУМБИЯ</v>
          </cell>
        </row>
        <row r="98">
          <cell r="S98">
            <v>0</v>
          </cell>
          <cell r="AZ98" t="str">
            <v>КОМОРЫ</v>
          </cell>
        </row>
        <row r="99">
          <cell r="S99">
            <v>0</v>
          </cell>
          <cell r="AZ99" t="str">
            <v>КОНГО</v>
          </cell>
        </row>
        <row r="100">
          <cell r="S100">
            <v>0</v>
          </cell>
          <cell r="AZ100" t="str">
            <v>КОНГО, ДЕМОКРАТИЧЕСКАЯ РЕСПУБЛИКА</v>
          </cell>
        </row>
        <row r="101">
          <cell r="S101">
            <v>0</v>
          </cell>
          <cell r="AZ101" t="str">
            <v>КОРЕЯ, НАРОДНО-ДЕМОКРАТИЧЕСКАЯ РЕСПУБЛИКА</v>
          </cell>
        </row>
        <row r="102">
          <cell r="AZ102" t="str">
            <v>КОРЕЯ, РЕСПУБЛИКА</v>
          </cell>
        </row>
        <row r="103">
          <cell r="AZ103" t="str">
            <v>КОСТА-РИКА</v>
          </cell>
        </row>
        <row r="104">
          <cell r="AZ104" t="str">
            <v>КОТ Д’ИВУАР</v>
          </cell>
        </row>
        <row r="105">
          <cell r="AZ105" t="str">
            <v>КУБА</v>
          </cell>
        </row>
        <row r="106">
          <cell r="AZ106" t="str">
            <v>КУВЕЙТ</v>
          </cell>
        </row>
        <row r="107">
          <cell r="AZ107" t="str">
            <v>КЮРАСАО</v>
          </cell>
        </row>
        <row r="108">
          <cell r="AZ108" t="str">
            <v>ЛАОССКАЯ НАРОДНО-ДЕМОКРАТИЧЕСКАЯ РЕСПУБЛИКА</v>
          </cell>
        </row>
        <row r="109">
          <cell r="AZ109" t="str">
            <v>ЛАТВИЯ</v>
          </cell>
        </row>
        <row r="110">
          <cell r="AZ110" t="str">
            <v>ЛЕСОТО</v>
          </cell>
        </row>
        <row r="111">
          <cell r="AZ111" t="str">
            <v>ЛИБЕРИЯ</v>
          </cell>
        </row>
        <row r="112">
          <cell r="AZ112" t="str">
            <v>ЛИВАН</v>
          </cell>
        </row>
        <row r="113">
          <cell r="AZ113" t="str">
            <v>ЛИВИЯ</v>
          </cell>
        </row>
        <row r="114">
          <cell r="AZ114" t="str">
            <v>ЛИТВА</v>
          </cell>
        </row>
        <row r="115">
          <cell r="AZ115" t="str">
            <v>ЛИХТЕНШТЕЙН</v>
          </cell>
        </row>
        <row r="116">
          <cell r="AZ116" t="str">
            <v>ЛЮКСЕМБУРГ</v>
          </cell>
        </row>
        <row r="117">
          <cell r="AZ117" t="str">
            <v>МАВРИКИЙ</v>
          </cell>
        </row>
        <row r="118">
          <cell r="AZ118" t="str">
            <v>МАВРИТАНИЯ</v>
          </cell>
        </row>
        <row r="119">
          <cell r="AZ119" t="str">
            <v>МАДАГАСКАР</v>
          </cell>
        </row>
        <row r="120">
          <cell r="AZ120" t="str">
            <v>МАЙОТТА</v>
          </cell>
        </row>
        <row r="121">
          <cell r="AZ121" t="str">
            <v>МАКАО</v>
          </cell>
        </row>
        <row r="122">
          <cell r="AZ122" t="str">
            <v>РЕСПУБЛИКА МАКЕДОНИЯ[2]</v>
          </cell>
        </row>
        <row r="123">
          <cell r="AZ123" t="str">
            <v>МАЛАВИ</v>
          </cell>
        </row>
        <row r="124">
          <cell r="AZ124" t="str">
            <v>МАЛАЙЗИЯ</v>
          </cell>
        </row>
        <row r="125">
          <cell r="AZ125" t="str">
            <v>МАЛИ</v>
          </cell>
        </row>
        <row r="126">
          <cell r="AZ126" t="str">
            <v>МАЛЫЕ ТИХООКЕАНСКИЕ ОТДАЛЕННЫЕ ОСТРОВА СОЕДИНЕННЫХ ШТАТОВ</v>
          </cell>
        </row>
        <row r="127">
          <cell r="AZ127" t="str">
            <v>МАЛЬДИВЫ</v>
          </cell>
        </row>
        <row r="128">
          <cell r="AZ128" t="str">
            <v>МАЛЬТА</v>
          </cell>
        </row>
        <row r="129">
          <cell r="AZ129" t="str">
            <v>МАРОККО</v>
          </cell>
        </row>
        <row r="130">
          <cell r="AZ130" t="str">
            <v>МАРТИНИКА</v>
          </cell>
        </row>
        <row r="131">
          <cell r="AZ131" t="str">
            <v>МАРШАЛЛОВЫ ОСТРОВА</v>
          </cell>
        </row>
        <row r="132">
          <cell r="AZ132" t="str">
            <v>МЕКСИКА</v>
          </cell>
        </row>
        <row r="133">
          <cell r="AZ133" t="str">
            <v>МИКРОНЕЗИЯ, ФЕДЕРАТИВНЫЕ ШТАТЫ</v>
          </cell>
        </row>
        <row r="134">
          <cell r="AZ134" t="str">
            <v>МОЗАМБИК</v>
          </cell>
        </row>
        <row r="135">
          <cell r="AZ135" t="str">
            <v>МОЛДОВА, РЕСПУБЛИКА</v>
          </cell>
        </row>
        <row r="136">
          <cell r="AZ136" t="str">
            <v>МОНАКО</v>
          </cell>
        </row>
        <row r="137">
          <cell r="AZ137" t="str">
            <v>МОНГОЛИЯ</v>
          </cell>
        </row>
        <row r="138">
          <cell r="AZ138" t="str">
            <v>МОНТСЕРРАТ</v>
          </cell>
        </row>
        <row r="139">
          <cell r="AZ139" t="str">
            <v>МЬЯНМА</v>
          </cell>
        </row>
        <row r="140">
          <cell r="AZ140" t="str">
            <v>НАМИБИЯ</v>
          </cell>
        </row>
        <row r="141">
          <cell r="AZ141" t="str">
            <v>НАУРУ</v>
          </cell>
        </row>
        <row r="142">
          <cell r="AZ142" t="str">
            <v>НЕПАЛ</v>
          </cell>
        </row>
        <row r="143">
          <cell r="AZ143" t="str">
            <v>НИГЕР</v>
          </cell>
        </row>
        <row r="144">
          <cell r="AZ144" t="str">
            <v>НИГЕРИЯ</v>
          </cell>
        </row>
        <row r="145">
          <cell r="AZ145" t="str">
            <v>НИДЕРЛАНДЫ</v>
          </cell>
        </row>
        <row r="146">
          <cell r="AZ146" t="str">
            <v>НИКАРАГУА</v>
          </cell>
        </row>
        <row r="147">
          <cell r="AZ147" t="str">
            <v>НИУЭ</v>
          </cell>
        </row>
        <row r="148">
          <cell r="AZ148" t="str">
            <v>НОВАЯ ЗЕЛАНДИЯ</v>
          </cell>
        </row>
        <row r="149">
          <cell r="AZ149" t="str">
            <v>НОВАЯ КАЛЕДОНИЯ</v>
          </cell>
        </row>
        <row r="150">
          <cell r="AZ150" t="str">
            <v>НОРВЕГИЯ</v>
          </cell>
        </row>
        <row r="151">
          <cell r="AZ151" t="str">
            <v>ОБЪЕДИНЕННЫЕ АРАБСКИЕ ЭМИРАТЫ</v>
          </cell>
        </row>
        <row r="152">
          <cell r="AZ152" t="str">
            <v>ОМАН</v>
          </cell>
        </row>
        <row r="153">
          <cell r="AZ153" t="str">
            <v>ОСТРОВА КАЙМАН</v>
          </cell>
        </row>
        <row r="154">
          <cell r="AZ154" t="str">
            <v>ОСТРОВА КУКА</v>
          </cell>
        </row>
        <row r="155">
          <cell r="AZ155" t="str">
            <v>ОСТРОВА ТЕРКС И КАЙКОС</v>
          </cell>
        </row>
        <row r="156">
          <cell r="AZ156" t="str">
            <v>ОСТРОВ БУВЕ</v>
          </cell>
        </row>
        <row r="157">
          <cell r="AZ157" t="str">
            <v>ОСТРОВ МЭН</v>
          </cell>
        </row>
        <row r="158">
          <cell r="AZ158" t="str">
            <v>ОСТРОВ НОРФОЛК</v>
          </cell>
        </row>
        <row r="159">
          <cell r="AZ159" t="str">
            <v>ОСТРОВ РОЖДЕСТВА</v>
          </cell>
        </row>
        <row r="160">
          <cell r="AZ160" t="str">
            <v>ОСТРОВ ХЕРД И ОСТРОВА МАКДОНАЛЬД</v>
          </cell>
        </row>
        <row r="161">
          <cell r="AZ161" t="str">
            <v>ПАКИСТАН</v>
          </cell>
        </row>
        <row r="162">
          <cell r="AZ162" t="str">
            <v>ПАЛАУ</v>
          </cell>
        </row>
        <row r="163">
          <cell r="AZ163" t="str">
            <v>ПАЛЕСТИНА, ГОСУДАРСТВО</v>
          </cell>
        </row>
        <row r="164">
          <cell r="AZ164" t="str">
            <v>ПАНАМА</v>
          </cell>
        </row>
        <row r="165">
          <cell r="AZ165" t="str">
            <v>ПАПСКИЙ ПРЕСТОЛ (ГОСУДАРСТВО — ГОРОД ВАТИКАН)</v>
          </cell>
        </row>
        <row r="166">
          <cell r="AZ166" t="str">
            <v>ПАПУА-НОВАЯ ГВИНЕЯ</v>
          </cell>
        </row>
        <row r="167">
          <cell r="AZ167" t="str">
            <v>ПАРАГВАЙ</v>
          </cell>
        </row>
        <row r="168">
          <cell r="AZ168" t="str">
            <v>ПЕРУ</v>
          </cell>
        </row>
        <row r="169">
          <cell r="AZ169" t="str">
            <v>ПИТКЕРН</v>
          </cell>
        </row>
        <row r="170">
          <cell r="AZ170" t="str">
            <v>ПОЛЬША</v>
          </cell>
        </row>
        <row r="171">
          <cell r="AZ171" t="str">
            <v>ПОРТУГАЛИЯ</v>
          </cell>
        </row>
        <row r="172">
          <cell r="AZ172" t="str">
            <v>ПУЭРТО-РИКО</v>
          </cell>
        </row>
        <row r="173">
          <cell r="AZ173" t="str">
            <v>РЕЮНЬОН</v>
          </cell>
        </row>
        <row r="174">
          <cell r="AZ174" t="str">
            <v>РОССИЯ</v>
          </cell>
        </row>
        <row r="175">
          <cell r="AZ175" t="str">
            <v>РУАНДА</v>
          </cell>
        </row>
        <row r="176">
          <cell r="AZ176" t="str">
            <v>РУМЫНИЯ</v>
          </cell>
        </row>
        <row r="177">
          <cell r="AZ177" t="str">
            <v>САМОА</v>
          </cell>
        </row>
        <row r="178">
          <cell r="AZ178" t="str">
            <v>САН-МАРИНО</v>
          </cell>
        </row>
        <row r="179">
          <cell r="AZ179" t="str">
            <v>САН-ТОМЕ И ПРИНСИПИ</v>
          </cell>
        </row>
        <row r="180">
          <cell r="AZ180" t="str">
            <v>САУДОВСКАЯ АРАВИЯ</v>
          </cell>
        </row>
        <row r="181">
          <cell r="AZ181" t="str">
            <v>СВАЗИЛЕНД</v>
          </cell>
        </row>
        <row r="182">
          <cell r="AZ182" t="str">
            <v>СВЯТАЯ ЕЛЕНА, ОСТРОВ ВОЗНЕСЕНИЯ, ТРИСТАН-ДА-КУНЬЯ</v>
          </cell>
        </row>
        <row r="183">
          <cell r="AZ183" t="str">
            <v>СЕВЕРНЫЕ МАРИАНСКИЕ ОСТРОВА</v>
          </cell>
        </row>
        <row r="184">
          <cell r="AZ184" t="str">
            <v>СЕЙШЕЛЫ</v>
          </cell>
        </row>
        <row r="185">
          <cell r="AZ185" t="str">
            <v>СЕН-БАРТЕЛЕМИ</v>
          </cell>
        </row>
        <row r="186">
          <cell r="AZ186" t="str">
            <v>СЕН-МАРТЕН</v>
          </cell>
        </row>
        <row r="187">
          <cell r="AZ187" t="str">
            <v>СЕН-МАРТЕН (нидерландская часть)</v>
          </cell>
        </row>
        <row r="188">
          <cell r="AZ188" t="str">
            <v>СЕНЕГАЛ</v>
          </cell>
        </row>
        <row r="189">
          <cell r="AZ189" t="str">
            <v>СЕНТ-ВИНСЕНТ И ГРЕНАДИНЫ</v>
          </cell>
        </row>
        <row r="190">
          <cell r="AZ190" t="str">
            <v>СЕНТ-КИТС И НЕВИС</v>
          </cell>
        </row>
        <row r="191">
          <cell r="AZ191" t="str">
            <v>СЕНТ-ЛЮСИЯ</v>
          </cell>
        </row>
        <row r="192">
          <cell r="AZ192" t="str">
            <v>СЕН-ПЬЕР И МИКЕЛОН</v>
          </cell>
        </row>
        <row r="193">
          <cell r="AZ193" t="str">
            <v>СЕРБИЯ</v>
          </cell>
        </row>
        <row r="194">
          <cell r="AZ194" t="str">
            <v>СИНГАПУР</v>
          </cell>
        </row>
        <row r="195">
          <cell r="AZ195" t="str">
            <v>СИРИЙСКАЯ АРАБСКАЯ РЕСПУБЛИКА</v>
          </cell>
        </row>
        <row r="196">
          <cell r="AZ196" t="str">
            <v>СЛОВАКИЯ</v>
          </cell>
        </row>
        <row r="197">
          <cell r="AZ197" t="str">
            <v>СЛОВЕНИЯ</v>
          </cell>
        </row>
        <row r="198">
          <cell r="AZ198" t="str">
            <v>СОЕДИНЕННОЕ КОРОЛЕВСТВО</v>
          </cell>
        </row>
        <row r="199">
          <cell r="AZ199" t="str">
            <v>СОЕДИНЕННЫЕ ШТАТЫ</v>
          </cell>
        </row>
        <row r="200">
          <cell r="AZ200" t="str">
            <v>СОЛОМОНОВЫ ОСТРОВА</v>
          </cell>
        </row>
        <row r="201">
          <cell r="AZ201" t="str">
            <v>СОМАЛИ</v>
          </cell>
        </row>
        <row r="202">
          <cell r="AZ202" t="str">
            <v>СУДАН</v>
          </cell>
        </row>
        <row r="203">
          <cell r="AZ203" t="str">
            <v>СУРИНАМ</v>
          </cell>
        </row>
        <row r="204">
          <cell r="AZ204" t="str">
            <v>СЬЕРРА-ЛЕОНЕ</v>
          </cell>
        </row>
        <row r="205">
          <cell r="AZ205" t="str">
            <v>ТАДЖИКИСТАН</v>
          </cell>
        </row>
        <row r="206">
          <cell r="AZ206" t="str">
            <v>ТАИЛАНД</v>
          </cell>
        </row>
        <row r="207">
          <cell r="AZ207" t="str">
            <v>ТАЙВАНЬ (КИТАЙ)</v>
          </cell>
        </row>
        <row r="208">
          <cell r="AZ208" t="str">
            <v>ТАНЗАНИЯ, ОБЪЕДИНЕННАЯ РЕСПУБЛИКА</v>
          </cell>
        </row>
        <row r="209">
          <cell r="AZ209" t="str">
            <v>ТОГО</v>
          </cell>
        </row>
        <row r="210">
          <cell r="AZ210" t="str">
            <v>ТОКЕЛАУ</v>
          </cell>
        </row>
        <row r="211">
          <cell r="AZ211" t="str">
            <v>ТОНГА</v>
          </cell>
        </row>
        <row r="212">
          <cell r="AZ212" t="str">
            <v>ТРИНИДАД И ТОБАГО</v>
          </cell>
        </row>
        <row r="213">
          <cell r="AZ213" t="str">
            <v>ТУВАЛУ</v>
          </cell>
        </row>
        <row r="214">
          <cell r="AZ214" t="str">
            <v>ТУНИС</v>
          </cell>
        </row>
        <row r="215">
          <cell r="AZ215" t="str">
            <v>ТУРКМЕНИЯ</v>
          </cell>
        </row>
        <row r="216">
          <cell r="AZ216" t="str">
            <v>ТУРЦИЯ</v>
          </cell>
        </row>
        <row r="217">
          <cell r="AZ217" t="str">
            <v>УГАНДА</v>
          </cell>
        </row>
        <row r="218">
          <cell r="AZ218" t="str">
            <v>УЗБЕКИСТАН</v>
          </cell>
        </row>
        <row r="219">
          <cell r="AZ219" t="str">
            <v>УКРАИНА</v>
          </cell>
        </row>
        <row r="220">
          <cell r="AZ220" t="str">
            <v>УОЛЛИС И ФУТУНА</v>
          </cell>
        </row>
        <row r="221">
          <cell r="AZ221" t="str">
            <v>УРУГВАЙ</v>
          </cell>
        </row>
        <row r="222">
          <cell r="AZ222" t="str">
            <v>ФАРЕРСКИЕ ОСТРОВА</v>
          </cell>
        </row>
        <row r="223">
          <cell r="AZ223" t="str">
            <v>ФИДЖИ</v>
          </cell>
        </row>
        <row r="224">
          <cell r="AZ224" t="str">
            <v>ФИЛИППИНЫ</v>
          </cell>
        </row>
        <row r="225">
          <cell r="AZ225" t="str">
            <v>ФИНЛЯНДИЯ</v>
          </cell>
        </row>
        <row r="226">
          <cell r="AZ226" t="str">
            <v>ФОЛКЛЕНДСКИЕ ОСТРОВА (МАЛЬВИНСКИЕ)</v>
          </cell>
        </row>
        <row r="227">
          <cell r="AZ227" t="str">
            <v>ФРАНЦИЯ</v>
          </cell>
        </row>
        <row r="228">
          <cell r="AZ228" t="str">
            <v>ФРАНЦУЗСКАЯ ГВИАНА</v>
          </cell>
        </row>
        <row r="229">
          <cell r="AZ229" t="str">
            <v>ФРАНЦУЗСКАЯ ПОЛИНЕЗИЯ</v>
          </cell>
        </row>
        <row r="230">
          <cell r="AZ230" t="str">
            <v>ФРАНЦУЗСКИЕ ЮЖНЫЕ ТЕРРИТОРИИ</v>
          </cell>
        </row>
        <row r="231">
          <cell r="AZ231" t="str">
            <v>ХОРВАТИЯ</v>
          </cell>
        </row>
        <row r="232">
          <cell r="AZ232" t="str">
            <v>ЦЕНТРАЛЬНО-АФРИКАНСКАЯ РЕСПУБЛИКА</v>
          </cell>
        </row>
        <row r="233">
          <cell r="AZ233" t="str">
            <v>ЧАД</v>
          </cell>
        </row>
        <row r="234">
          <cell r="AZ234" t="str">
            <v>ЧЕРНОГОРИЯ</v>
          </cell>
        </row>
        <row r="235">
          <cell r="AZ235" t="str">
            <v>ЧЕШСКАЯ РЕСПУБЛИКА</v>
          </cell>
        </row>
        <row r="236">
          <cell r="AZ236" t="str">
            <v>ЧИЛИ</v>
          </cell>
        </row>
        <row r="237">
          <cell r="AZ237" t="str">
            <v>ШВЕЙЦАРИЯ</v>
          </cell>
        </row>
        <row r="238">
          <cell r="AZ238" t="str">
            <v>ШВЕЦИЯ</v>
          </cell>
        </row>
        <row r="239">
          <cell r="AZ239" t="str">
            <v>ШПИЦБЕРГЕН И ЯН МАЙЕН</v>
          </cell>
        </row>
        <row r="240">
          <cell r="AZ240" t="str">
            <v>ШРИ-ЛАНКА</v>
          </cell>
        </row>
        <row r="241">
          <cell r="AZ241" t="str">
            <v>ЭКВАДОР</v>
          </cell>
        </row>
        <row r="242">
          <cell r="AZ242" t="str">
            <v>ЭКВАТОРИАЛЬНАЯ ГВИНЕЯ</v>
          </cell>
        </row>
        <row r="243">
          <cell r="AZ243" t="str">
            <v>ЭЛАНДСКИЕ ОСТРОВА</v>
          </cell>
        </row>
        <row r="244">
          <cell r="AZ244" t="str">
            <v>ЭЛЬ-САЛЬВАДОР</v>
          </cell>
        </row>
        <row r="245">
          <cell r="AZ245" t="str">
            <v>ЭРИТРЕЯ</v>
          </cell>
        </row>
        <row r="246">
          <cell r="AZ246" t="str">
            <v>ЭСТОНИЯ</v>
          </cell>
        </row>
        <row r="247">
          <cell r="AZ247" t="str">
            <v>ЭФИОПИЯ</v>
          </cell>
        </row>
        <row r="248">
          <cell r="AZ248" t="str">
            <v>ЮЖНАЯ АФРИКА</v>
          </cell>
        </row>
        <row r="249">
          <cell r="AZ249" t="str">
            <v>ЮЖНАЯ ДЖОРДЖИЯ И ЮЖНЫЕ САНДВИЧЕВЫ ОСТРОВА</v>
          </cell>
        </row>
        <row r="250">
          <cell r="AZ250" t="str">
            <v>ЮЖНАЯ ОСЕТИЯ</v>
          </cell>
        </row>
        <row r="251">
          <cell r="AZ251" t="str">
            <v>ЮЖНЫЙ СУДАН</v>
          </cell>
        </row>
        <row r="252">
          <cell r="AZ252" t="str">
            <v>ЯМАЙКА</v>
          </cell>
        </row>
        <row r="253">
          <cell r="AZ253" t="str">
            <v>ЯПОНИЯ</v>
          </cell>
        </row>
      </sheetData>
      <sheetData sheetId="5">
        <row r="2">
          <cell r="M2">
            <v>0</v>
          </cell>
        </row>
        <row r="3">
          <cell r="M3">
            <v>0</v>
          </cell>
        </row>
        <row r="4">
          <cell r="M4">
            <v>0</v>
          </cell>
        </row>
        <row r="5">
          <cell r="M5">
            <v>0</v>
          </cell>
        </row>
        <row r="6">
          <cell r="M6">
            <v>0</v>
          </cell>
        </row>
        <row r="7">
          <cell r="M7">
            <v>0</v>
          </cell>
        </row>
        <row r="8">
          <cell r="M8">
            <v>0</v>
          </cell>
        </row>
        <row r="9">
          <cell r="M9">
            <v>0</v>
          </cell>
        </row>
        <row r="10">
          <cell r="M10">
            <v>0</v>
          </cell>
        </row>
        <row r="11">
          <cell r="M11">
            <v>0</v>
          </cell>
        </row>
        <row r="12">
          <cell r="M12">
            <v>0</v>
          </cell>
        </row>
        <row r="13">
          <cell r="M13">
            <v>0</v>
          </cell>
        </row>
        <row r="14">
          <cell r="M14">
            <v>0</v>
          </cell>
        </row>
        <row r="15">
          <cell r="M15">
            <v>0</v>
          </cell>
        </row>
        <row r="16">
          <cell r="M16">
            <v>0</v>
          </cell>
        </row>
        <row r="17">
          <cell r="M17">
            <v>0</v>
          </cell>
        </row>
        <row r="18">
          <cell r="M18">
            <v>0</v>
          </cell>
        </row>
        <row r="19">
          <cell r="M19">
            <v>0</v>
          </cell>
        </row>
        <row r="20">
          <cell r="M20">
            <v>0</v>
          </cell>
        </row>
        <row r="21">
          <cell r="M21">
            <v>0</v>
          </cell>
        </row>
        <row r="22">
          <cell r="M22">
            <v>0</v>
          </cell>
        </row>
        <row r="23">
          <cell r="M23">
            <v>0</v>
          </cell>
        </row>
        <row r="24">
          <cell r="M24">
            <v>0</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row r="34">
          <cell r="M34">
            <v>0</v>
          </cell>
        </row>
        <row r="35">
          <cell r="M35">
            <v>0</v>
          </cell>
        </row>
        <row r="36">
          <cell r="M36">
            <v>0</v>
          </cell>
        </row>
        <row r="37">
          <cell r="M37">
            <v>0</v>
          </cell>
        </row>
        <row r="38">
          <cell r="M38">
            <v>0</v>
          </cell>
        </row>
        <row r="39">
          <cell r="M39">
            <v>0</v>
          </cell>
        </row>
        <row r="40">
          <cell r="M40">
            <v>0</v>
          </cell>
        </row>
        <row r="41">
          <cell r="M41">
            <v>0</v>
          </cell>
        </row>
        <row r="42">
          <cell r="M42">
            <v>0</v>
          </cell>
        </row>
        <row r="43">
          <cell r="M43">
            <v>0</v>
          </cell>
        </row>
        <row r="44">
          <cell r="M44">
            <v>0</v>
          </cell>
        </row>
        <row r="45">
          <cell r="M45">
            <v>0</v>
          </cell>
        </row>
        <row r="46">
          <cell r="M46">
            <v>0</v>
          </cell>
        </row>
        <row r="47">
          <cell r="M47">
            <v>0</v>
          </cell>
        </row>
        <row r="48">
          <cell r="M48">
            <v>0</v>
          </cell>
        </row>
        <row r="49">
          <cell r="M49">
            <v>0</v>
          </cell>
        </row>
        <row r="50">
          <cell r="M50">
            <v>0</v>
          </cell>
        </row>
        <row r="51">
          <cell r="M51">
            <v>0</v>
          </cell>
        </row>
        <row r="52">
          <cell r="M52">
            <v>0</v>
          </cell>
        </row>
        <row r="53">
          <cell r="M53">
            <v>0</v>
          </cell>
        </row>
        <row r="54">
          <cell r="M54">
            <v>0</v>
          </cell>
        </row>
        <row r="55">
          <cell r="M55">
            <v>0</v>
          </cell>
        </row>
        <row r="56">
          <cell r="M56">
            <v>0</v>
          </cell>
        </row>
        <row r="57">
          <cell r="M57">
            <v>0</v>
          </cell>
        </row>
        <row r="58">
          <cell r="M58">
            <v>0</v>
          </cell>
        </row>
        <row r="59">
          <cell r="M59">
            <v>0</v>
          </cell>
        </row>
        <row r="60">
          <cell r="M60">
            <v>0</v>
          </cell>
        </row>
        <row r="61">
          <cell r="M61">
            <v>0</v>
          </cell>
        </row>
        <row r="62">
          <cell r="M62">
            <v>0</v>
          </cell>
        </row>
        <row r="63">
          <cell r="M63">
            <v>0</v>
          </cell>
        </row>
        <row r="64">
          <cell r="M64">
            <v>0</v>
          </cell>
        </row>
        <row r="65">
          <cell r="M65">
            <v>0</v>
          </cell>
        </row>
        <row r="66">
          <cell r="M66">
            <v>0</v>
          </cell>
        </row>
        <row r="67">
          <cell r="M67">
            <v>0</v>
          </cell>
        </row>
        <row r="68">
          <cell r="M68">
            <v>0</v>
          </cell>
        </row>
        <row r="69">
          <cell r="M69">
            <v>0</v>
          </cell>
        </row>
        <row r="70">
          <cell r="M70">
            <v>0</v>
          </cell>
        </row>
        <row r="71">
          <cell r="M71">
            <v>0</v>
          </cell>
        </row>
        <row r="72">
          <cell r="M72">
            <v>0</v>
          </cell>
        </row>
        <row r="73">
          <cell r="M73">
            <v>0</v>
          </cell>
        </row>
        <row r="74">
          <cell r="M74">
            <v>0</v>
          </cell>
        </row>
        <row r="75">
          <cell r="M75">
            <v>0</v>
          </cell>
        </row>
        <row r="76">
          <cell r="M76">
            <v>0</v>
          </cell>
        </row>
        <row r="77">
          <cell r="M77">
            <v>0</v>
          </cell>
        </row>
        <row r="78">
          <cell r="M78">
            <v>0</v>
          </cell>
        </row>
        <row r="79">
          <cell r="M79">
            <v>0</v>
          </cell>
        </row>
        <row r="80">
          <cell r="M80">
            <v>0</v>
          </cell>
        </row>
        <row r="81">
          <cell r="M81">
            <v>0</v>
          </cell>
        </row>
        <row r="82">
          <cell r="M82">
            <v>0</v>
          </cell>
        </row>
        <row r="83">
          <cell r="M83">
            <v>0</v>
          </cell>
        </row>
        <row r="84">
          <cell r="M84">
            <v>0</v>
          </cell>
        </row>
        <row r="85">
          <cell r="M85">
            <v>0</v>
          </cell>
        </row>
        <row r="86">
          <cell r="M86">
            <v>0</v>
          </cell>
        </row>
        <row r="87">
          <cell r="M87">
            <v>0</v>
          </cell>
        </row>
        <row r="88">
          <cell r="M88">
            <v>0</v>
          </cell>
        </row>
        <row r="89">
          <cell r="M89">
            <v>0</v>
          </cell>
        </row>
        <row r="90">
          <cell r="M90">
            <v>0</v>
          </cell>
        </row>
        <row r="91">
          <cell r="M91">
            <v>0</v>
          </cell>
        </row>
        <row r="92">
          <cell r="M92">
            <v>0</v>
          </cell>
        </row>
        <row r="93">
          <cell r="M93">
            <v>0</v>
          </cell>
        </row>
        <row r="94">
          <cell r="M94">
            <v>0</v>
          </cell>
        </row>
        <row r="95">
          <cell r="M95">
            <v>0</v>
          </cell>
        </row>
        <row r="96">
          <cell r="M96">
            <v>0</v>
          </cell>
        </row>
        <row r="97">
          <cell r="M97">
            <v>0</v>
          </cell>
        </row>
        <row r="98">
          <cell r="M98">
            <v>0</v>
          </cell>
        </row>
        <row r="99">
          <cell r="M99">
            <v>0</v>
          </cell>
        </row>
        <row r="100">
          <cell r="M100">
            <v>0</v>
          </cell>
        </row>
        <row r="101">
          <cell r="M101">
            <v>0</v>
          </cell>
        </row>
      </sheetData>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Содержание"/>
      <sheetName val="Финанс. калькулятор"/>
      <sheetName val="Чист. операц. доход"/>
      <sheetName val="Прямая_капит."/>
      <sheetName val="Дисконт."/>
      <sheetName val="Анализ_риска"/>
      <sheetName val="Сравн._продаж"/>
      <sheetName val="Отн._анализ"/>
      <sheetName val="Стоим._земли"/>
      <sheetName val="Стоим._стр-ва"/>
      <sheetName val="Объемы работ"/>
      <sheetName val="Оценка_износа"/>
      <sheetName val="Наилуч._использ."/>
      <sheetName val="Регрессия"/>
      <sheetName val="Макросы1"/>
      <sheetName val="Макросы2"/>
    </sheetNames>
    <sheetDataSet>
      <sheetData sheetId="0"/>
      <sheetData sheetId="1" refreshError="1">
        <row r="15">
          <cell r="J15">
            <v>5348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Лист1"/>
      <sheetName val="отлагательные"/>
      <sheetName val="Рецензия"/>
      <sheetName val="Фото"/>
      <sheetName val="А"/>
      <sheetName val="Расчеты ЗУ св."/>
      <sheetName val="Расчеты пс база"/>
      <sheetName val="Расчеты ком.зд. с  ЗУ"/>
      <sheetName val="Расчет ком.пом."/>
      <sheetName val="Расчет ком.пом. (ДП)"/>
      <sheetName val="Расчет АЗС"/>
      <sheetName val=" ССП для АЗС-Расчет АЗС (ДП)"/>
      <sheetName val="Расчет судно"/>
      <sheetName val="расчет движимое"/>
      <sheetName val="расчет движимое (ЗП)"/>
      <sheetName val="Справедливая"/>
      <sheetName val="ДИ недвижимость"/>
      <sheetName val="ДИ недвижимость (судно)"/>
      <sheetName val="ДЗ спецтехника"/>
      <sheetName val="ДЗ автотранспорт"/>
      <sheetName val="ДЗ оборудование"/>
      <sheetName val="ДЗ ТЗ"/>
      <sheetName val="ДЗ ЖД"/>
      <sheetName val="ДЗ ТМ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M49"/>
  <sheetViews>
    <sheetView tabSelected="1" topLeftCell="A14" zoomScale="90" zoomScaleNormal="90" zoomScaleSheetLayoutView="100" workbookViewId="0">
      <selection activeCell="G27" sqref="G27:I27"/>
    </sheetView>
  </sheetViews>
  <sheetFormatPr defaultColWidth="9.109375" defaultRowHeight="13.8" x14ac:dyDescent="0.25"/>
  <cols>
    <col min="1" max="1" width="41.88671875" style="21" customWidth="1"/>
    <col min="2" max="2" width="22.44140625" style="21" customWidth="1"/>
    <col min="3" max="3" width="10.5546875" style="21" customWidth="1"/>
    <col min="4" max="4" width="12.44140625" style="21" customWidth="1"/>
    <col min="5" max="5" width="13.5546875" style="21" customWidth="1"/>
    <col min="6" max="6" width="12.6640625" style="21" customWidth="1"/>
    <col min="7" max="7" width="12.44140625" style="21" customWidth="1"/>
    <col min="8" max="8" width="10.44140625" style="21" customWidth="1"/>
    <col min="9" max="9" width="26.109375" style="21" customWidth="1"/>
    <col min="10" max="10" width="35.109375" style="21" customWidth="1"/>
    <col min="11" max="11" width="4.88671875" style="21" customWidth="1"/>
    <col min="12" max="12" width="4.109375" style="21" customWidth="1"/>
    <col min="13" max="13" width="3.6640625" style="21" customWidth="1"/>
    <col min="14" max="16384" width="9.109375" style="21"/>
  </cols>
  <sheetData>
    <row r="1" spans="1:13" ht="45" customHeight="1" x14ac:dyDescent="0.25">
      <c r="A1" s="590"/>
      <c r="B1" s="591"/>
      <c r="C1" s="591"/>
      <c r="D1" s="591"/>
      <c r="E1" s="591"/>
      <c r="F1" s="591"/>
      <c r="G1" s="591"/>
      <c r="H1" s="591"/>
      <c r="I1" s="591"/>
      <c r="J1" s="53"/>
      <c r="K1" s="53"/>
      <c r="L1" s="53"/>
      <c r="M1" s="53"/>
    </row>
    <row r="2" spans="1:13" ht="28.5" customHeight="1" x14ac:dyDescent="0.25">
      <c r="A2" s="54"/>
      <c r="B2" s="55"/>
      <c r="C2" s="55"/>
      <c r="D2" s="592"/>
      <c r="E2" s="592"/>
      <c r="F2" s="592"/>
      <c r="G2" s="592"/>
      <c r="H2" s="592"/>
      <c r="I2" s="592"/>
      <c r="J2" s="53"/>
      <c r="K2" s="53"/>
      <c r="L2" s="53"/>
      <c r="M2" s="53"/>
    </row>
    <row r="3" spans="1:13" x14ac:dyDescent="0.25">
      <c r="A3" s="593" t="s">
        <v>268</v>
      </c>
      <c r="B3" s="593"/>
      <c r="C3" s="593"/>
      <c r="D3" s="593"/>
      <c r="E3" s="593"/>
      <c r="F3" s="593"/>
      <c r="G3" s="593"/>
      <c r="H3" s="593"/>
      <c r="I3" s="593"/>
    </row>
    <row r="4" spans="1:13" x14ac:dyDescent="0.25">
      <c r="A4" s="56" t="s">
        <v>269</v>
      </c>
      <c r="B4" s="594"/>
      <c r="C4" s="594"/>
      <c r="D4" s="594"/>
      <c r="E4" s="594"/>
      <c r="F4" s="594"/>
      <c r="G4" s="594"/>
      <c r="H4" s="594"/>
      <c r="I4" s="594"/>
    </row>
    <row r="5" spans="1:13" ht="15" customHeight="1" x14ac:dyDescent="0.25">
      <c r="A5" s="595" t="s">
        <v>270</v>
      </c>
      <c r="B5" s="596" t="s">
        <v>271</v>
      </c>
      <c r="C5" s="596"/>
      <c r="D5" s="596"/>
      <c r="E5" s="596"/>
      <c r="F5" s="596"/>
      <c r="G5" s="596" t="s">
        <v>272</v>
      </c>
      <c r="H5" s="596"/>
      <c r="I5" s="596"/>
    </row>
    <row r="6" spans="1:13" x14ac:dyDescent="0.25">
      <c r="A6" s="595"/>
      <c r="B6" s="594"/>
      <c r="C6" s="594"/>
      <c r="D6" s="594"/>
      <c r="E6" s="594"/>
      <c r="F6" s="594"/>
      <c r="G6" s="594"/>
      <c r="H6" s="594"/>
      <c r="I6" s="594"/>
    </row>
    <row r="7" spans="1:13" s="58" customFormat="1" hidden="1" x14ac:dyDescent="0.25">
      <c r="A7" s="57" t="s">
        <v>273</v>
      </c>
      <c r="B7" s="597"/>
      <c r="C7" s="598"/>
      <c r="D7" s="598"/>
      <c r="E7" s="598"/>
      <c r="F7" s="598"/>
      <c r="G7" s="598"/>
      <c r="H7" s="598"/>
      <c r="I7" s="599"/>
    </row>
    <row r="8" spans="1:13" ht="36.75" customHeight="1" x14ac:dyDescent="0.25">
      <c r="A8" s="448" t="s">
        <v>661</v>
      </c>
      <c r="B8" s="600" t="s">
        <v>278</v>
      </c>
      <c r="C8" s="600"/>
      <c r="D8" s="600"/>
      <c r="E8" s="600"/>
      <c r="F8" s="600"/>
      <c r="G8" s="600"/>
      <c r="H8" s="600"/>
      <c r="I8" s="601"/>
      <c r="J8" s="59"/>
    </row>
    <row r="9" spans="1:13" ht="21" x14ac:dyDescent="0.25">
      <c r="A9" s="60"/>
      <c r="B9" s="588" t="s">
        <v>12</v>
      </c>
      <c r="C9" s="589"/>
      <c r="D9" s="63" t="s">
        <v>275</v>
      </c>
      <c r="E9" s="578" t="s">
        <v>274</v>
      </c>
      <c r="F9" s="579"/>
      <c r="G9" s="61" t="s">
        <v>276</v>
      </c>
      <c r="H9" s="61" t="s">
        <v>277</v>
      </c>
      <c r="I9" s="61" t="s">
        <v>273</v>
      </c>
      <c r="J9" s="59"/>
    </row>
    <row r="10" spans="1:13" ht="12.75" customHeight="1" x14ac:dyDescent="0.25">
      <c r="A10" s="60"/>
      <c r="B10" s="64"/>
      <c r="C10" s="64"/>
      <c r="D10" s="63"/>
      <c r="E10" s="578"/>
      <c r="F10" s="579"/>
      <c r="G10" s="63"/>
      <c r="H10" s="63"/>
      <c r="I10" s="63"/>
      <c r="J10" s="59"/>
    </row>
    <row r="11" spans="1:13" ht="55.5" customHeight="1" x14ac:dyDescent="0.25">
      <c r="A11" s="65" t="s">
        <v>279</v>
      </c>
      <c r="B11" s="580" t="s">
        <v>732</v>
      </c>
      <c r="C11" s="581"/>
      <c r="D11" s="581"/>
      <c r="E11" s="581"/>
      <c r="F11" s="581"/>
      <c r="G11" s="581"/>
      <c r="H11" s="581"/>
      <c r="I11" s="581"/>
      <c r="J11" s="59"/>
    </row>
    <row r="12" spans="1:13" x14ac:dyDescent="0.25">
      <c r="A12" s="65" t="s">
        <v>280</v>
      </c>
      <c r="B12" s="582"/>
      <c r="C12" s="583"/>
      <c r="D12" s="584"/>
      <c r="E12" s="585" t="s">
        <v>281</v>
      </c>
      <c r="F12" s="586"/>
      <c r="G12" s="586"/>
      <c r="H12" s="587"/>
      <c r="I12" s="66" t="s">
        <v>282</v>
      </c>
      <c r="J12" s="59"/>
    </row>
    <row r="13" spans="1:13" ht="31.5" customHeight="1" x14ac:dyDescent="0.25">
      <c r="A13" s="67" t="s">
        <v>283</v>
      </c>
      <c r="B13" s="581" t="s">
        <v>284</v>
      </c>
      <c r="C13" s="573"/>
      <c r="D13" s="573"/>
      <c r="E13" s="573"/>
      <c r="F13" s="573"/>
      <c r="G13" s="573"/>
      <c r="H13" s="573"/>
      <c r="I13" s="573"/>
    </row>
    <row r="14" spans="1:13" ht="36" customHeight="1" x14ac:dyDescent="0.25">
      <c r="A14" s="67" t="s">
        <v>285</v>
      </c>
      <c r="B14" s="566"/>
      <c r="C14" s="567"/>
      <c r="D14" s="568"/>
      <c r="E14" s="50" t="s">
        <v>286</v>
      </c>
      <c r="F14" s="68" t="s">
        <v>287</v>
      </c>
      <c r="G14" s="569" t="s">
        <v>288</v>
      </c>
      <c r="H14" s="570"/>
      <c r="I14" s="69" t="s">
        <v>289</v>
      </c>
    </row>
    <row r="15" spans="1:13" x14ac:dyDescent="0.25">
      <c r="A15" s="65" t="s">
        <v>45</v>
      </c>
      <c r="B15" s="571" t="s">
        <v>290</v>
      </c>
      <c r="C15" s="572"/>
      <c r="D15" s="572"/>
      <c r="E15" s="573"/>
      <c r="F15" s="573"/>
      <c r="G15" s="573"/>
      <c r="H15" s="572"/>
      <c r="I15" s="572"/>
    </row>
    <row r="16" spans="1:13" ht="24.75" customHeight="1" x14ac:dyDescent="0.25">
      <c r="A16" s="574" t="s">
        <v>291</v>
      </c>
      <c r="B16" s="549"/>
      <c r="C16" s="550"/>
      <c r="D16" s="551"/>
      <c r="E16" s="576" t="s">
        <v>292</v>
      </c>
      <c r="F16" s="576"/>
      <c r="G16" s="576"/>
      <c r="H16" s="576"/>
      <c r="I16" s="70"/>
    </row>
    <row r="17" spans="1:9" s="71" customFormat="1" ht="24.75" customHeight="1" x14ac:dyDescent="0.25">
      <c r="A17" s="575"/>
      <c r="B17" s="552"/>
      <c r="C17" s="553"/>
      <c r="D17" s="554"/>
      <c r="E17" s="577" t="s">
        <v>293</v>
      </c>
      <c r="F17" s="577"/>
      <c r="G17" s="577"/>
      <c r="H17" s="577"/>
      <c r="I17" s="70"/>
    </row>
    <row r="18" spans="1:9" s="71" customFormat="1" ht="17.25" customHeight="1" x14ac:dyDescent="0.25">
      <c r="A18" s="547" t="s">
        <v>294</v>
      </c>
      <c r="B18" s="549"/>
      <c r="C18" s="550"/>
      <c r="D18" s="551"/>
      <c r="E18" s="555" t="s">
        <v>295</v>
      </c>
      <c r="F18" s="556"/>
      <c r="G18" s="556"/>
      <c r="H18" s="557"/>
      <c r="I18" s="70"/>
    </row>
    <row r="19" spans="1:9" ht="24.75" customHeight="1" x14ac:dyDescent="0.25">
      <c r="A19" s="548"/>
      <c r="B19" s="552"/>
      <c r="C19" s="553"/>
      <c r="D19" s="554"/>
      <c r="E19" s="558" t="s">
        <v>296</v>
      </c>
      <c r="F19" s="559"/>
      <c r="G19" s="559"/>
      <c r="H19" s="560"/>
      <c r="I19" s="72"/>
    </row>
    <row r="20" spans="1:9" ht="27.75" customHeight="1" x14ac:dyDescent="0.25">
      <c r="A20" s="561" t="s">
        <v>297</v>
      </c>
      <c r="B20" s="562"/>
      <c r="C20" s="562"/>
      <c r="D20" s="562"/>
      <c r="E20" s="562"/>
      <c r="F20" s="562"/>
      <c r="G20" s="562"/>
      <c r="H20" s="562"/>
      <c r="I20" s="562"/>
    </row>
    <row r="21" spans="1:9" ht="14.25" customHeight="1" x14ac:dyDescent="0.25">
      <c r="A21" s="561"/>
      <c r="B21" s="562" t="s">
        <v>298</v>
      </c>
      <c r="C21" s="562"/>
      <c r="D21" s="562"/>
      <c r="E21" s="562"/>
      <c r="F21" s="562"/>
      <c r="G21" s="562"/>
      <c r="H21" s="562"/>
      <c r="I21" s="562"/>
    </row>
    <row r="22" spans="1:9" ht="0.75" hidden="1" customHeight="1" x14ac:dyDescent="0.25">
      <c r="A22" s="67" t="s">
        <v>299</v>
      </c>
      <c r="B22" s="544"/>
      <c r="C22" s="545"/>
      <c r="D22" s="546"/>
      <c r="E22" s="563"/>
      <c r="F22" s="564"/>
      <c r="G22" s="564"/>
      <c r="H22" s="564"/>
      <c r="I22" s="565"/>
    </row>
    <row r="23" spans="1:9" ht="3" hidden="1" customHeight="1" x14ac:dyDescent="0.25">
      <c r="A23" s="67" t="s">
        <v>300</v>
      </c>
      <c r="B23" s="544"/>
      <c r="C23" s="545"/>
      <c r="D23" s="546"/>
      <c r="E23" s="544" t="s">
        <v>301</v>
      </c>
      <c r="F23" s="545"/>
      <c r="G23" s="546"/>
      <c r="H23" s="544"/>
      <c r="I23" s="546"/>
    </row>
    <row r="24" spans="1:9" ht="6.75" hidden="1" customHeight="1" x14ac:dyDescent="0.25">
      <c r="A24" s="67" t="s">
        <v>302</v>
      </c>
      <c r="B24" s="544"/>
      <c r="C24" s="545"/>
      <c r="D24" s="546"/>
      <c r="E24" s="544" t="s">
        <v>303</v>
      </c>
      <c r="F24" s="545"/>
      <c r="G24" s="546"/>
      <c r="H24" s="544"/>
      <c r="I24" s="546"/>
    </row>
    <row r="25" spans="1:9" s="73" customFormat="1" ht="36" customHeight="1" x14ac:dyDescent="0.2">
      <c r="A25" s="67" t="s">
        <v>304</v>
      </c>
      <c r="B25" s="538" t="s">
        <v>735</v>
      </c>
      <c r="C25" s="538"/>
      <c r="D25" s="538"/>
      <c r="E25" s="538"/>
      <c r="F25" s="538"/>
      <c r="G25" s="538"/>
      <c r="H25" s="538"/>
      <c r="I25" s="538"/>
    </row>
    <row r="26" spans="1:9" s="73" customFormat="1" ht="113.25" customHeight="1" x14ac:dyDescent="0.2">
      <c r="A26" s="67" t="s">
        <v>305</v>
      </c>
      <c r="B26" s="539" t="s">
        <v>733</v>
      </c>
      <c r="C26" s="539"/>
      <c r="D26" s="539"/>
      <c r="E26" s="539"/>
      <c r="F26" s="539"/>
      <c r="G26" s="539"/>
      <c r="H26" s="539"/>
      <c r="I26" s="539"/>
    </row>
    <row r="27" spans="1:9" s="73" customFormat="1" ht="21.75" customHeight="1" x14ac:dyDescent="0.3">
      <c r="B27" s="21"/>
      <c r="C27" s="540" t="s">
        <v>306</v>
      </c>
      <c r="D27" s="540"/>
      <c r="E27" s="540"/>
      <c r="F27" s="540"/>
      <c r="G27" s="541" t="s">
        <v>736</v>
      </c>
      <c r="H27" s="541"/>
      <c r="I27" s="541"/>
    </row>
    <row r="28" spans="1:9" s="73" customFormat="1" ht="22.5" customHeight="1" x14ac:dyDescent="0.3">
      <c r="B28" s="21"/>
      <c r="C28" s="542" t="s">
        <v>307</v>
      </c>
      <c r="D28" s="542"/>
      <c r="E28" s="542"/>
      <c r="F28" s="542"/>
      <c r="G28" s="543" t="s">
        <v>308</v>
      </c>
      <c r="H28" s="543"/>
      <c r="I28" s="543"/>
    </row>
    <row r="29" spans="1:9" ht="19.5" customHeight="1" x14ac:dyDescent="0.25">
      <c r="E29" s="74" t="s">
        <v>309</v>
      </c>
    </row>
    <row r="30" spans="1:9" ht="10.5" customHeight="1" x14ac:dyDescent="0.3">
      <c r="A30" s="75"/>
      <c r="I30" s="75"/>
    </row>
    <row r="31" spans="1:9" ht="15" hidden="1" customHeight="1" x14ac:dyDescent="0.25">
      <c r="A31" s="76"/>
    </row>
    <row r="32" spans="1:9" ht="39" customHeight="1" x14ac:dyDescent="0.25">
      <c r="A32" s="537"/>
      <c r="B32" s="537"/>
      <c r="C32" s="537"/>
      <c r="D32" s="537"/>
      <c r="E32" s="537"/>
      <c r="F32" s="537"/>
      <c r="G32" s="537"/>
      <c r="H32" s="537"/>
      <c r="I32" s="537"/>
    </row>
    <row r="33" spans="1:10" x14ac:dyDescent="0.25">
      <c r="A33" s="33"/>
      <c r="B33" s="33"/>
      <c r="C33" s="33"/>
      <c r="D33" s="33"/>
      <c r="E33" s="33"/>
      <c r="F33" s="33"/>
      <c r="G33" s="33"/>
      <c r="H33" s="33"/>
      <c r="I33" s="33"/>
    </row>
    <row r="34" spans="1:10" x14ac:dyDescent="0.25">
      <c r="A34" s="33"/>
      <c r="B34" s="33"/>
      <c r="C34" s="33"/>
      <c r="D34" s="33"/>
      <c r="E34" s="33"/>
      <c r="F34" s="33"/>
      <c r="G34" s="33"/>
      <c r="H34" s="33"/>
      <c r="I34" s="33"/>
    </row>
    <row r="35" spans="1:10" x14ac:dyDescent="0.25">
      <c r="A35" s="33"/>
      <c r="B35" s="33"/>
      <c r="C35" s="33"/>
      <c r="D35" s="33"/>
      <c r="E35" s="33"/>
      <c r="F35" s="33"/>
      <c r="G35" s="33"/>
      <c r="H35" s="33"/>
      <c r="I35" s="33"/>
    </row>
    <row r="36" spans="1:10" x14ac:dyDescent="0.25">
      <c r="A36" s="33"/>
      <c r="B36" s="33"/>
      <c r="C36" s="33"/>
      <c r="D36" s="33"/>
      <c r="E36" s="33"/>
      <c r="F36" s="33"/>
      <c r="G36" s="33"/>
      <c r="H36" s="33"/>
      <c r="I36" s="33"/>
    </row>
    <row r="37" spans="1:10" x14ac:dyDescent="0.25">
      <c r="A37" s="33"/>
      <c r="B37" s="33"/>
      <c r="C37" s="33"/>
      <c r="D37" s="33"/>
      <c r="E37" s="33"/>
      <c r="F37" s="33"/>
      <c r="G37" s="33"/>
      <c r="H37" s="33"/>
      <c r="I37" s="33"/>
    </row>
    <row r="38" spans="1:10" x14ac:dyDescent="0.25">
      <c r="A38" s="33"/>
      <c r="B38" s="33"/>
      <c r="C38" s="33"/>
      <c r="D38" s="33"/>
      <c r="E38" s="33"/>
      <c r="F38" s="33"/>
      <c r="G38" s="33"/>
      <c r="H38" s="33"/>
      <c r="I38" s="33"/>
    </row>
    <row r="39" spans="1:10" x14ac:dyDescent="0.25">
      <c r="A39" s="33"/>
      <c r="B39" s="33"/>
      <c r="C39" s="33"/>
      <c r="D39" s="33"/>
      <c r="E39" s="33"/>
      <c r="F39" s="33"/>
      <c r="G39" s="33"/>
      <c r="H39" s="33"/>
      <c r="I39" s="33"/>
    </row>
    <row r="40" spans="1:10" x14ac:dyDescent="0.25">
      <c r="A40" s="33"/>
      <c r="B40" s="33"/>
      <c r="C40" s="33"/>
      <c r="D40" s="33"/>
      <c r="E40" s="33"/>
      <c r="F40" s="33"/>
      <c r="G40" s="33"/>
      <c r="H40" s="33"/>
      <c r="I40" s="33"/>
    </row>
    <row r="41" spans="1:10" x14ac:dyDescent="0.25">
      <c r="A41" s="33"/>
      <c r="B41" s="33"/>
      <c r="C41" s="33"/>
      <c r="D41" s="33"/>
      <c r="E41" s="33"/>
      <c r="F41" s="33"/>
      <c r="G41" s="33"/>
      <c r="H41" s="33"/>
      <c r="I41" s="33"/>
    </row>
    <row r="42" spans="1:10" x14ac:dyDescent="0.25">
      <c r="A42" s="33"/>
      <c r="B42" s="33"/>
      <c r="C42" s="33"/>
      <c r="D42" s="33"/>
      <c r="E42" s="33"/>
      <c r="F42" s="33"/>
      <c r="G42" s="33"/>
      <c r="H42" s="33"/>
      <c r="I42" s="33"/>
    </row>
    <row r="43" spans="1:10" x14ac:dyDescent="0.25">
      <c r="A43" s="33"/>
      <c r="B43" s="33"/>
      <c r="C43" s="33"/>
      <c r="D43" s="33"/>
      <c r="E43" s="33"/>
      <c r="F43" s="33"/>
      <c r="G43" s="33"/>
      <c r="H43" s="33"/>
      <c r="I43" s="33"/>
    </row>
    <row r="44" spans="1:10" x14ac:dyDescent="0.25">
      <c r="A44" s="33"/>
      <c r="B44" s="33"/>
      <c r="C44" s="33"/>
      <c r="D44" s="33"/>
      <c r="E44" s="33"/>
      <c r="F44" s="33"/>
      <c r="G44" s="33"/>
      <c r="H44" s="33"/>
      <c r="I44" s="33"/>
      <c r="J44" s="33"/>
    </row>
    <row r="45" spans="1:10" ht="38.25" customHeight="1" x14ac:dyDescent="0.25">
      <c r="A45" s="33"/>
      <c r="B45" s="33"/>
      <c r="C45" s="33"/>
      <c r="D45" s="33"/>
      <c r="E45" s="33"/>
      <c r="F45" s="33"/>
      <c r="G45" s="33"/>
      <c r="H45" s="33"/>
      <c r="I45" s="33"/>
    </row>
    <row r="46" spans="1:10" ht="27" customHeight="1" x14ac:dyDescent="0.25">
      <c r="A46" s="33"/>
      <c r="B46" s="33"/>
      <c r="C46" s="33"/>
      <c r="D46" s="33"/>
      <c r="E46" s="33"/>
      <c r="F46" s="33"/>
      <c r="G46" s="33"/>
      <c r="H46" s="33"/>
      <c r="I46" s="33"/>
    </row>
    <row r="47" spans="1:10" ht="44.25" customHeight="1" x14ac:dyDescent="0.25">
      <c r="A47" s="33"/>
      <c r="B47" s="33"/>
      <c r="C47" s="33"/>
      <c r="D47" s="33"/>
      <c r="E47" s="33"/>
      <c r="F47" s="33"/>
      <c r="G47" s="33"/>
      <c r="H47" s="33"/>
      <c r="I47" s="33"/>
    </row>
    <row r="48" spans="1:10" ht="38.25" customHeight="1" x14ac:dyDescent="0.25">
      <c r="A48" s="33"/>
      <c r="B48" s="33"/>
      <c r="C48" s="33"/>
      <c r="D48" s="33"/>
      <c r="E48" s="33"/>
      <c r="F48" s="33"/>
      <c r="G48" s="33"/>
      <c r="H48" s="33"/>
      <c r="I48" s="33"/>
    </row>
    <row r="49" spans="9:9" x14ac:dyDescent="0.25">
      <c r="I49" s="33"/>
    </row>
  </sheetData>
  <mergeCells count="47">
    <mergeCell ref="B9:C9"/>
    <mergeCell ref="E9:F9"/>
    <mergeCell ref="A1:I1"/>
    <mergeCell ref="D2:I2"/>
    <mergeCell ref="A3:I3"/>
    <mergeCell ref="B4:I4"/>
    <mergeCell ref="A5:A6"/>
    <mergeCell ref="B5:F5"/>
    <mergeCell ref="G5:I5"/>
    <mergeCell ref="B6:F6"/>
    <mergeCell ref="G6:I6"/>
    <mergeCell ref="B7:I7"/>
    <mergeCell ref="B8:I8"/>
    <mergeCell ref="E10:F10"/>
    <mergeCell ref="B11:I11"/>
    <mergeCell ref="B12:D12"/>
    <mergeCell ref="E12:H12"/>
    <mergeCell ref="B13:I13"/>
    <mergeCell ref="B14:D14"/>
    <mergeCell ref="G14:H14"/>
    <mergeCell ref="B15:I15"/>
    <mergeCell ref="A16:A17"/>
    <mergeCell ref="B16:D17"/>
    <mergeCell ref="E16:H16"/>
    <mergeCell ref="E17:H17"/>
    <mergeCell ref="B24:D24"/>
    <mergeCell ref="E24:G24"/>
    <mergeCell ref="H24:I24"/>
    <mergeCell ref="A18:A19"/>
    <mergeCell ref="B18:D19"/>
    <mergeCell ref="E18:H18"/>
    <mergeCell ref="E19:H19"/>
    <mergeCell ref="A20:A21"/>
    <mergeCell ref="B20:I20"/>
    <mergeCell ref="B21:I21"/>
    <mergeCell ref="B22:D22"/>
    <mergeCell ref="E22:I22"/>
    <mergeCell ref="B23:D23"/>
    <mergeCell ref="E23:G23"/>
    <mergeCell ref="H23:I23"/>
    <mergeCell ref="A32:I32"/>
    <mergeCell ref="B25:I25"/>
    <mergeCell ref="B26:I26"/>
    <mergeCell ref="C27:F27"/>
    <mergeCell ref="G27:I27"/>
    <mergeCell ref="C28:F28"/>
    <mergeCell ref="G28:I28"/>
  </mergeCells>
  <dataValidations count="4">
    <dataValidation type="list" allowBlank="1" showInputMessage="1" showErrorMessage="1" sqref="B15:I15" xr:uid="{00000000-0002-0000-0000-000000000000}">
      <formula1>"Основное, Формальное, Основное/Формальное"</formula1>
    </dataValidation>
    <dataValidation type="list" allowBlank="1" showInputMessage="1" showErrorMessage="1" sqref="A3:I3" xr:uid="{00000000-0002-0000-0000-000001000000}">
      <formula1>"ЗАЛОГОВОЕ ЗАКЛЮЧЕНИЕ, ЗАЛОГОВОЕ ЗАКЛЮЧЕНИЕ О ПЕРЕОЦЕНКЕ"</formula1>
    </dataValidation>
    <dataValidation type="list" allowBlank="1" showInputMessage="1" showErrorMessage="1" sqref="B14:D14" xr:uid="{00000000-0002-0000-0000-000002000000}">
      <formula1>"Признаки банкротства отсутствуют по информации ПР, Существуют признаки наличия банкротства по информации ПР"</formula1>
    </dataValidation>
    <dataValidation type="list" allowBlank="1" showInputMessage="1" showErrorMessage="1" sqref="B25:I25" xr:uid="{00000000-0002-0000-0000-000003000000}">
      <formula1>"удовлетворительная (срок реализации до 365 дней), малоудовлетворительная (срок реализации 366-540 дней) , малоудовлетворительная (с учетом приведения ликвидности к удовлетворительной срок до 365 дн. ), неудовлетворительная ( срок реализации более 541 дня)"</formula1>
    </dataValidation>
  </dataValidations>
  <pageMargins left="0.7" right="0.7" top="0.75" bottom="0.75" header="0.3" footer="0.3"/>
  <pageSetup paperSize="9" scale="80" fitToHeight="0" orientation="landscape" horizontalDpi="180" verticalDpi="18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35"/>
  <sheetViews>
    <sheetView zoomScaleNormal="100" zoomScaleSheetLayoutView="100" workbookViewId="0">
      <selection activeCell="I25" sqref="I25"/>
    </sheetView>
  </sheetViews>
  <sheetFormatPr defaultColWidth="9.109375" defaultRowHeight="13.8" x14ac:dyDescent="0.25"/>
  <cols>
    <col min="1" max="1" width="4" style="21" customWidth="1"/>
    <col min="2" max="2" width="45" style="21" customWidth="1"/>
    <col min="3" max="3" width="18.33203125" style="21" customWidth="1"/>
    <col min="4" max="4" width="18.88671875" style="21" customWidth="1"/>
    <col min="5" max="5" width="15.6640625" style="21" customWidth="1"/>
    <col min="6" max="16384" width="9.109375" style="21"/>
  </cols>
  <sheetData>
    <row r="1" spans="1:5" x14ac:dyDescent="0.25">
      <c r="B1" s="54"/>
      <c r="C1" s="54"/>
      <c r="D1" s="54"/>
      <c r="E1" s="54"/>
    </row>
    <row r="2" spans="1:5" ht="12.75" customHeight="1" x14ac:dyDescent="0.25">
      <c r="A2" s="605" t="s">
        <v>310</v>
      </c>
      <c r="B2" s="605" t="s">
        <v>311</v>
      </c>
      <c r="C2" s="607" t="s">
        <v>312</v>
      </c>
      <c r="D2" s="608"/>
      <c r="E2" s="605" t="s">
        <v>313</v>
      </c>
    </row>
    <row r="3" spans="1:5" x14ac:dyDescent="0.25">
      <c r="A3" s="606"/>
      <c r="B3" s="606"/>
      <c r="C3" s="77" t="s">
        <v>314</v>
      </c>
      <c r="D3" s="77" t="s">
        <v>315</v>
      </c>
      <c r="E3" s="606"/>
    </row>
    <row r="4" spans="1:5" ht="17.25" customHeight="1" x14ac:dyDescent="0.25">
      <c r="A4" s="609" t="s">
        <v>316</v>
      </c>
      <c r="B4" s="610"/>
      <c r="C4" s="610"/>
      <c r="D4" s="610"/>
      <c r="E4" s="611"/>
    </row>
    <row r="5" spans="1:5" x14ac:dyDescent="0.25">
      <c r="A5" s="77">
        <v>1</v>
      </c>
      <c r="B5" s="78"/>
      <c r="C5" s="49" t="s">
        <v>317</v>
      </c>
      <c r="D5" s="49" t="s">
        <v>52</v>
      </c>
      <c r="E5" s="49" t="s">
        <v>52</v>
      </c>
    </row>
    <row r="6" spans="1:5" x14ac:dyDescent="0.25">
      <c r="A6" s="77">
        <v>2</v>
      </c>
      <c r="B6" s="79"/>
      <c r="C6" s="49" t="s">
        <v>317</v>
      </c>
      <c r="D6" s="49" t="s">
        <v>52</v>
      </c>
      <c r="E6" s="49" t="s">
        <v>52</v>
      </c>
    </row>
    <row r="7" spans="1:5" x14ac:dyDescent="0.25">
      <c r="A7" s="77">
        <v>3</v>
      </c>
      <c r="B7" s="79"/>
      <c r="C7" s="49" t="s">
        <v>317</v>
      </c>
      <c r="D7" s="49" t="s">
        <v>52</v>
      </c>
      <c r="E7" s="49" t="s">
        <v>52</v>
      </c>
    </row>
    <row r="8" spans="1:5" x14ac:dyDescent="0.25">
      <c r="A8" s="77">
        <v>4</v>
      </c>
      <c r="B8" s="79"/>
      <c r="C8" s="49" t="s">
        <v>317</v>
      </c>
      <c r="D8" s="49" t="s">
        <v>52</v>
      </c>
      <c r="E8" s="49" t="s">
        <v>52</v>
      </c>
    </row>
    <row r="9" spans="1:5" x14ac:dyDescent="0.25">
      <c r="A9" s="77">
        <v>5</v>
      </c>
      <c r="B9" s="79"/>
      <c r="C9" s="49" t="s">
        <v>317</v>
      </c>
      <c r="D9" s="49" t="s">
        <v>52</v>
      </c>
      <c r="E9" s="49" t="s">
        <v>52</v>
      </c>
    </row>
    <row r="10" spans="1:5" x14ac:dyDescent="0.25">
      <c r="A10" s="77">
        <v>6</v>
      </c>
      <c r="B10" s="79"/>
      <c r="C10" s="49" t="s">
        <v>317</v>
      </c>
      <c r="D10" s="49" t="s">
        <v>52</v>
      </c>
      <c r="E10" s="49" t="s">
        <v>52</v>
      </c>
    </row>
    <row r="11" spans="1:5" x14ac:dyDescent="0.25">
      <c r="A11" s="77">
        <v>7</v>
      </c>
      <c r="B11" s="79"/>
      <c r="C11" s="49" t="s">
        <v>317</v>
      </c>
      <c r="D11" s="49" t="s">
        <v>52</v>
      </c>
      <c r="E11" s="49" t="s">
        <v>52</v>
      </c>
    </row>
    <row r="12" spans="1:5" x14ac:dyDescent="0.25">
      <c r="A12" s="77">
        <v>8</v>
      </c>
      <c r="B12" s="79"/>
      <c r="C12" s="49" t="s">
        <v>317</v>
      </c>
      <c r="D12" s="49" t="s">
        <v>52</v>
      </c>
      <c r="E12" s="49" t="s">
        <v>52</v>
      </c>
    </row>
    <row r="13" spans="1:5" x14ac:dyDescent="0.25">
      <c r="A13" s="77">
        <v>9</v>
      </c>
      <c r="B13" s="79"/>
      <c r="C13" s="49" t="s">
        <v>317</v>
      </c>
      <c r="D13" s="49" t="s">
        <v>52</v>
      </c>
      <c r="E13" s="49" t="s">
        <v>52</v>
      </c>
    </row>
    <row r="14" spans="1:5" x14ac:dyDescent="0.25">
      <c r="A14" s="77">
        <v>10</v>
      </c>
      <c r="B14" s="79"/>
      <c r="C14" s="49" t="s">
        <v>317</v>
      </c>
      <c r="D14" s="49" t="s">
        <v>52</v>
      </c>
      <c r="E14" s="49" t="s">
        <v>52</v>
      </c>
    </row>
    <row r="15" spans="1:5" x14ac:dyDescent="0.25">
      <c r="A15" s="77">
        <v>11</v>
      </c>
      <c r="B15" s="79"/>
      <c r="C15" s="49" t="s">
        <v>317</v>
      </c>
      <c r="D15" s="49" t="s">
        <v>52</v>
      </c>
      <c r="E15" s="49" t="s">
        <v>52</v>
      </c>
    </row>
    <row r="16" spans="1:5" x14ac:dyDescent="0.25">
      <c r="A16" s="77">
        <v>12</v>
      </c>
      <c r="B16" s="79"/>
      <c r="C16" s="49" t="s">
        <v>317</v>
      </c>
      <c r="D16" s="49" t="s">
        <v>52</v>
      </c>
      <c r="E16" s="49" t="s">
        <v>52</v>
      </c>
    </row>
    <row r="17" spans="1:5" x14ac:dyDescent="0.25">
      <c r="A17" s="77">
        <v>13</v>
      </c>
      <c r="B17" s="79"/>
      <c r="C17" s="49" t="s">
        <v>317</v>
      </c>
      <c r="D17" s="49" t="s">
        <v>52</v>
      </c>
      <c r="E17" s="49" t="s">
        <v>52</v>
      </c>
    </row>
    <row r="18" spans="1:5" x14ac:dyDescent="0.25">
      <c r="A18" s="77">
        <v>14</v>
      </c>
      <c r="B18" s="79"/>
      <c r="C18" s="49" t="s">
        <v>317</v>
      </c>
      <c r="D18" s="49" t="s">
        <v>52</v>
      </c>
      <c r="E18" s="49" t="s">
        <v>52</v>
      </c>
    </row>
    <row r="19" spans="1:5" x14ac:dyDescent="0.25">
      <c r="A19" s="77">
        <v>15</v>
      </c>
      <c r="B19" s="79"/>
      <c r="C19" s="49" t="s">
        <v>317</v>
      </c>
      <c r="D19" s="49" t="s">
        <v>52</v>
      </c>
      <c r="E19" s="49" t="s">
        <v>52</v>
      </c>
    </row>
    <row r="20" spans="1:5" x14ac:dyDescent="0.25">
      <c r="A20" s="77">
        <v>16</v>
      </c>
      <c r="B20" s="79"/>
      <c r="C20" s="49" t="s">
        <v>317</v>
      </c>
      <c r="D20" s="49" t="s">
        <v>52</v>
      </c>
      <c r="E20" s="49" t="s">
        <v>52</v>
      </c>
    </row>
    <row r="21" spans="1:5" x14ac:dyDescent="0.25">
      <c r="A21" s="77">
        <v>17</v>
      </c>
      <c r="B21" s="79"/>
      <c r="C21" s="49" t="s">
        <v>317</v>
      </c>
      <c r="D21" s="49" t="s">
        <v>52</v>
      </c>
      <c r="E21" s="49" t="s">
        <v>52</v>
      </c>
    </row>
    <row r="22" spans="1:5" x14ac:dyDescent="0.25">
      <c r="A22" s="77">
        <v>18</v>
      </c>
      <c r="B22" s="79"/>
      <c r="C22" s="49" t="s">
        <v>317</v>
      </c>
      <c r="D22" s="49" t="s">
        <v>52</v>
      </c>
      <c r="E22" s="49" t="s">
        <v>52</v>
      </c>
    </row>
    <row r="23" spans="1:5" x14ac:dyDescent="0.25">
      <c r="A23" s="77">
        <v>19</v>
      </c>
      <c r="B23" s="79"/>
      <c r="C23" s="49" t="s">
        <v>317</v>
      </c>
      <c r="D23" s="49" t="s">
        <v>52</v>
      </c>
      <c r="E23" s="49" t="s">
        <v>52</v>
      </c>
    </row>
    <row r="24" spans="1:5" x14ac:dyDescent="0.25">
      <c r="A24" s="77">
        <v>20</v>
      </c>
      <c r="B24" s="79"/>
      <c r="C24" s="49" t="s">
        <v>317</v>
      </c>
      <c r="D24" s="49" t="s">
        <v>52</v>
      </c>
      <c r="E24" s="49" t="s">
        <v>52</v>
      </c>
    </row>
    <row r="25" spans="1:5" x14ac:dyDescent="0.25">
      <c r="A25" s="77">
        <v>21</v>
      </c>
      <c r="B25" s="78"/>
      <c r="C25" s="49" t="s">
        <v>317</v>
      </c>
      <c r="D25" s="49" t="s">
        <v>52</v>
      </c>
      <c r="E25" s="49" t="s">
        <v>52</v>
      </c>
    </row>
    <row r="26" spans="1:5" ht="15" customHeight="1" x14ac:dyDescent="0.25">
      <c r="A26" s="612" t="s">
        <v>318</v>
      </c>
      <c r="B26" s="613"/>
      <c r="C26" s="613"/>
      <c r="D26" s="613"/>
      <c r="E26" s="614"/>
    </row>
    <row r="27" spans="1:5" x14ac:dyDescent="0.25">
      <c r="A27" s="77">
        <v>1</v>
      </c>
      <c r="B27" s="602"/>
      <c r="C27" s="603"/>
      <c r="D27" s="603"/>
      <c r="E27" s="604"/>
    </row>
    <row r="28" spans="1:5" x14ac:dyDescent="0.25">
      <c r="A28" s="77">
        <v>2</v>
      </c>
      <c r="B28" s="602"/>
      <c r="C28" s="603"/>
      <c r="D28" s="603"/>
      <c r="E28" s="604"/>
    </row>
    <row r="29" spans="1:5" ht="15" customHeight="1" x14ac:dyDescent="0.25">
      <c r="A29" s="609" t="s">
        <v>319</v>
      </c>
      <c r="B29" s="610"/>
      <c r="C29" s="610"/>
      <c r="D29" s="610"/>
      <c r="E29" s="611"/>
    </row>
    <row r="30" spans="1:5" x14ac:dyDescent="0.25">
      <c r="A30" s="77">
        <v>1</v>
      </c>
      <c r="B30" s="602"/>
      <c r="C30" s="603"/>
      <c r="D30" s="603"/>
      <c r="E30" s="604"/>
    </row>
    <row r="31" spans="1:5" x14ac:dyDescent="0.25">
      <c r="A31" s="77">
        <v>2</v>
      </c>
      <c r="B31" s="602"/>
      <c r="C31" s="603"/>
      <c r="D31" s="603"/>
      <c r="E31" s="604"/>
    </row>
    <row r="32" spans="1:5" x14ac:dyDescent="0.25">
      <c r="A32" s="77">
        <v>3</v>
      </c>
      <c r="B32" s="602"/>
      <c r="C32" s="603"/>
      <c r="D32" s="603"/>
      <c r="E32" s="604"/>
    </row>
    <row r="33" spans="2:7" x14ac:dyDescent="0.25">
      <c r="B33" s="54"/>
      <c r="C33" s="54"/>
      <c r="D33" s="54"/>
      <c r="E33" s="54"/>
    </row>
    <row r="34" spans="2:7" s="73" customFormat="1" ht="12.6" x14ac:dyDescent="0.2">
      <c r="B34" s="80"/>
      <c r="D34" s="81"/>
      <c r="E34" s="82"/>
      <c r="F34" s="81"/>
      <c r="G34" s="81"/>
    </row>
    <row r="35" spans="2:7" s="73" customFormat="1" ht="12.6" x14ac:dyDescent="0.2">
      <c r="B35" s="83"/>
      <c r="D35" s="84" t="s">
        <v>320</v>
      </c>
    </row>
  </sheetData>
  <mergeCells count="12">
    <mergeCell ref="B32:E32"/>
    <mergeCell ref="A2:A3"/>
    <mergeCell ref="B2:B3"/>
    <mergeCell ref="C2:D2"/>
    <mergeCell ref="E2:E3"/>
    <mergeCell ref="A4:E4"/>
    <mergeCell ref="A26:E26"/>
    <mergeCell ref="B27:E27"/>
    <mergeCell ref="B28:E28"/>
    <mergeCell ref="A29:E29"/>
    <mergeCell ref="B30:E30"/>
    <mergeCell ref="B31:E31"/>
  </mergeCells>
  <dataValidations count="1">
    <dataValidation type="list" allowBlank="1" showInputMessage="1" showErrorMessage="1" sqref="C5:E25" xr:uid="{00000000-0002-0000-0100-000000000000}">
      <formula1>"+,-, ,"</formula1>
    </dataValidation>
  </dataValidations>
  <pageMargins left="0.7" right="0.7" top="0.75" bottom="0.75" header="0.3" footer="0.3"/>
  <pageSetup paperSize="9" scale="8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O414"/>
  <sheetViews>
    <sheetView view="pageBreakPreview" topLeftCell="A8" zoomScale="85" zoomScaleNormal="100" zoomScaleSheetLayoutView="85" workbookViewId="0">
      <pane xSplit="5" topLeftCell="F1" activePane="topRight" state="frozen"/>
      <selection pane="topRight" activeCell="C6" sqref="C6"/>
    </sheetView>
  </sheetViews>
  <sheetFormatPr defaultColWidth="9.109375" defaultRowHeight="13.8" outlineLevelCol="2" x14ac:dyDescent="0.25"/>
  <cols>
    <col min="1" max="1" width="18.33203125" style="21" customWidth="1" outlineLevel="1"/>
    <col min="2" max="2" width="16.5546875" style="21" customWidth="1" outlineLevel="1"/>
    <col min="3" max="3" width="18.109375" style="21" customWidth="1" outlineLevel="1"/>
    <col min="4" max="4" width="16.33203125" style="21" customWidth="1" outlineLevel="1"/>
    <col min="5" max="5" width="18.33203125" style="21" customWidth="1" outlineLevel="1"/>
    <col min="6" max="6" width="30.109375" style="21" customWidth="1" outlineLevel="1"/>
    <col min="7" max="7" width="17" style="21" customWidth="1" outlineLevel="1"/>
    <col min="8" max="8" width="19" style="21" customWidth="1" outlineLevel="1"/>
    <col min="9" max="9" width="12.6640625" style="21" customWidth="1" outlineLevel="1"/>
    <col min="10" max="10" width="9.44140625" style="21" customWidth="1" outlineLevel="1"/>
    <col min="11" max="11" width="11.109375" style="21" customWidth="1" outlineLevel="1"/>
    <col min="12" max="12" width="10.88671875" style="21" customWidth="1" outlineLevel="1"/>
    <col min="13" max="13" width="24.109375" style="21" customWidth="1" outlineLevel="1"/>
    <col min="14" max="14" width="15.88671875" style="21" customWidth="1" outlineLevel="1"/>
    <col min="15" max="15" width="12.44140625" style="21" customWidth="1" outlineLevel="1"/>
    <col min="16" max="16" width="13.5546875" style="500" customWidth="1" outlineLevel="2" collapsed="1"/>
    <col min="17" max="17" width="11.88671875" style="500" customWidth="1" outlineLevel="2"/>
    <col min="18" max="19" width="11.6640625" style="500" customWidth="1" outlineLevel="2"/>
    <col min="20" max="25" width="11.6640625" style="517" customWidth="1" outlineLevel="2"/>
    <col min="26" max="26" width="16" style="21" customWidth="1"/>
    <col min="27" max="27" width="9.109375" style="21"/>
    <col min="28" max="28" width="16" style="21" customWidth="1"/>
    <col min="29" max="29" width="13" style="21" customWidth="1"/>
    <col min="30" max="30" width="12" style="21" customWidth="1"/>
    <col min="31" max="31" width="6.44140625" style="21" customWidth="1"/>
    <col min="32" max="32" width="5.33203125" style="21" customWidth="1"/>
    <col min="33" max="37" width="9.109375" style="21"/>
    <col min="38" max="38" width="9.109375" style="108"/>
    <col min="39" max="16384" width="9.109375" style="21"/>
  </cols>
  <sheetData>
    <row r="1" spans="1:67" s="11" customFormat="1" ht="33.75" customHeight="1" thickBot="1" x14ac:dyDescent="0.25">
      <c r="A1" s="616" t="s">
        <v>670</v>
      </c>
      <c r="B1" s="617"/>
      <c r="C1" s="617"/>
      <c r="D1" s="618"/>
      <c r="E1" s="9"/>
      <c r="F1" s="9"/>
      <c r="G1" s="9"/>
      <c r="H1" s="9"/>
      <c r="I1" s="10"/>
      <c r="J1" s="9"/>
      <c r="K1" s="9"/>
      <c r="L1" s="9"/>
      <c r="M1" s="9"/>
      <c r="N1" s="9"/>
      <c r="O1" s="9"/>
      <c r="P1" s="491"/>
      <c r="Q1" s="491"/>
      <c r="R1" s="491"/>
      <c r="S1" s="491"/>
      <c r="T1" s="513"/>
      <c r="U1" s="513"/>
      <c r="V1" s="513"/>
      <c r="W1" s="513"/>
      <c r="X1" s="513"/>
      <c r="Y1" s="513"/>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row>
    <row r="2" spans="1:67" s="11" customFormat="1" ht="19.5" customHeight="1" thickBot="1" x14ac:dyDescent="0.25">
      <c r="A2" s="450" t="s">
        <v>30</v>
      </c>
      <c r="B2" s="451" t="s">
        <v>31</v>
      </c>
      <c r="C2" s="452" t="s">
        <v>27</v>
      </c>
      <c r="D2" s="453"/>
      <c r="E2" s="13"/>
      <c r="F2" s="10"/>
      <c r="G2" s="449"/>
      <c r="H2" s="14"/>
      <c r="I2" s="14"/>
      <c r="J2" s="14"/>
      <c r="K2" s="14"/>
      <c r="L2" s="14"/>
      <c r="M2" s="14"/>
      <c r="N2" s="14"/>
      <c r="O2" s="14"/>
      <c r="P2" s="492"/>
      <c r="Q2" s="492"/>
      <c r="R2" s="492"/>
      <c r="S2" s="492"/>
      <c r="T2" s="513"/>
      <c r="U2" s="513"/>
      <c r="V2" s="513"/>
      <c r="W2" s="513"/>
      <c r="X2" s="513"/>
      <c r="Y2" s="513"/>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row>
    <row r="3" spans="1:67" s="9" customFormat="1" ht="9" customHeight="1" x14ac:dyDescent="0.2">
      <c r="B3" s="12"/>
      <c r="D3" s="619"/>
      <c r="E3" s="619" t="s">
        <v>34</v>
      </c>
      <c r="F3" s="619" t="s">
        <v>34</v>
      </c>
      <c r="G3" s="15"/>
      <c r="H3" s="15"/>
      <c r="I3" s="15"/>
      <c r="J3" s="15"/>
      <c r="K3" s="15"/>
      <c r="L3" s="15"/>
      <c r="M3" s="15"/>
      <c r="N3" s="15"/>
      <c r="O3" s="15"/>
      <c r="P3" s="493"/>
      <c r="Q3" s="493"/>
      <c r="R3" s="493"/>
      <c r="S3" s="493"/>
      <c r="T3" s="513"/>
      <c r="U3" s="513"/>
      <c r="V3" s="513"/>
      <c r="W3" s="513"/>
      <c r="X3" s="513"/>
      <c r="Y3" s="513"/>
    </row>
    <row r="4" spans="1:67" s="10" customFormat="1" ht="21.75" customHeight="1" x14ac:dyDescent="0.2">
      <c r="C4" s="16"/>
      <c r="D4" s="16"/>
      <c r="F4" s="478" t="s">
        <v>703</v>
      </c>
      <c r="G4" s="478"/>
      <c r="H4" s="478" t="s">
        <v>662</v>
      </c>
      <c r="I4" s="478"/>
      <c r="J4" s="478"/>
      <c r="K4" s="478"/>
      <c r="L4" s="478"/>
      <c r="M4" s="478"/>
      <c r="N4" s="478"/>
      <c r="O4" s="478"/>
      <c r="P4" s="494"/>
      <c r="Q4" s="494"/>
      <c r="R4" s="494" t="s">
        <v>704</v>
      </c>
      <c r="S4" s="494"/>
      <c r="T4" s="514"/>
      <c r="U4" s="514"/>
      <c r="V4" s="514"/>
      <c r="W4" s="514"/>
      <c r="X4" s="514"/>
      <c r="Y4" s="514"/>
      <c r="AK4" s="615">
        <v>1</v>
      </c>
      <c r="AL4" s="615"/>
      <c r="AM4" s="615">
        <v>2</v>
      </c>
      <c r="AN4" s="615"/>
      <c r="AO4" s="615">
        <v>3</v>
      </c>
      <c r="AP4" s="615"/>
      <c r="AQ4" s="615">
        <v>4</v>
      </c>
      <c r="AR4" s="615"/>
      <c r="AS4" s="615">
        <v>5</v>
      </c>
      <c r="AT4" s="615"/>
      <c r="AU4" s="615">
        <v>6</v>
      </c>
      <c r="AV4" s="615"/>
    </row>
    <row r="5" spans="1:67" ht="114" customHeight="1" x14ac:dyDescent="0.25">
      <c r="A5" s="509" t="s">
        <v>35</v>
      </c>
      <c r="B5" s="510" t="s">
        <v>669</v>
      </c>
      <c r="C5" s="473" t="s">
        <v>12</v>
      </c>
      <c r="D5" s="473" t="s">
        <v>684</v>
      </c>
      <c r="E5" s="473" t="s">
        <v>685</v>
      </c>
      <c r="F5" s="473" t="s">
        <v>686</v>
      </c>
      <c r="G5" s="474" t="s">
        <v>687</v>
      </c>
      <c r="H5" s="474" t="s">
        <v>688</v>
      </c>
      <c r="I5" s="474" t="s">
        <v>689</v>
      </c>
      <c r="J5" s="474" t="s">
        <v>24</v>
      </c>
      <c r="K5" s="474" t="s">
        <v>690</v>
      </c>
      <c r="L5" s="474" t="s">
        <v>691</v>
      </c>
      <c r="M5" s="474" t="s">
        <v>36</v>
      </c>
      <c r="N5" s="474" t="s">
        <v>692</v>
      </c>
      <c r="O5" s="473" t="s">
        <v>693</v>
      </c>
      <c r="P5" s="475" t="s">
        <v>694</v>
      </c>
      <c r="Q5" s="476" t="s">
        <v>695</v>
      </c>
      <c r="R5" s="502" t="s">
        <v>696</v>
      </c>
      <c r="S5" s="476" t="s">
        <v>697</v>
      </c>
      <c r="T5" s="511" t="s">
        <v>705</v>
      </c>
      <c r="U5" s="511" t="s">
        <v>706</v>
      </c>
      <c r="V5" s="511" t="s">
        <v>6</v>
      </c>
      <c r="W5" s="511" t="s">
        <v>707</v>
      </c>
      <c r="X5" s="511" t="s">
        <v>708</v>
      </c>
      <c r="Y5" s="512" t="s">
        <v>42</v>
      </c>
      <c r="Z5" s="44" t="s">
        <v>25</v>
      </c>
      <c r="AA5" s="44" t="s">
        <v>43</v>
      </c>
      <c r="AB5" s="44" t="s">
        <v>26</v>
      </c>
      <c r="AC5" s="44" t="s">
        <v>44</v>
      </c>
      <c r="AD5" s="44" t="s">
        <v>45</v>
      </c>
      <c r="AE5" s="45" t="s">
        <v>46</v>
      </c>
      <c r="AF5" s="45" t="s">
        <v>47</v>
      </c>
      <c r="AG5" s="17" t="s">
        <v>48</v>
      </c>
      <c r="AH5" s="18" t="s">
        <v>49</v>
      </c>
      <c r="AI5" s="504" t="s">
        <v>28</v>
      </c>
      <c r="AJ5" s="505" t="s">
        <v>29</v>
      </c>
      <c r="AK5" s="505" t="s">
        <v>32</v>
      </c>
      <c r="AL5" s="506" t="s">
        <v>33</v>
      </c>
      <c r="AM5" s="507" t="s">
        <v>32</v>
      </c>
      <c r="AN5" s="508" t="s">
        <v>33</v>
      </c>
      <c r="AO5" s="507" t="s">
        <v>32</v>
      </c>
      <c r="AP5" s="508" t="s">
        <v>33</v>
      </c>
      <c r="AQ5" s="507" t="s">
        <v>32</v>
      </c>
      <c r="AR5" s="508" t="s">
        <v>33</v>
      </c>
      <c r="AS5" s="507" t="s">
        <v>32</v>
      </c>
      <c r="AT5" s="508" t="s">
        <v>33</v>
      </c>
      <c r="AU5" s="507" t="s">
        <v>32</v>
      </c>
      <c r="AV5" s="508" t="s">
        <v>33</v>
      </c>
    </row>
    <row r="6" spans="1:67" ht="60.75" customHeight="1" x14ac:dyDescent="0.25">
      <c r="A6" s="463" t="s">
        <v>62</v>
      </c>
      <c r="B6" s="463" t="s">
        <v>667</v>
      </c>
      <c r="C6" s="49"/>
      <c r="D6" s="48"/>
      <c r="E6" s="48"/>
      <c r="F6" s="49"/>
      <c r="G6" s="49"/>
      <c r="H6" s="62"/>
      <c r="I6" s="49" t="s">
        <v>698</v>
      </c>
      <c r="J6" s="49">
        <v>2016</v>
      </c>
      <c r="K6" s="49" t="s">
        <v>699</v>
      </c>
      <c r="L6" s="62" t="s">
        <v>700</v>
      </c>
      <c r="M6" s="49" t="s">
        <v>701</v>
      </c>
      <c r="N6" s="477">
        <v>3223546.86</v>
      </c>
      <c r="O6" s="62" t="s">
        <v>702</v>
      </c>
      <c r="P6" s="503"/>
      <c r="Q6" s="480">
        <v>235</v>
      </c>
      <c r="R6" s="501">
        <f>Q6*0.7355</f>
        <v>172.8425</v>
      </c>
      <c r="S6" s="480">
        <v>1560</v>
      </c>
      <c r="T6" s="512" t="s">
        <v>709</v>
      </c>
      <c r="U6" s="512" t="s">
        <v>709</v>
      </c>
      <c r="V6" s="515" t="s">
        <v>4</v>
      </c>
      <c r="W6" s="512" t="s">
        <v>710</v>
      </c>
      <c r="X6" s="516"/>
      <c r="Y6" s="516"/>
      <c r="Z6" s="484">
        <v>3120000</v>
      </c>
      <c r="AA6" s="485">
        <v>0.45</v>
      </c>
      <c r="AB6" s="479">
        <f>Z6-Z6*AA6</f>
        <v>1716000</v>
      </c>
      <c r="AC6" s="48"/>
      <c r="AD6" s="19" t="s">
        <v>55</v>
      </c>
      <c r="AE6" s="460">
        <v>44197</v>
      </c>
      <c r="AF6" s="460">
        <v>44198</v>
      </c>
      <c r="AG6" s="454"/>
      <c r="AH6" s="455"/>
      <c r="AI6" s="459"/>
      <c r="AJ6" s="469">
        <v>0</v>
      </c>
      <c r="AK6" s="469">
        <v>0</v>
      </c>
      <c r="AL6" s="469">
        <v>0</v>
      </c>
      <c r="AM6" s="469">
        <v>0</v>
      </c>
      <c r="AN6" s="469">
        <v>0</v>
      </c>
      <c r="AO6" s="469">
        <v>0</v>
      </c>
      <c r="AP6" s="469">
        <v>0</v>
      </c>
      <c r="AQ6" s="469">
        <v>0</v>
      </c>
      <c r="AR6" s="469">
        <v>0</v>
      </c>
      <c r="AS6" s="469">
        <v>0</v>
      </c>
      <c r="AT6" s="469">
        <v>0</v>
      </c>
      <c r="AU6" s="469">
        <v>0</v>
      </c>
      <c r="AV6" s="469">
        <v>0</v>
      </c>
    </row>
    <row r="7" spans="1:67" ht="60.75" customHeight="1" x14ac:dyDescent="0.25">
      <c r="A7" s="463" t="s">
        <v>70</v>
      </c>
      <c r="B7" s="463" t="s">
        <v>668</v>
      </c>
      <c r="C7" s="49"/>
      <c r="D7" s="48"/>
      <c r="E7" s="48"/>
      <c r="F7" s="49"/>
      <c r="G7" s="49"/>
      <c r="H7" s="62"/>
      <c r="I7" s="49"/>
      <c r="J7" s="49"/>
      <c r="K7" s="49"/>
      <c r="L7" s="62"/>
      <c r="M7" s="49"/>
      <c r="N7" s="477"/>
      <c r="O7" s="62"/>
      <c r="P7" s="495"/>
      <c r="Q7" s="480">
        <v>236</v>
      </c>
      <c r="R7" s="501">
        <f t="shared" ref="R7:R70" si="0">Q7*0.7355</f>
        <v>173.578</v>
      </c>
      <c r="S7" s="480">
        <v>1560</v>
      </c>
      <c r="T7" s="512" t="s">
        <v>709</v>
      </c>
      <c r="U7" s="512" t="s">
        <v>709</v>
      </c>
      <c r="V7" s="515" t="s">
        <v>4</v>
      </c>
      <c r="W7" s="512" t="s">
        <v>710</v>
      </c>
      <c r="X7" s="516"/>
      <c r="Y7" s="516"/>
      <c r="Z7" s="484">
        <v>1000</v>
      </c>
      <c r="AA7" s="485">
        <v>0.45</v>
      </c>
      <c r="AB7" s="479">
        <f>Z7-Z7*AA7</f>
        <v>550</v>
      </c>
      <c r="AC7" s="48"/>
      <c r="AD7" s="19" t="s">
        <v>55</v>
      </c>
      <c r="AE7" s="461">
        <f t="shared" ref="AE7:AE22" si="1">AE6</f>
        <v>44197</v>
      </c>
      <c r="AF7" s="461">
        <f t="shared" ref="AF7:AF70" si="2">AF6</f>
        <v>44198</v>
      </c>
      <c r="AG7" s="459"/>
      <c r="AH7" s="459"/>
      <c r="AI7" s="459"/>
      <c r="AJ7" s="469">
        <f t="shared" ref="AJ7:AL7" si="3">AJ6</f>
        <v>0</v>
      </c>
      <c r="AK7" s="469">
        <f t="shared" si="3"/>
        <v>0</v>
      </c>
      <c r="AL7" s="469">
        <f t="shared" si="3"/>
        <v>0</v>
      </c>
      <c r="AM7" s="469">
        <f t="shared" ref="AM7" si="4">AM6</f>
        <v>0</v>
      </c>
      <c r="AN7" s="469">
        <f t="shared" ref="AN7" si="5">AN6</f>
        <v>0</v>
      </c>
      <c r="AO7" s="469">
        <f t="shared" ref="AO7" si="6">AO6</f>
        <v>0</v>
      </c>
      <c r="AP7" s="469">
        <f t="shared" ref="AP7" si="7">AP6</f>
        <v>0</v>
      </c>
      <c r="AQ7" s="469">
        <f t="shared" ref="AQ7" si="8">AQ6</f>
        <v>0</v>
      </c>
      <c r="AR7" s="469">
        <f t="shared" ref="AR7" si="9">AR6</f>
        <v>0</v>
      </c>
      <c r="AS7" s="469">
        <f t="shared" ref="AS7" si="10">AS6</f>
        <v>0</v>
      </c>
      <c r="AT7" s="469">
        <f t="shared" ref="AT7" si="11">AT6</f>
        <v>0</v>
      </c>
      <c r="AU7" s="469">
        <f t="shared" ref="AU7" si="12">AU6</f>
        <v>0</v>
      </c>
      <c r="AV7" s="469">
        <f t="shared" ref="AV7" si="13">AV6</f>
        <v>0</v>
      </c>
    </row>
    <row r="8" spans="1:67" ht="60.75" customHeight="1" x14ac:dyDescent="0.25">
      <c r="A8" s="463" t="s">
        <v>70</v>
      </c>
      <c r="B8" s="463" t="s">
        <v>668</v>
      </c>
      <c r="C8" s="49"/>
      <c r="D8" s="48"/>
      <c r="E8" s="48"/>
      <c r="F8" s="49"/>
      <c r="G8" s="49"/>
      <c r="H8" s="62"/>
      <c r="I8" s="49"/>
      <c r="J8" s="49"/>
      <c r="K8" s="49"/>
      <c r="L8" s="62"/>
      <c r="M8" s="49"/>
      <c r="N8" s="477"/>
      <c r="O8" s="62"/>
      <c r="P8" s="495"/>
      <c r="Q8" s="480">
        <v>236</v>
      </c>
      <c r="R8" s="501">
        <f t="shared" si="0"/>
        <v>173.578</v>
      </c>
      <c r="S8" s="480">
        <v>1561</v>
      </c>
      <c r="T8" s="512" t="s">
        <v>709</v>
      </c>
      <c r="U8" s="512" t="s">
        <v>709</v>
      </c>
      <c r="V8" s="515" t="s">
        <v>4</v>
      </c>
      <c r="W8" s="512" t="s">
        <v>710</v>
      </c>
      <c r="X8" s="516"/>
      <c r="Y8" s="516"/>
      <c r="Z8" s="484">
        <v>1000</v>
      </c>
      <c r="AA8" s="485">
        <v>0.45</v>
      </c>
      <c r="AB8" s="479">
        <f>Z8-Z8*AA8</f>
        <v>550</v>
      </c>
      <c r="AC8" s="48"/>
      <c r="AD8" s="19" t="s">
        <v>55</v>
      </c>
      <c r="AE8" s="461">
        <f t="shared" si="1"/>
        <v>44197</v>
      </c>
      <c r="AF8" s="461">
        <f t="shared" si="2"/>
        <v>44198</v>
      </c>
      <c r="AG8" s="459"/>
      <c r="AH8" s="459"/>
      <c r="AI8" s="459"/>
      <c r="AJ8" s="469">
        <f t="shared" ref="AJ8:AJ71" si="14">AJ7</f>
        <v>0</v>
      </c>
      <c r="AK8" s="469">
        <f t="shared" ref="AK8:AK71" si="15">AK7</f>
        <v>0</v>
      </c>
      <c r="AL8" s="469">
        <f t="shared" ref="AL8:AL71" si="16">AL7</f>
        <v>0</v>
      </c>
      <c r="AM8" s="469">
        <f t="shared" ref="AM8:AM71" si="17">AM7</f>
        <v>0</v>
      </c>
      <c r="AN8" s="469">
        <f t="shared" ref="AN8:AN71" si="18">AN7</f>
        <v>0</v>
      </c>
      <c r="AO8" s="469">
        <f t="shared" ref="AO8:AO71" si="19">AO7</f>
        <v>0</v>
      </c>
      <c r="AP8" s="469">
        <f t="shared" ref="AP8:AP71" si="20">AP7</f>
        <v>0</v>
      </c>
      <c r="AQ8" s="469">
        <f t="shared" ref="AQ8:AQ71" si="21">AQ7</f>
        <v>0</v>
      </c>
      <c r="AR8" s="469">
        <f t="shared" ref="AR8:AR71" si="22">AR7</f>
        <v>0</v>
      </c>
      <c r="AS8" s="469">
        <f t="shared" ref="AS8:AS71" si="23">AS7</f>
        <v>0</v>
      </c>
      <c r="AT8" s="469">
        <f t="shared" ref="AT8:AT71" si="24">AT7</f>
        <v>0</v>
      </c>
      <c r="AU8" s="469">
        <f t="shared" ref="AU8:AU71" si="25">AU7</f>
        <v>0</v>
      </c>
      <c r="AV8" s="469">
        <f t="shared" ref="AV8:AV71" si="26">AV7</f>
        <v>0</v>
      </c>
    </row>
    <row r="9" spans="1:67" ht="60.75" customHeight="1" x14ac:dyDescent="0.25">
      <c r="A9" s="463" t="s">
        <v>65</v>
      </c>
      <c r="B9" s="463" t="s">
        <v>667</v>
      </c>
      <c r="C9" s="49"/>
      <c r="D9" s="48"/>
      <c r="E9" s="48"/>
      <c r="F9" s="49"/>
      <c r="G9" s="49"/>
      <c r="H9" s="62"/>
      <c r="I9" s="49"/>
      <c r="J9" s="49"/>
      <c r="K9" s="49"/>
      <c r="L9" s="62"/>
      <c r="M9" s="49"/>
      <c r="N9" s="477"/>
      <c r="O9" s="62"/>
      <c r="P9" s="495"/>
      <c r="Q9" s="480">
        <v>236</v>
      </c>
      <c r="R9" s="501">
        <f t="shared" si="0"/>
        <v>173.578</v>
      </c>
      <c r="S9" s="480">
        <v>1562</v>
      </c>
      <c r="T9" s="512" t="s">
        <v>709</v>
      </c>
      <c r="U9" s="512" t="s">
        <v>709</v>
      </c>
      <c r="V9" s="515" t="s">
        <v>4</v>
      </c>
      <c r="W9" s="512" t="s">
        <v>710</v>
      </c>
      <c r="X9" s="516"/>
      <c r="Y9" s="516"/>
      <c r="Z9" s="484">
        <v>1338000</v>
      </c>
      <c r="AA9" s="485">
        <v>0.45</v>
      </c>
      <c r="AB9" s="479">
        <f>Z9-Z9*AA9</f>
        <v>735900</v>
      </c>
      <c r="AC9" s="48"/>
      <c r="AD9" s="19" t="s">
        <v>55</v>
      </c>
      <c r="AE9" s="461">
        <f t="shared" si="1"/>
        <v>44197</v>
      </c>
      <c r="AF9" s="461">
        <f t="shared" si="2"/>
        <v>44198</v>
      </c>
      <c r="AG9" s="459"/>
      <c r="AH9" s="459"/>
      <c r="AI9" s="459"/>
      <c r="AJ9" s="469">
        <f t="shared" si="14"/>
        <v>0</v>
      </c>
      <c r="AK9" s="469">
        <f t="shared" si="15"/>
        <v>0</v>
      </c>
      <c r="AL9" s="469">
        <f t="shared" si="16"/>
        <v>0</v>
      </c>
      <c r="AM9" s="469">
        <f t="shared" si="17"/>
        <v>0</v>
      </c>
      <c r="AN9" s="469">
        <f t="shared" si="18"/>
        <v>0</v>
      </c>
      <c r="AO9" s="469">
        <f t="shared" si="19"/>
        <v>0</v>
      </c>
      <c r="AP9" s="469">
        <f t="shared" si="20"/>
        <v>0</v>
      </c>
      <c r="AQ9" s="469">
        <f t="shared" si="21"/>
        <v>0</v>
      </c>
      <c r="AR9" s="469">
        <f t="shared" si="22"/>
        <v>0</v>
      </c>
      <c r="AS9" s="469">
        <f t="shared" si="23"/>
        <v>0</v>
      </c>
      <c r="AT9" s="469">
        <f t="shared" si="24"/>
        <v>0</v>
      </c>
      <c r="AU9" s="469">
        <f t="shared" si="25"/>
        <v>0</v>
      </c>
      <c r="AV9" s="469">
        <f t="shared" si="26"/>
        <v>0</v>
      </c>
    </row>
    <row r="10" spans="1:67" ht="46.8" x14ac:dyDescent="0.25">
      <c r="A10" s="463" t="s">
        <v>70</v>
      </c>
      <c r="B10" s="463" t="s">
        <v>668</v>
      </c>
      <c r="C10" s="49"/>
      <c r="D10" s="48"/>
      <c r="E10" s="48"/>
      <c r="F10" s="49"/>
      <c r="G10" s="49"/>
      <c r="H10" s="62"/>
      <c r="I10" s="49"/>
      <c r="J10" s="49"/>
      <c r="K10" s="49"/>
      <c r="L10" s="62"/>
      <c r="M10" s="49"/>
      <c r="N10" s="477"/>
      <c r="O10" s="62"/>
      <c r="P10" s="495"/>
      <c r="Q10" s="480">
        <v>236</v>
      </c>
      <c r="R10" s="501">
        <f t="shared" si="0"/>
        <v>173.578</v>
      </c>
      <c r="S10" s="480">
        <v>1563</v>
      </c>
      <c r="T10" s="512" t="s">
        <v>709</v>
      </c>
      <c r="U10" s="512" t="s">
        <v>709</v>
      </c>
      <c r="V10" s="515" t="s">
        <v>4</v>
      </c>
      <c r="W10" s="512" t="s">
        <v>710</v>
      </c>
      <c r="X10" s="516"/>
      <c r="Y10" s="516"/>
      <c r="Z10" s="484">
        <v>1338000</v>
      </c>
      <c r="AA10" s="485">
        <v>0.45</v>
      </c>
      <c r="AB10" s="479">
        <f>Z10-Z10*AA10</f>
        <v>735900</v>
      </c>
      <c r="AC10" s="48"/>
      <c r="AD10" s="19" t="s">
        <v>55</v>
      </c>
      <c r="AE10" s="461">
        <f t="shared" si="1"/>
        <v>44197</v>
      </c>
      <c r="AF10" s="461">
        <f t="shared" si="2"/>
        <v>44198</v>
      </c>
      <c r="AG10" s="459"/>
      <c r="AH10" s="459"/>
      <c r="AI10" s="459"/>
      <c r="AJ10" s="469">
        <f t="shared" si="14"/>
        <v>0</v>
      </c>
      <c r="AK10" s="469">
        <f t="shared" si="15"/>
        <v>0</v>
      </c>
      <c r="AL10" s="469">
        <f t="shared" si="16"/>
        <v>0</v>
      </c>
      <c r="AM10" s="469">
        <f t="shared" si="17"/>
        <v>0</v>
      </c>
      <c r="AN10" s="469">
        <f t="shared" si="18"/>
        <v>0</v>
      </c>
      <c r="AO10" s="469">
        <f t="shared" si="19"/>
        <v>0</v>
      </c>
      <c r="AP10" s="469">
        <f t="shared" si="20"/>
        <v>0</v>
      </c>
      <c r="AQ10" s="469">
        <f t="shared" si="21"/>
        <v>0</v>
      </c>
      <c r="AR10" s="469">
        <f t="shared" si="22"/>
        <v>0</v>
      </c>
      <c r="AS10" s="469">
        <f t="shared" si="23"/>
        <v>0</v>
      </c>
      <c r="AT10" s="469">
        <f t="shared" si="24"/>
        <v>0</v>
      </c>
      <c r="AU10" s="469">
        <f t="shared" si="25"/>
        <v>0</v>
      </c>
      <c r="AV10" s="469">
        <f t="shared" si="26"/>
        <v>0</v>
      </c>
    </row>
    <row r="11" spans="1:67" ht="46.8" x14ac:dyDescent="0.25">
      <c r="A11" s="463"/>
      <c r="B11" s="463"/>
      <c r="C11" s="49"/>
      <c r="D11" s="48"/>
      <c r="E11" s="48"/>
      <c r="F11" s="49"/>
      <c r="G11" s="49"/>
      <c r="H11" s="62"/>
      <c r="I11" s="49"/>
      <c r="J11" s="49"/>
      <c r="K11" s="49"/>
      <c r="L11" s="62"/>
      <c r="M11" s="49"/>
      <c r="N11" s="477"/>
      <c r="O11" s="62"/>
      <c r="P11" s="495"/>
      <c r="Q11" s="480">
        <v>236</v>
      </c>
      <c r="R11" s="501">
        <f t="shared" si="0"/>
        <v>173.578</v>
      </c>
      <c r="S11" s="480">
        <v>1564</v>
      </c>
      <c r="T11" s="512" t="s">
        <v>709</v>
      </c>
      <c r="U11" s="512" t="s">
        <v>709</v>
      </c>
      <c r="V11" s="515" t="s">
        <v>4</v>
      </c>
      <c r="W11" s="512" t="s">
        <v>710</v>
      </c>
      <c r="X11" s="516"/>
      <c r="Y11" s="516"/>
      <c r="Z11" s="486"/>
      <c r="AA11" s="485"/>
      <c r="AB11" s="479"/>
      <c r="AC11" s="48"/>
      <c r="AD11" s="19" t="s">
        <v>55</v>
      </c>
      <c r="AE11" s="461">
        <f t="shared" si="1"/>
        <v>44197</v>
      </c>
      <c r="AF11" s="461">
        <f t="shared" si="2"/>
        <v>44198</v>
      </c>
      <c r="AG11" s="459"/>
      <c r="AH11" s="459"/>
      <c r="AI11" s="459"/>
      <c r="AJ11" s="469">
        <f t="shared" si="14"/>
        <v>0</v>
      </c>
      <c r="AK11" s="469">
        <f t="shared" si="15"/>
        <v>0</v>
      </c>
      <c r="AL11" s="469">
        <f t="shared" si="16"/>
        <v>0</v>
      </c>
      <c r="AM11" s="469">
        <f t="shared" si="17"/>
        <v>0</v>
      </c>
      <c r="AN11" s="469">
        <f t="shared" si="18"/>
        <v>0</v>
      </c>
      <c r="AO11" s="469">
        <f t="shared" si="19"/>
        <v>0</v>
      </c>
      <c r="AP11" s="469">
        <f t="shared" si="20"/>
        <v>0</v>
      </c>
      <c r="AQ11" s="469">
        <f t="shared" si="21"/>
        <v>0</v>
      </c>
      <c r="AR11" s="469">
        <f t="shared" si="22"/>
        <v>0</v>
      </c>
      <c r="AS11" s="469">
        <f t="shared" si="23"/>
        <v>0</v>
      </c>
      <c r="AT11" s="469">
        <f t="shared" si="24"/>
        <v>0</v>
      </c>
      <c r="AU11" s="469">
        <f t="shared" si="25"/>
        <v>0</v>
      </c>
      <c r="AV11" s="469">
        <f t="shared" si="26"/>
        <v>0</v>
      </c>
    </row>
    <row r="12" spans="1:67" ht="46.8" x14ac:dyDescent="0.25">
      <c r="A12" s="463"/>
      <c r="B12" s="463"/>
      <c r="C12" s="49"/>
      <c r="D12" s="48"/>
      <c r="E12" s="48"/>
      <c r="F12" s="49"/>
      <c r="G12" s="49"/>
      <c r="H12" s="62"/>
      <c r="I12" s="49"/>
      <c r="J12" s="49"/>
      <c r="K12" s="49"/>
      <c r="L12" s="62"/>
      <c r="M12" s="49"/>
      <c r="N12" s="477"/>
      <c r="O12" s="62"/>
      <c r="P12" s="495"/>
      <c r="Q12" s="480">
        <v>236</v>
      </c>
      <c r="R12" s="501">
        <f t="shared" si="0"/>
        <v>173.578</v>
      </c>
      <c r="S12" s="480">
        <v>1565</v>
      </c>
      <c r="T12" s="512" t="s">
        <v>709</v>
      </c>
      <c r="U12" s="512" t="s">
        <v>709</v>
      </c>
      <c r="V12" s="515" t="s">
        <v>4</v>
      </c>
      <c r="W12" s="512" t="s">
        <v>710</v>
      </c>
      <c r="X12" s="516"/>
      <c r="Y12" s="516"/>
      <c r="Z12" s="486"/>
      <c r="AA12" s="485"/>
      <c r="AB12" s="479"/>
      <c r="AC12" s="48"/>
      <c r="AD12" s="19" t="s">
        <v>55</v>
      </c>
      <c r="AE12" s="461">
        <f t="shared" si="1"/>
        <v>44197</v>
      </c>
      <c r="AF12" s="461">
        <f t="shared" si="2"/>
        <v>44198</v>
      </c>
      <c r="AG12" s="459"/>
      <c r="AH12" s="459"/>
      <c r="AI12" s="459"/>
      <c r="AJ12" s="469">
        <f t="shared" si="14"/>
        <v>0</v>
      </c>
      <c r="AK12" s="469">
        <f t="shared" si="15"/>
        <v>0</v>
      </c>
      <c r="AL12" s="469">
        <f t="shared" si="16"/>
        <v>0</v>
      </c>
      <c r="AM12" s="469">
        <f t="shared" si="17"/>
        <v>0</v>
      </c>
      <c r="AN12" s="469">
        <f t="shared" si="18"/>
        <v>0</v>
      </c>
      <c r="AO12" s="469">
        <f t="shared" si="19"/>
        <v>0</v>
      </c>
      <c r="AP12" s="469">
        <f t="shared" si="20"/>
        <v>0</v>
      </c>
      <c r="AQ12" s="469">
        <f t="shared" si="21"/>
        <v>0</v>
      </c>
      <c r="AR12" s="469">
        <f t="shared" si="22"/>
        <v>0</v>
      </c>
      <c r="AS12" s="469">
        <f t="shared" si="23"/>
        <v>0</v>
      </c>
      <c r="AT12" s="469">
        <f t="shared" si="24"/>
        <v>0</v>
      </c>
      <c r="AU12" s="469">
        <f t="shared" si="25"/>
        <v>0</v>
      </c>
      <c r="AV12" s="469">
        <f t="shared" si="26"/>
        <v>0</v>
      </c>
    </row>
    <row r="13" spans="1:67" ht="46.8" x14ac:dyDescent="0.25">
      <c r="A13" s="463"/>
      <c r="B13" s="463"/>
      <c r="C13" s="49"/>
      <c r="D13" s="48"/>
      <c r="E13" s="48"/>
      <c r="F13" s="49"/>
      <c r="G13" s="49"/>
      <c r="H13" s="62"/>
      <c r="I13" s="49"/>
      <c r="J13" s="49"/>
      <c r="K13" s="49"/>
      <c r="L13" s="62"/>
      <c r="M13" s="49"/>
      <c r="N13" s="477"/>
      <c r="O13" s="62"/>
      <c r="P13" s="495"/>
      <c r="Q13" s="480">
        <v>236</v>
      </c>
      <c r="R13" s="501">
        <f t="shared" si="0"/>
        <v>173.578</v>
      </c>
      <c r="S13" s="480">
        <v>1566</v>
      </c>
      <c r="T13" s="512" t="s">
        <v>709</v>
      </c>
      <c r="U13" s="512" t="s">
        <v>709</v>
      </c>
      <c r="V13" s="515" t="s">
        <v>4</v>
      </c>
      <c r="W13" s="512" t="s">
        <v>710</v>
      </c>
      <c r="X13" s="516"/>
      <c r="Y13" s="516"/>
      <c r="Z13" s="486"/>
      <c r="AA13" s="485"/>
      <c r="AB13" s="479"/>
      <c r="AC13" s="48"/>
      <c r="AD13" s="19" t="s">
        <v>55</v>
      </c>
      <c r="AE13" s="461">
        <f t="shared" si="1"/>
        <v>44197</v>
      </c>
      <c r="AF13" s="461">
        <f t="shared" si="2"/>
        <v>44198</v>
      </c>
      <c r="AG13" s="459"/>
      <c r="AH13" s="459"/>
      <c r="AI13" s="459"/>
      <c r="AJ13" s="469">
        <f t="shared" si="14"/>
        <v>0</v>
      </c>
      <c r="AK13" s="469">
        <f t="shared" si="15"/>
        <v>0</v>
      </c>
      <c r="AL13" s="469">
        <f t="shared" si="16"/>
        <v>0</v>
      </c>
      <c r="AM13" s="469">
        <f t="shared" si="17"/>
        <v>0</v>
      </c>
      <c r="AN13" s="469">
        <f t="shared" si="18"/>
        <v>0</v>
      </c>
      <c r="AO13" s="469">
        <f t="shared" si="19"/>
        <v>0</v>
      </c>
      <c r="AP13" s="469">
        <f t="shared" si="20"/>
        <v>0</v>
      </c>
      <c r="AQ13" s="469">
        <f t="shared" si="21"/>
        <v>0</v>
      </c>
      <c r="AR13" s="469">
        <f t="shared" si="22"/>
        <v>0</v>
      </c>
      <c r="AS13" s="469">
        <f t="shared" si="23"/>
        <v>0</v>
      </c>
      <c r="AT13" s="469">
        <f t="shared" si="24"/>
        <v>0</v>
      </c>
      <c r="AU13" s="469">
        <f t="shared" si="25"/>
        <v>0</v>
      </c>
      <c r="AV13" s="469">
        <f t="shared" si="26"/>
        <v>0</v>
      </c>
    </row>
    <row r="14" spans="1:67" ht="46.8" x14ac:dyDescent="0.25">
      <c r="A14" s="463"/>
      <c r="B14" s="463"/>
      <c r="C14" s="481"/>
      <c r="D14" s="482"/>
      <c r="E14" s="458"/>
      <c r="F14" s="47"/>
      <c r="G14" s="477">
        <v>0</v>
      </c>
      <c r="H14" s="487"/>
      <c r="I14" s="488"/>
      <c r="J14" s="489" t="s">
        <v>52</v>
      </c>
      <c r="K14" s="489"/>
      <c r="L14" s="490" t="s">
        <v>52</v>
      </c>
      <c r="M14" s="489"/>
      <c r="N14" s="483"/>
      <c r="O14" s="483"/>
      <c r="P14" s="496"/>
      <c r="Q14" s="497"/>
      <c r="R14" s="501">
        <f t="shared" si="0"/>
        <v>0</v>
      </c>
      <c r="S14" s="497"/>
      <c r="T14" s="512"/>
      <c r="U14" s="512"/>
      <c r="V14" s="515"/>
      <c r="W14" s="512"/>
      <c r="X14" s="516"/>
      <c r="Y14" s="516"/>
      <c r="Z14" s="486"/>
      <c r="AA14" s="485"/>
      <c r="AB14" s="479"/>
      <c r="AC14" s="48"/>
      <c r="AD14" s="19" t="s">
        <v>55</v>
      </c>
      <c r="AE14" s="461">
        <f t="shared" si="1"/>
        <v>44197</v>
      </c>
      <c r="AF14" s="461">
        <f t="shared" si="2"/>
        <v>44198</v>
      </c>
      <c r="AG14" s="459"/>
      <c r="AH14" s="459"/>
      <c r="AI14" s="459"/>
      <c r="AJ14" s="469">
        <f t="shared" si="14"/>
        <v>0</v>
      </c>
      <c r="AK14" s="469">
        <f t="shared" si="15"/>
        <v>0</v>
      </c>
      <c r="AL14" s="469">
        <f t="shared" si="16"/>
        <v>0</v>
      </c>
      <c r="AM14" s="469">
        <f t="shared" si="17"/>
        <v>0</v>
      </c>
      <c r="AN14" s="469">
        <f t="shared" si="18"/>
        <v>0</v>
      </c>
      <c r="AO14" s="469">
        <f t="shared" si="19"/>
        <v>0</v>
      </c>
      <c r="AP14" s="469">
        <f t="shared" si="20"/>
        <v>0</v>
      </c>
      <c r="AQ14" s="469">
        <f t="shared" si="21"/>
        <v>0</v>
      </c>
      <c r="AR14" s="469">
        <f t="shared" si="22"/>
        <v>0</v>
      </c>
      <c r="AS14" s="469">
        <f t="shared" si="23"/>
        <v>0</v>
      </c>
      <c r="AT14" s="469">
        <f t="shared" si="24"/>
        <v>0</v>
      </c>
      <c r="AU14" s="469">
        <f t="shared" si="25"/>
        <v>0</v>
      </c>
      <c r="AV14" s="469">
        <f t="shared" si="26"/>
        <v>0</v>
      </c>
    </row>
    <row r="15" spans="1:67" ht="46.8" x14ac:dyDescent="0.25">
      <c r="A15" s="463"/>
      <c r="B15" s="463"/>
      <c r="C15" s="481"/>
      <c r="D15" s="482"/>
      <c r="E15" s="458"/>
      <c r="F15" s="47"/>
      <c r="G15" s="477">
        <v>0</v>
      </c>
      <c r="H15" s="487"/>
      <c r="I15" s="488"/>
      <c r="J15" s="489" t="s">
        <v>52</v>
      </c>
      <c r="K15" s="489"/>
      <c r="L15" s="490" t="s">
        <v>52</v>
      </c>
      <c r="M15" s="489"/>
      <c r="N15" s="483"/>
      <c r="O15" s="483"/>
      <c r="P15" s="496"/>
      <c r="Q15" s="497"/>
      <c r="R15" s="501">
        <f t="shared" si="0"/>
        <v>0</v>
      </c>
      <c r="S15" s="497"/>
      <c r="T15" s="512"/>
      <c r="U15" s="512"/>
      <c r="V15" s="515"/>
      <c r="W15" s="512"/>
      <c r="X15" s="516"/>
      <c r="Y15" s="516"/>
      <c r="Z15" s="486"/>
      <c r="AA15" s="485"/>
      <c r="AB15" s="479"/>
      <c r="AC15" s="48"/>
      <c r="AD15" s="19" t="s">
        <v>55</v>
      </c>
      <c r="AE15" s="461">
        <f t="shared" si="1"/>
        <v>44197</v>
      </c>
      <c r="AF15" s="461">
        <f t="shared" si="2"/>
        <v>44198</v>
      </c>
      <c r="AG15" s="459"/>
      <c r="AH15" s="459"/>
      <c r="AI15" s="459"/>
      <c r="AJ15" s="469">
        <f t="shared" si="14"/>
        <v>0</v>
      </c>
      <c r="AK15" s="469">
        <f t="shared" si="15"/>
        <v>0</v>
      </c>
      <c r="AL15" s="469">
        <f t="shared" si="16"/>
        <v>0</v>
      </c>
      <c r="AM15" s="469">
        <f t="shared" si="17"/>
        <v>0</v>
      </c>
      <c r="AN15" s="469">
        <f t="shared" si="18"/>
        <v>0</v>
      </c>
      <c r="AO15" s="469">
        <f t="shared" si="19"/>
        <v>0</v>
      </c>
      <c r="AP15" s="469">
        <f t="shared" si="20"/>
        <v>0</v>
      </c>
      <c r="AQ15" s="469">
        <f t="shared" si="21"/>
        <v>0</v>
      </c>
      <c r="AR15" s="469">
        <f t="shared" si="22"/>
        <v>0</v>
      </c>
      <c r="AS15" s="469">
        <f t="shared" si="23"/>
        <v>0</v>
      </c>
      <c r="AT15" s="469">
        <f t="shared" si="24"/>
        <v>0</v>
      </c>
      <c r="AU15" s="469">
        <f t="shared" si="25"/>
        <v>0</v>
      </c>
      <c r="AV15" s="469">
        <f t="shared" si="26"/>
        <v>0</v>
      </c>
    </row>
    <row r="16" spans="1:67" ht="46.8" x14ac:dyDescent="0.25">
      <c r="A16" s="463"/>
      <c r="B16" s="463"/>
      <c r="C16" s="481"/>
      <c r="D16" s="482"/>
      <c r="E16" s="458"/>
      <c r="F16" s="47"/>
      <c r="G16" s="477">
        <v>0</v>
      </c>
      <c r="H16" s="487"/>
      <c r="I16" s="488"/>
      <c r="J16" s="489" t="s">
        <v>52</v>
      </c>
      <c r="K16" s="489"/>
      <c r="L16" s="490" t="s">
        <v>52</v>
      </c>
      <c r="M16" s="489"/>
      <c r="N16" s="483"/>
      <c r="O16" s="483"/>
      <c r="P16" s="496"/>
      <c r="Q16" s="497"/>
      <c r="R16" s="501">
        <f t="shared" si="0"/>
        <v>0</v>
      </c>
      <c r="S16" s="497"/>
      <c r="T16" s="512"/>
      <c r="U16" s="512"/>
      <c r="V16" s="515"/>
      <c r="W16" s="512"/>
      <c r="X16" s="516"/>
      <c r="Y16" s="516"/>
      <c r="Z16" s="486"/>
      <c r="AA16" s="485"/>
      <c r="AB16" s="479"/>
      <c r="AC16" s="48"/>
      <c r="AD16" s="19" t="s">
        <v>55</v>
      </c>
      <c r="AE16" s="461">
        <f t="shared" si="1"/>
        <v>44197</v>
      </c>
      <c r="AF16" s="461">
        <f t="shared" si="2"/>
        <v>44198</v>
      </c>
      <c r="AG16" s="459"/>
      <c r="AH16" s="459"/>
      <c r="AI16" s="459"/>
      <c r="AJ16" s="469">
        <f t="shared" si="14"/>
        <v>0</v>
      </c>
      <c r="AK16" s="469">
        <f t="shared" si="15"/>
        <v>0</v>
      </c>
      <c r="AL16" s="469">
        <f t="shared" si="16"/>
        <v>0</v>
      </c>
      <c r="AM16" s="469">
        <f t="shared" si="17"/>
        <v>0</v>
      </c>
      <c r="AN16" s="469">
        <f t="shared" si="18"/>
        <v>0</v>
      </c>
      <c r="AO16" s="469">
        <f t="shared" si="19"/>
        <v>0</v>
      </c>
      <c r="AP16" s="469">
        <f t="shared" si="20"/>
        <v>0</v>
      </c>
      <c r="AQ16" s="469">
        <f t="shared" si="21"/>
        <v>0</v>
      </c>
      <c r="AR16" s="469">
        <f t="shared" si="22"/>
        <v>0</v>
      </c>
      <c r="AS16" s="469">
        <f t="shared" si="23"/>
        <v>0</v>
      </c>
      <c r="AT16" s="469">
        <f t="shared" si="24"/>
        <v>0</v>
      </c>
      <c r="AU16" s="469">
        <f t="shared" si="25"/>
        <v>0</v>
      </c>
      <c r="AV16" s="469">
        <f t="shared" si="26"/>
        <v>0</v>
      </c>
    </row>
    <row r="17" spans="1:48" ht="46.8" x14ac:dyDescent="0.25">
      <c r="A17" s="463"/>
      <c r="B17" s="463"/>
      <c r="C17" s="481"/>
      <c r="D17" s="482"/>
      <c r="E17" s="458"/>
      <c r="F17" s="47"/>
      <c r="G17" s="477">
        <v>0</v>
      </c>
      <c r="H17" s="487"/>
      <c r="I17" s="488"/>
      <c r="J17" s="489" t="s">
        <v>52</v>
      </c>
      <c r="K17" s="489"/>
      <c r="L17" s="490" t="s">
        <v>52</v>
      </c>
      <c r="M17" s="489"/>
      <c r="N17" s="483"/>
      <c r="O17" s="483"/>
      <c r="P17" s="496"/>
      <c r="Q17" s="497"/>
      <c r="R17" s="501">
        <f t="shared" si="0"/>
        <v>0</v>
      </c>
      <c r="S17" s="497"/>
      <c r="T17" s="512"/>
      <c r="U17" s="512"/>
      <c r="V17" s="515"/>
      <c r="W17" s="512"/>
      <c r="X17" s="516"/>
      <c r="Y17" s="516"/>
      <c r="Z17" s="486"/>
      <c r="AA17" s="485"/>
      <c r="AB17" s="479"/>
      <c r="AC17" s="48"/>
      <c r="AD17" s="19" t="s">
        <v>55</v>
      </c>
      <c r="AE17" s="461">
        <f t="shared" si="1"/>
        <v>44197</v>
      </c>
      <c r="AF17" s="461">
        <f t="shared" si="2"/>
        <v>44198</v>
      </c>
      <c r="AG17" s="459"/>
      <c r="AH17" s="459"/>
      <c r="AI17" s="459"/>
      <c r="AJ17" s="469">
        <f t="shared" si="14"/>
        <v>0</v>
      </c>
      <c r="AK17" s="469">
        <f t="shared" si="15"/>
        <v>0</v>
      </c>
      <c r="AL17" s="469">
        <f t="shared" si="16"/>
        <v>0</v>
      </c>
      <c r="AM17" s="469">
        <f t="shared" si="17"/>
        <v>0</v>
      </c>
      <c r="AN17" s="469">
        <f t="shared" si="18"/>
        <v>0</v>
      </c>
      <c r="AO17" s="469">
        <f t="shared" si="19"/>
        <v>0</v>
      </c>
      <c r="AP17" s="469">
        <f t="shared" si="20"/>
        <v>0</v>
      </c>
      <c r="AQ17" s="469">
        <f t="shared" si="21"/>
        <v>0</v>
      </c>
      <c r="AR17" s="469">
        <f t="shared" si="22"/>
        <v>0</v>
      </c>
      <c r="AS17" s="469">
        <f t="shared" si="23"/>
        <v>0</v>
      </c>
      <c r="AT17" s="469">
        <f t="shared" si="24"/>
        <v>0</v>
      </c>
      <c r="AU17" s="469">
        <f t="shared" si="25"/>
        <v>0</v>
      </c>
      <c r="AV17" s="469">
        <f t="shared" si="26"/>
        <v>0</v>
      </c>
    </row>
    <row r="18" spans="1:48" ht="46.8" x14ac:dyDescent="0.25">
      <c r="A18" s="463"/>
      <c r="B18" s="463"/>
      <c r="C18" s="481"/>
      <c r="D18" s="482"/>
      <c r="E18" s="458"/>
      <c r="F18" s="47"/>
      <c r="G18" s="477">
        <v>0</v>
      </c>
      <c r="H18" s="487"/>
      <c r="I18" s="488"/>
      <c r="J18" s="489" t="s">
        <v>52</v>
      </c>
      <c r="K18" s="489"/>
      <c r="L18" s="490" t="s">
        <v>52</v>
      </c>
      <c r="M18" s="489"/>
      <c r="N18" s="483"/>
      <c r="O18" s="483"/>
      <c r="P18" s="496"/>
      <c r="Q18" s="497"/>
      <c r="R18" s="501">
        <f t="shared" si="0"/>
        <v>0</v>
      </c>
      <c r="S18" s="497"/>
      <c r="T18" s="512"/>
      <c r="U18" s="512"/>
      <c r="V18" s="515"/>
      <c r="W18" s="512"/>
      <c r="X18" s="516"/>
      <c r="Y18" s="516"/>
      <c r="Z18" s="486"/>
      <c r="AA18" s="485"/>
      <c r="AB18" s="479"/>
      <c r="AC18" s="48"/>
      <c r="AD18" s="19" t="s">
        <v>55</v>
      </c>
      <c r="AE18" s="461">
        <f t="shared" si="1"/>
        <v>44197</v>
      </c>
      <c r="AF18" s="461">
        <f t="shared" si="2"/>
        <v>44198</v>
      </c>
      <c r="AG18" s="459"/>
      <c r="AH18" s="459"/>
      <c r="AI18" s="459"/>
      <c r="AJ18" s="469">
        <f t="shared" si="14"/>
        <v>0</v>
      </c>
      <c r="AK18" s="469">
        <f t="shared" si="15"/>
        <v>0</v>
      </c>
      <c r="AL18" s="469">
        <f t="shared" si="16"/>
        <v>0</v>
      </c>
      <c r="AM18" s="469">
        <f t="shared" si="17"/>
        <v>0</v>
      </c>
      <c r="AN18" s="469">
        <f t="shared" si="18"/>
        <v>0</v>
      </c>
      <c r="AO18" s="469">
        <f t="shared" si="19"/>
        <v>0</v>
      </c>
      <c r="AP18" s="469">
        <f t="shared" si="20"/>
        <v>0</v>
      </c>
      <c r="AQ18" s="469">
        <f t="shared" si="21"/>
        <v>0</v>
      </c>
      <c r="AR18" s="469">
        <f t="shared" si="22"/>
        <v>0</v>
      </c>
      <c r="AS18" s="469">
        <f t="shared" si="23"/>
        <v>0</v>
      </c>
      <c r="AT18" s="469">
        <f t="shared" si="24"/>
        <v>0</v>
      </c>
      <c r="AU18" s="469">
        <f t="shared" si="25"/>
        <v>0</v>
      </c>
      <c r="AV18" s="469">
        <f t="shared" si="26"/>
        <v>0</v>
      </c>
    </row>
    <row r="19" spans="1:48" ht="46.8" x14ac:dyDescent="0.25">
      <c r="A19" s="463"/>
      <c r="B19" s="463"/>
      <c r="C19" s="481"/>
      <c r="D19" s="482"/>
      <c r="E19" s="458"/>
      <c r="F19" s="47"/>
      <c r="G19" s="477">
        <v>0</v>
      </c>
      <c r="H19" s="487"/>
      <c r="I19" s="488"/>
      <c r="J19" s="489" t="s">
        <v>52</v>
      </c>
      <c r="K19" s="489"/>
      <c r="L19" s="490" t="s">
        <v>52</v>
      </c>
      <c r="M19" s="489"/>
      <c r="N19" s="483"/>
      <c r="O19" s="483"/>
      <c r="P19" s="496"/>
      <c r="Q19" s="497"/>
      <c r="R19" s="501">
        <f t="shared" si="0"/>
        <v>0</v>
      </c>
      <c r="S19" s="497"/>
      <c r="T19" s="512"/>
      <c r="U19" s="512"/>
      <c r="V19" s="515"/>
      <c r="W19" s="512"/>
      <c r="X19" s="516"/>
      <c r="Y19" s="516"/>
      <c r="Z19" s="486"/>
      <c r="AA19" s="485"/>
      <c r="AB19" s="479"/>
      <c r="AC19" s="48"/>
      <c r="AD19" s="19" t="s">
        <v>55</v>
      </c>
      <c r="AE19" s="461">
        <f t="shared" si="1"/>
        <v>44197</v>
      </c>
      <c r="AF19" s="461">
        <f t="shared" si="2"/>
        <v>44198</v>
      </c>
      <c r="AG19" s="459"/>
      <c r="AH19" s="459"/>
      <c r="AI19" s="459"/>
      <c r="AJ19" s="469">
        <f t="shared" si="14"/>
        <v>0</v>
      </c>
      <c r="AK19" s="469">
        <f t="shared" si="15"/>
        <v>0</v>
      </c>
      <c r="AL19" s="469">
        <f t="shared" si="16"/>
        <v>0</v>
      </c>
      <c r="AM19" s="469">
        <f t="shared" si="17"/>
        <v>0</v>
      </c>
      <c r="AN19" s="469">
        <f t="shared" si="18"/>
        <v>0</v>
      </c>
      <c r="AO19" s="469">
        <f t="shared" si="19"/>
        <v>0</v>
      </c>
      <c r="AP19" s="469">
        <f t="shared" si="20"/>
        <v>0</v>
      </c>
      <c r="AQ19" s="469">
        <f t="shared" si="21"/>
        <v>0</v>
      </c>
      <c r="AR19" s="469">
        <f t="shared" si="22"/>
        <v>0</v>
      </c>
      <c r="AS19" s="469">
        <f t="shared" si="23"/>
        <v>0</v>
      </c>
      <c r="AT19" s="469">
        <f t="shared" si="24"/>
        <v>0</v>
      </c>
      <c r="AU19" s="469">
        <f t="shared" si="25"/>
        <v>0</v>
      </c>
      <c r="AV19" s="469">
        <f t="shared" si="26"/>
        <v>0</v>
      </c>
    </row>
    <row r="20" spans="1:48" ht="46.8" x14ac:dyDescent="0.25">
      <c r="A20" s="463"/>
      <c r="B20" s="463"/>
      <c r="C20" s="481"/>
      <c r="D20" s="482"/>
      <c r="E20" s="458"/>
      <c r="F20" s="47"/>
      <c r="G20" s="477">
        <v>0</v>
      </c>
      <c r="H20" s="487"/>
      <c r="I20" s="488"/>
      <c r="J20" s="489" t="s">
        <v>52</v>
      </c>
      <c r="K20" s="489"/>
      <c r="L20" s="490" t="s">
        <v>52</v>
      </c>
      <c r="M20" s="489"/>
      <c r="N20" s="483"/>
      <c r="O20" s="483"/>
      <c r="P20" s="496"/>
      <c r="Q20" s="497"/>
      <c r="R20" s="501">
        <f t="shared" si="0"/>
        <v>0</v>
      </c>
      <c r="S20" s="497"/>
      <c r="T20" s="512"/>
      <c r="U20" s="512"/>
      <c r="V20" s="515"/>
      <c r="W20" s="512"/>
      <c r="X20" s="516"/>
      <c r="Y20" s="516"/>
      <c r="Z20" s="486"/>
      <c r="AA20" s="485"/>
      <c r="AB20" s="479"/>
      <c r="AC20" s="48"/>
      <c r="AD20" s="19" t="s">
        <v>55</v>
      </c>
      <c r="AE20" s="461">
        <f t="shared" si="1"/>
        <v>44197</v>
      </c>
      <c r="AF20" s="461">
        <f t="shared" si="2"/>
        <v>44198</v>
      </c>
      <c r="AG20" s="459"/>
      <c r="AH20" s="459"/>
      <c r="AI20" s="459"/>
      <c r="AJ20" s="469">
        <f t="shared" si="14"/>
        <v>0</v>
      </c>
      <c r="AK20" s="469">
        <f t="shared" si="15"/>
        <v>0</v>
      </c>
      <c r="AL20" s="469">
        <f t="shared" si="16"/>
        <v>0</v>
      </c>
      <c r="AM20" s="469">
        <f t="shared" si="17"/>
        <v>0</v>
      </c>
      <c r="AN20" s="469">
        <f t="shared" si="18"/>
        <v>0</v>
      </c>
      <c r="AO20" s="469">
        <f t="shared" si="19"/>
        <v>0</v>
      </c>
      <c r="AP20" s="469">
        <f t="shared" si="20"/>
        <v>0</v>
      </c>
      <c r="AQ20" s="469">
        <f t="shared" si="21"/>
        <v>0</v>
      </c>
      <c r="AR20" s="469">
        <f t="shared" si="22"/>
        <v>0</v>
      </c>
      <c r="AS20" s="469">
        <f t="shared" si="23"/>
        <v>0</v>
      </c>
      <c r="AT20" s="469">
        <f t="shared" si="24"/>
        <v>0</v>
      </c>
      <c r="AU20" s="469">
        <f t="shared" si="25"/>
        <v>0</v>
      </c>
      <c r="AV20" s="469">
        <f t="shared" si="26"/>
        <v>0</v>
      </c>
    </row>
    <row r="21" spans="1:48" ht="46.8" x14ac:dyDescent="0.25">
      <c r="A21" s="463"/>
      <c r="B21" s="463"/>
      <c r="C21" s="481"/>
      <c r="D21" s="482"/>
      <c r="E21" s="458"/>
      <c r="F21" s="47"/>
      <c r="G21" s="477">
        <v>0</v>
      </c>
      <c r="H21" s="487"/>
      <c r="I21" s="488"/>
      <c r="J21" s="489" t="s">
        <v>52</v>
      </c>
      <c r="K21" s="489"/>
      <c r="L21" s="490" t="s">
        <v>52</v>
      </c>
      <c r="M21" s="489"/>
      <c r="N21" s="483"/>
      <c r="O21" s="483"/>
      <c r="P21" s="496"/>
      <c r="Q21" s="497"/>
      <c r="R21" s="501">
        <f t="shared" si="0"/>
        <v>0</v>
      </c>
      <c r="S21" s="497"/>
      <c r="T21" s="512"/>
      <c r="U21" s="512"/>
      <c r="V21" s="515"/>
      <c r="W21" s="512"/>
      <c r="X21" s="516"/>
      <c r="Y21" s="516"/>
      <c r="Z21" s="486"/>
      <c r="AA21" s="485"/>
      <c r="AB21" s="479"/>
      <c r="AC21" s="48"/>
      <c r="AD21" s="19" t="s">
        <v>55</v>
      </c>
      <c r="AE21" s="461">
        <f t="shared" si="1"/>
        <v>44197</v>
      </c>
      <c r="AF21" s="461">
        <f t="shared" si="2"/>
        <v>44198</v>
      </c>
      <c r="AG21" s="459"/>
      <c r="AH21" s="459"/>
      <c r="AI21" s="459"/>
      <c r="AJ21" s="469">
        <f t="shared" si="14"/>
        <v>0</v>
      </c>
      <c r="AK21" s="469">
        <f t="shared" si="15"/>
        <v>0</v>
      </c>
      <c r="AL21" s="469">
        <f t="shared" si="16"/>
        <v>0</v>
      </c>
      <c r="AM21" s="469">
        <f t="shared" si="17"/>
        <v>0</v>
      </c>
      <c r="AN21" s="469">
        <f t="shared" si="18"/>
        <v>0</v>
      </c>
      <c r="AO21" s="469">
        <f t="shared" si="19"/>
        <v>0</v>
      </c>
      <c r="AP21" s="469">
        <f t="shared" si="20"/>
        <v>0</v>
      </c>
      <c r="AQ21" s="469">
        <f t="shared" si="21"/>
        <v>0</v>
      </c>
      <c r="AR21" s="469">
        <f t="shared" si="22"/>
        <v>0</v>
      </c>
      <c r="AS21" s="469">
        <f t="shared" si="23"/>
        <v>0</v>
      </c>
      <c r="AT21" s="469">
        <f t="shared" si="24"/>
        <v>0</v>
      </c>
      <c r="AU21" s="469">
        <f t="shared" si="25"/>
        <v>0</v>
      </c>
      <c r="AV21" s="469">
        <f t="shared" si="26"/>
        <v>0</v>
      </c>
    </row>
    <row r="22" spans="1:48" ht="46.8" x14ac:dyDescent="0.25">
      <c r="A22" s="463"/>
      <c r="B22" s="463"/>
      <c r="C22" s="481"/>
      <c r="D22" s="482"/>
      <c r="E22" s="458"/>
      <c r="F22" s="47"/>
      <c r="G22" s="477">
        <v>0</v>
      </c>
      <c r="H22" s="487"/>
      <c r="I22" s="488"/>
      <c r="J22" s="489" t="s">
        <v>52</v>
      </c>
      <c r="K22" s="489"/>
      <c r="L22" s="490" t="s">
        <v>52</v>
      </c>
      <c r="M22" s="489"/>
      <c r="N22" s="483"/>
      <c r="O22" s="483"/>
      <c r="P22" s="496"/>
      <c r="Q22" s="497"/>
      <c r="R22" s="501">
        <f t="shared" si="0"/>
        <v>0</v>
      </c>
      <c r="S22" s="497"/>
      <c r="T22" s="512"/>
      <c r="U22" s="512"/>
      <c r="V22" s="515"/>
      <c r="W22" s="512"/>
      <c r="X22" s="516"/>
      <c r="Y22" s="516"/>
      <c r="Z22" s="486"/>
      <c r="AA22" s="485"/>
      <c r="AB22" s="479"/>
      <c r="AC22" s="48"/>
      <c r="AD22" s="19" t="s">
        <v>55</v>
      </c>
      <c r="AE22" s="461">
        <f t="shared" si="1"/>
        <v>44197</v>
      </c>
      <c r="AF22" s="461">
        <f t="shared" si="2"/>
        <v>44198</v>
      </c>
      <c r="AG22" s="459"/>
      <c r="AH22" s="459"/>
      <c r="AI22" s="459"/>
      <c r="AJ22" s="469">
        <f t="shared" si="14"/>
        <v>0</v>
      </c>
      <c r="AK22" s="469">
        <f t="shared" si="15"/>
        <v>0</v>
      </c>
      <c r="AL22" s="469">
        <f t="shared" si="16"/>
        <v>0</v>
      </c>
      <c r="AM22" s="469">
        <f t="shared" si="17"/>
        <v>0</v>
      </c>
      <c r="AN22" s="469">
        <f t="shared" si="18"/>
        <v>0</v>
      </c>
      <c r="AO22" s="469">
        <f t="shared" si="19"/>
        <v>0</v>
      </c>
      <c r="AP22" s="469">
        <f t="shared" si="20"/>
        <v>0</v>
      </c>
      <c r="AQ22" s="469">
        <f t="shared" si="21"/>
        <v>0</v>
      </c>
      <c r="AR22" s="469">
        <f t="shared" si="22"/>
        <v>0</v>
      </c>
      <c r="AS22" s="469">
        <f t="shared" si="23"/>
        <v>0</v>
      </c>
      <c r="AT22" s="469">
        <f t="shared" si="24"/>
        <v>0</v>
      </c>
      <c r="AU22" s="469">
        <f t="shared" si="25"/>
        <v>0</v>
      </c>
      <c r="AV22" s="469">
        <f t="shared" si="26"/>
        <v>0</v>
      </c>
    </row>
    <row r="23" spans="1:48" ht="46.8" x14ac:dyDescent="0.25">
      <c r="A23" s="463"/>
      <c r="B23" s="463"/>
      <c r="C23" s="481"/>
      <c r="D23" s="482"/>
      <c r="E23" s="458"/>
      <c r="F23" s="47"/>
      <c r="G23" s="477">
        <v>0</v>
      </c>
      <c r="H23" s="487"/>
      <c r="I23" s="488"/>
      <c r="J23" s="489" t="s">
        <v>52</v>
      </c>
      <c r="K23" s="489"/>
      <c r="L23" s="490" t="s">
        <v>52</v>
      </c>
      <c r="M23" s="489"/>
      <c r="N23" s="483"/>
      <c r="O23" s="483"/>
      <c r="P23" s="496"/>
      <c r="Q23" s="497"/>
      <c r="R23" s="501">
        <f t="shared" si="0"/>
        <v>0</v>
      </c>
      <c r="S23" s="497"/>
      <c r="T23" s="512"/>
      <c r="U23" s="512"/>
      <c r="V23" s="515"/>
      <c r="W23" s="512"/>
      <c r="X23" s="516"/>
      <c r="Y23" s="516"/>
      <c r="Z23" s="486"/>
      <c r="AA23" s="485"/>
      <c r="AB23" s="479"/>
      <c r="AC23" s="48"/>
      <c r="AD23" s="19" t="s">
        <v>55</v>
      </c>
      <c r="AE23" s="461">
        <f t="shared" ref="AE23:AE86" si="27">AE22</f>
        <v>44197</v>
      </c>
      <c r="AF23" s="461">
        <f t="shared" si="2"/>
        <v>44198</v>
      </c>
      <c r="AG23" s="459"/>
      <c r="AH23" s="459"/>
      <c r="AI23" s="459"/>
      <c r="AJ23" s="469">
        <f t="shared" si="14"/>
        <v>0</v>
      </c>
      <c r="AK23" s="469">
        <f t="shared" si="15"/>
        <v>0</v>
      </c>
      <c r="AL23" s="469">
        <f t="shared" si="16"/>
        <v>0</v>
      </c>
      <c r="AM23" s="469">
        <f t="shared" si="17"/>
        <v>0</v>
      </c>
      <c r="AN23" s="469">
        <f t="shared" si="18"/>
        <v>0</v>
      </c>
      <c r="AO23" s="469">
        <f t="shared" si="19"/>
        <v>0</v>
      </c>
      <c r="AP23" s="469">
        <f t="shared" si="20"/>
        <v>0</v>
      </c>
      <c r="AQ23" s="469">
        <f t="shared" si="21"/>
        <v>0</v>
      </c>
      <c r="AR23" s="469">
        <f t="shared" si="22"/>
        <v>0</v>
      </c>
      <c r="AS23" s="469">
        <f t="shared" si="23"/>
        <v>0</v>
      </c>
      <c r="AT23" s="469">
        <f t="shared" si="24"/>
        <v>0</v>
      </c>
      <c r="AU23" s="469">
        <f t="shared" si="25"/>
        <v>0</v>
      </c>
      <c r="AV23" s="469">
        <f t="shared" si="26"/>
        <v>0</v>
      </c>
    </row>
    <row r="24" spans="1:48" ht="46.8" x14ac:dyDescent="0.25">
      <c r="A24" s="463"/>
      <c r="B24" s="463"/>
      <c r="C24" s="481"/>
      <c r="D24" s="482"/>
      <c r="E24" s="458"/>
      <c r="F24" s="47"/>
      <c r="G24" s="477">
        <v>0</v>
      </c>
      <c r="H24" s="487"/>
      <c r="I24" s="488"/>
      <c r="J24" s="489" t="s">
        <v>52</v>
      </c>
      <c r="K24" s="489"/>
      <c r="L24" s="490" t="s">
        <v>52</v>
      </c>
      <c r="M24" s="489"/>
      <c r="N24" s="483"/>
      <c r="O24" s="483"/>
      <c r="P24" s="496"/>
      <c r="Q24" s="497"/>
      <c r="R24" s="501">
        <f t="shared" si="0"/>
        <v>0</v>
      </c>
      <c r="S24" s="497"/>
      <c r="T24" s="512"/>
      <c r="U24" s="512"/>
      <c r="V24" s="515"/>
      <c r="W24" s="512"/>
      <c r="X24" s="516"/>
      <c r="Y24" s="516"/>
      <c r="Z24" s="486"/>
      <c r="AA24" s="485"/>
      <c r="AB24" s="479"/>
      <c r="AC24" s="48"/>
      <c r="AD24" s="19" t="s">
        <v>55</v>
      </c>
      <c r="AE24" s="461">
        <f t="shared" si="27"/>
        <v>44197</v>
      </c>
      <c r="AF24" s="461">
        <f t="shared" si="2"/>
        <v>44198</v>
      </c>
      <c r="AG24" s="459"/>
      <c r="AH24" s="459"/>
      <c r="AI24" s="459"/>
      <c r="AJ24" s="469">
        <f t="shared" si="14"/>
        <v>0</v>
      </c>
      <c r="AK24" s="469">
        <f t="shared" si="15"/>
        <v>0</v>
      </c>
      <c r="AL24" s="469">
        <f t="shared" si="16"/>
        <v>0</v>
      </c>
      <c r="AM24" s="469">
        <f t="shared" si="17"/>
        <v>0</v>
      </c>
      <c r="AN24" s="469">
        <f t="shared" si="18"/>
        <v>0</v>
      </c>
      <c r="AO24" s="469">
        <f t="shared" si="19"/>
        <v>0</v>
      </c>
      <c r="AP24" s="469">
        <f t="shared" si="20"/>
        <v>0</v>
      </c>
      <c r="AQ24" s="469">
        <f t="shared" si="21"/>
        <v>0</v>
      </c>
      <c r="AR24" s="469">
        <f t="shared" si="22"/>
        <v>0</v>
      </c>
      <c r="AS24" s="469">
        <f t="shared" si="23"/>
        <v>0</v>
      </c>
      <c r="AT24" s="469">
        <f t="shared" si="24"/>
        <v>0</v>
      </c>
      <c r="AU24" s="469">
        <f t="shared" si="25"/>
        <v>0</v>
      </c>
      <c r="AV24" s="469">
        <f t="shared" si="26"/>
        <v>0</v>
      </c>
    </row>
    <row r="25" spans="1:48" ht="46.8" x14ac:dyDescent="0.25">
      <c r="A25" s="463"/>
      <c r="B25" s="463"/>
      <c r="C25" s="481"/>
      <c r="D25" s="482"/>
      <c r="E25" s="458"/>
      <c r="F25" s="47"/>
      <c r="G25" s="477">
        <v>0</v>
      </c>
      <c r="H25" s="487"/>
      <c r="I25" s="488"/>
      <c r="J25" s="489" t="s">
        <v>52</v>
      </c>
      <c r="K25" s="489"/>
      <c r="L25" s="490" t="s">
        <v>52</v>
      </c>
      <c r="M25" s="489"/>
      <c r="N25" s="483"/>
      <c r="O25" s="483"/>
      <c r="P25" s="496"/>
      <c r="Q25" s="497"/>
      <c r="R25" s="501">
        <f t="shared" si="0"/>
        <v>0</v>
      </c>
      <c r="S25" s="497"/>
      <c r="T25" s="512"/>
      <c r="U25" s="512"/>
      <c r="V25" s="515"/>
      <c r="W25" s="512"/>
      <c r="X25" s="516"/>
      <c r="Y25" s="516"/>
      <c r="Z25" s="486"/>
      <c r="AA25" s="485"/>
      <c r="AB25" s="479"/>
      <c r="AC25" s="48"/>
      <c r="AD25" s="19" t="s">
        <v>55</v>
      </c>
      <c r="AE25" s="461">
        <f t="shared" si="27"/>
        <v>44197</v>
      </c>
      <c r="AF25" s="461">
        <f t="shared" si="2"/>
        <v>44198</v>
      </c>
      <c r="AG25" s="459"/>
      <c r="AH25" s="459"/>
      <c r="AI25" s="459"/>
      <c r="AJ25" s="469">
        <f t="shared" si="14"/>
        <v>0</v>
      </c>
      <c r="AK25" s="469">
        <f t="shared" si="15"/>
        <v>0</v>
      </c>
      <c r="AL25" s="469">
        <f t="shared" si="16"/>
        <v>0</v>
      </c>
      <c r="AM25" s="469">
        <f t="shared" si="17"/>
        <v>0</v>
      </c>
      <c r="AN25" s="469">
        <f t="shared" si="18"/>
        <v>0</v>
      </c>
      <c r="AO25" s="469">
        <f t="shared" si="19"/>
        <v>0</v>
      </c>
      <c r="AP25" s="469">
        <f t="shared" si="20"/>
        <v>0</v>
      </c>
      <c r="AQ25" s="469">
        <f t="shared" si="21"/>
        <v>0</v>
      </c>
      <c r="AR25" s="469">
        <f t="shared" si="22"/>
        <v>0</v>
      </c>
      <c r="AS25" s="469">
        <f t="shared" si="23"/>
        <v>0</v>
      </c>
      <c r="AT25" s="469">
        <f t="shared" si="24"/>
        <v>0</v>
      </c>
      <c r="AU25" s="469">
        <f t="shared" si="25"/>
        <v>0</v>
      </c>
      <c r="AV25" s="469">
        <f t="shared" si="26"/>
        <v>0</v>
      </c>
    </row>
    <row r="26" spans="1:48" ht="46.8" x14ac:dyDescent="0.25">
      <c r="A26" s="463"/>
      <c r="B26" s="463"/>
      <c r="C26" s="481"/>
      <c r="D26" s="482"/>
      <c r="E26" s="458"/>
      <c r="F26" s="47"/>
      <c r="G26" s="477">
        <v>0</v>
      </c>
      <c r="H26" s="487"/>
      <c r="I26" s="488"/>
      <c r="J26" s="489" t="s">
        <v>52</v>
      </c>
      <c r="K26" s="489"/>
      <c r="L26" s="490" t="s">
        <v>52</v>
      </c>
      <c r="M26" s="489"/>
      <c r="N26" s="483"/>
      <c r="O26" s="483"/>
      <c r="P26" s="496"/>
      <c r="Q26" s="497"/>
      <c r="R26" s="501">
        <f t="shared" si="0"/>
        <v>0</v>
      </c>
      <c r="S26" s="497"/>
      <c r="T26" s="512"/>
      <c r="U26" s="512"/>
      <c r="V26" s="515"/>
      <c r="W26" s="512"/>
      <c r="X26" s="516"/>
      <c r="Y26" s="516"/>
      <c r="Z26" s="486"/>
      <c r="AA26" s="485"/>
      <c r="AB26" s="479"/>
      <c r="AC26" s="48"/>
      <c r="AD26" s="19" t="s">
        <v>55</v>
      </c>
      <c r="AE26" s="461">
        <f t="shared" si="27"/>
        <v>44197</v>
      </c>
      <c r="AF26" s="461">
        <f t="shared" si="2"/>
        <v>44198</v>
      </c>
      <c r="AG26" s="459"/>
      <c r="AH26" s="459"/>
      <c r="AI26" s="459"/>
      <c r="AJ26" s="469">
        <f t="shared" si="14"/>
        <v>0</v>
      </c>
      <c r="AK26" s="469">
        <f t="shared" si="15"/>
        <v>0</v>
      </c>
      <c r="AL26" s="469">
        <f t="shared" si="16"/>
        <v>0</v>
      </c>
      <c r="AM26" s="469">
        <f t="shared" si="17"/>
        <v>0</v>
      </c>
      <c r="AN26" s="469">
        <f t="shared" si="18"/>
        <v>0</v>
      </c>
      <c r="AO26" s="469">
        <f t="shared" si="19"/>
        <v>0</v>
      </c>
      <c r="AP26" s="469">
        <f t="shared" si="20"/>
        <v>0</v>
      </c>
      <c r="AQ26" s="469">
        <f t="shared" si="21"/>
        <v>0</v>
      </c>
      <c r="AR26" s="469">
        <f t="shared" si="22"/>
        <v>0</v>
      </c>
      <c r="AS26" s="469">
        <f t="shared" si="23"/>
        <v>0</v>
      </c>
      <c r="AT26" s="469">
        <f t="shared" si="24"/>
        <v>0</v>
      </c>
      <c r="AU26" s="469">
        <f t="shared" si="25"/>
        <v>0</v>
      </c>
      <c r="AV26" s="469">
        <f t="shared" si="26"/>
        <v>0</v>
      </c>
    </row>
    <row r="27" spans="1:48" ht="46.8" x14ac:dyDescent="0.25">
      <c r="A27" s="463"/>
      <c r="B27" s="463"/>
      <c r="C27" s="481"/>
      <c r="D27" s="482"/>
      <c r="E27" s="458"/>
      <c r="F27" s="47"/>
      <c r="G27" s="477">
        <v>0</v>
      </c>
      <c r="H27" s="487"/>
      <c r="I27" s="488"/>
      <c r="J27" s="489" t="s">
        <v>52</v>
      </c>
      <c r="K27" s="489"/>
      <c r="L27" s="490" t="s">
        <v>52</v>
      </c>
      <c r="M27" s="489"/>
      <c r="N27" s="483"/>
      <c r="O27" s="483"/>
      <c r="P27" s="496"/>
      <c r="Q27" s="497"/>
      <c r="R27" s="501">
        <f t="shared" si="0"/>
        <v>0</v>
      </c>
      <c r="S27" s="497"/>
      <c r="T27" s="512"/>
      <c r="U27" s="512"/>
      <c r="V27" s="515"/>
      <c r="W27" s="512"/>
      <c r="X27" s="516"/>
      <c r="Y27" s="516"/>
      <c r="Z27" s="486"/>
      <c r="AA27" s="485"/>
      <c r="AB27" s="479"/>
      <c r="AC27" s="48"/>
      <c r="AD27" s="19" t="s">
        <v>55</v>
      </c>
      <c r="AE27" s="461">
        <f t="shared" si="27"/>
        <v>44197</v>
      </c>
      <c r="AF27" s="461">
        <f t="shared" si="2"/>
        <v>44198</v>
      </c>
      <c r="AG27" s="459"/>
      <c r="AH27" s="459"/>
      <c r="AI27" s="459"/>
      <c r="AJ27" s="469">
        <f t="shared" si="14"/>
        <v>0</v>
      </c>
      <c r="AK27" s="469">
        <f t="shared" si="15"/>
        <v>0</v>
      </c>
      <c r="AL27" s="469">
        <f t="shared" si="16"/>
        <v>0</v>
      </c>
      <c r="AM27" s="469">
        <f t="shared" si="17"/>
        <v>0</v>
      </c>
      <c r="AN27" s="469">
        <f t="shared" si="18"/>
        <v>0</v>
      </c>
      <c r="AO27" s="469">
        <f t="shared" si="19"/>
        <v>0</v>
      </c>
      <c r="AP27" s="469">
        <f t="shared" si="20"/>
        <v>0</v>
      </c>
      <c r="AQ27" s="469">
        <f t="shared" si="21"/>
        <v>0</v>
      </c>
      <c r="AR27" s="469">
        <f t="shared" si="22"/>
        <v>0</v>
      </c>
      <c r="AS27" s="469">
        <f t="shared" si="23"/>
        <v>0</v>
      </c>
      <c r="AT27" s="469">
        <f t="shared" si="24"/>
        <v>0</v>
      </c>
      <c r="AU27" s="469">
        <f t="shared" si="25"/>
        <v>0</v>
      </c>
      <c r="AV27" s="469">
        <f t="shared" si="26"/>
        <v>0</v>
      </c>
    </row>
    <row r="28" spans="1:48" ht="46.8" x14ac:dyDescent="0.25">
      <c r="A28" s="463"/>
      <c r="B28" s="463"/>
      <c r="C28" s="481"/>
      <c r="D28" s="482"/>
      <c r="E28" s="458"/>
      <c r="F28" s="47"/>
      <c r="G28" s="477">
        <v>0</v>
      </c>
      <c r="H28" s="487"/>
      <c r="I28" s="488"/>
      <c r="J28" s="489" t="s">
        <v>52</v>
      </c>
      <c r="K28" s="489"/>
      <c r="L28" s="490" t="s">
        <v>52</v>
      </c>
      <c r="M28" s="489"/>
      <c r="N28" s="483"/>
      <c r="O28" s="483"/>
      <c r="P28" s="496"/>
      <c r="Q28" s="497"/>
      <c r="R28" s="501">
        <f t="shared" si="0"/>
        <v>0</v>
      </c>
      <c r="S28" s="497"/>
      <c r="T28" s="512"/>
      <c r="U28" s="512"/>
      <c r="V28" s="515"/>
      <c r="W28" s="512"/>
      <c r="X28" s="516"/>
      <c r="Y28" s="516"/>
      <c r="Z28" s="486"/>
      <c r="AA28" s="485"/>
      <c r="AB28" s="479"/>
      <c r="AC28" s="48"/>
      <c r="AD28" s="19" t="s">
        <v>55</v>
      </c>
      <c r="AE28" s="461">
        <f t="shared" si="27"/>
        <v>44197</v>
      </c>
      <c r="AF28" s="461">
        <f t="shared" si="2"/>
        <v>44198</v>
      </c>
      <c r="AG28" s="459"/>
      <c r="AH28" s="459"/>
      <c r="AI28" s="459"/>
      <c r="AJ28" s="469">
        <f t="shared" si="14"/>
        <v>0</v>
      </c>
      <c r="AK28" s="469">
        <f t="shared" si="15"/>
        <v>0</v>
      </c>
      <c r="AL28" s="469">
        <f t="shared" si="16"/>
        <v>0</v>
      </c>
      <c r="AM28" s="469">
        <f t="shared" si="17"/>
        <v>0</v>
      </c>
      <c r="AN28" s="469">
        <f t="shared" si="18"/>
        <v>0</v>
      </c>
      <c r="AO28" s="469">
        <f t="shared" si="19"/>
        <v>0</v>
      </c>
      <c r="AP28" s="469">
        <f t="shared" si="20"/>
        <v>0</v>
      </c>
      <c r="AQ28" s="469">
        <f t="shared" si="21"/>
        <v>0</v>
      </c>
      <c r="AR28" s="469">
        <f t="shared" si="22"/>
        <v>0</v>
      </c>
      <c r="AS28" s="469">
        <f t="shared" si="23"/>
        <v>0</v>
      </c>
      <c r="AT28" s="469">
        <f t="shared" si="24"/>
        <v>0</v>
      </c>
      <c r="AU28" s="469">
        <f t="shared" si="25"/>
        <v>0</v>
      </c>
      <c r="AV28" s="469">
        <f t="shared" si="26"/>
        <v>0</v>
      </c>
    </row>
    <row r="29" spans="1:48" ht="46.8" x14ac:dyDescent="0.25">
      <c r="A29" s="463"/>
      <c r="B29" s="463"/>
      <c r="C29" s="481"/>
      <c r="D29" s="482"/>
      <c r="E29" s="458"/>
      <c r="F29" s="47"/>
      <c r="G29" s="477">
        <v>0</v>
      </c>
      <c r="H29" s="487"/>
      <c r="I29" s="488"/>
      <c r="J29" s="489" t="s">
        <v>52</v>
      </c>
      <c r="K29" s="489"/>
      <c r="L29" s="490" t="s">
        <v>52</v>
      </c>
      <c r="M29" s="489"/>
      <c r="N29" s="483"/>
      <c r="O29" s="483"/>
      <c r="P29" s="496"/>
      <c r="Q29" s="497"/>
      <c r="R29" s="501">
        <f t="shared" si="0"/>
        <v>0</v>
      </c>
      <c r="S29" s="497"/>
      <c r="T29" s="512"/>
      <c r="U29" s="512"/>
      <c r="V29" s="515"/>
      <c r="W29" s="512"/>
      <c r="X29" s="516"/>
      <c r="Y29" s="516"/>
      <c r="Z29" s="486"/>
      <c r="AA29" s="485"/>
      <c r="AB29" s="479"/>
      <c r="AC29" s="48"/>
      <c r="AD29" s="19" t="s">
        <v>55</v>
      </c>
      <c r="AE29" s="461">
        <f t="shared" si="27"/>
        <v>44197</v>
      </c>
      <c r="AF29" s="461">
        <f t="shared" si="2"/>
        <v>44198</v>
      </c>
      <c r="AG29" s="459"/>
      <c r="AH29" s="459"/>
      <c r="AI29" s="459"/>
      <c r="AJ29" s="469">
        <f t="shared" si="14"/>
        <v>0</v>
      </c>
      <c r="AK29" s="469">
        <f t="shared" si="15"/>
        <v>0</v>
      </c>
      <c r="AL29" s="469">
        <f t="shared" si="16"/>
        <v>0</v>
      </c>
      <c r="AM29" s="469">
        <f t="shared" si="17"/>
        <v>0</v>
      </c>
      <c r="AN29" s="469">
        <f t="shared" si="18"/>
        <v>0</v>
      </c>
      <c r="AO29" s="469">
        <f t="shared" si="19"/>
        <v>0</v>
      </c>
      <c r="AP29" s="469">
        <f t="shared" si="20"/>
        <v>0</v>
      </c>
      <c r="AQ29" s="469">
        <f t="shared" si="21"/>
        <v>0</v>
      </c>
      <c r="AR29" s="469">
        <f t="shared" si="22"/>
        <v>0</v>
      </c>
      <c r="AS29" s="469">
        <f t="shared" si="23"/>
        <v>0</v>
      </c>
      <c r="AT29" s="469">
        <f t="shared" si="24"/>
        <v>0</v>
      </c>
      <c r="AU29" s="469">
        <f t="shared" si="25"/>
        <v>0</v>
      </c>
      <c r="AV29" s="469">
        <f t="shared" si="26"/>
        <v>0</v>
      </c>
    </row>
    <row r="30" spans="1:48" ht="46.8" x14ac:dyDescent="0.25">
      <c r="A30" s="463"/>
      <c r="B30" s="463"/>
      <c r="C30" s="481"/>
      <c r="D30" s="482"/>
      <c r="E30" s="458"/>
      <c r="F30" s="47"/>
      <c r="G30" s="477">
        <v>0</v>
      </c>
      <c r="H30" s="487"/>
      <c r="I30" s="488"/>
      <c r="J30" s="489" t="s">
        <v>52</v>
      </c>
      <c r="K30" s="489"/>
      <c r="L30" s="490" t="s">
        <v>52</v>
      </c>
      <c r="M30" s="489"/>
      <c r="N30" s="483"/>
      <c r="O30" s="483"/>
      <c r="P30" s="496"/>
      <c r="Q30" s="497"/>
      <c r="R30" s="501">
        <f t="shared" si="0"/>
        <v>0</v>
      </c>
      <c r="S30" s="497"/>
      <c r="T30" s="512"/>
      <c r="U30" s="512"/>
      <c r="V30" s="515"/>
      <c r="W30" s="512"/>
      <c r="X30" s="516"/>
      <c r="Y30" s="516"/>
      <c r="Z30" s="486"/>
      <c r="AA30" s="485"/>
      <c r="AB30" s="479"/>
      <c r="AC30" s="48"/>
      <c r="AD30" s="19" t="s">
        <v>55</v>
      </c>
      <c r="AE30" s="461">
        <f t="shared" si="27"/>
        <v>44197</v>
      </c>
      <c r="AF30" s="461">
        <f t="shared" si="2"/>
        <v>44198</v>
      </c>
      <c r="AG30" s="459"/>
      <c r="AH30" s="459"/>
      <c r="AI30" s="459"/>
      <c r="AJ30" s="469">
        <f t="shared" si="14"/>
        <v>0</v>
      </c>
      <c r="AK30" s="469">
        <f t="shared" si="15"/>
        <v>0</v>
      </c>
      <c r="AL30" s="469">
        <f t="shared" si="16"/>
        <v>0</v>
      </c>
      <c r="AM30" s="469">
        <f t="shared" si="17"/>
        <v>0</v>
      </c>
      <c r="AN30" s="469">
        <f t="shared" si="18"/>
        <v>0</v>
      </c>
      <c r="AO30" s="469">
        <f t="shared" si="19"/>
        <v>0</v>
      </c>
      <c r="AP30" s="469">
        <f t="shared" si="20"/>
        <v>0</v>
      </c>
      <c r="AQ30" s="469">
        <f t="shared" si="21"/>
        <v>0</v>
      </c>
      <c r="AR30" s="469">
        <f t="shared" si="22"/>
        <v>0</v>
      </c>
      <c r="AS30" s="469">
        <f t="shared" si="23"/>
        <v>0</v>
      </c>
      <c r="AT30" s="469">
        <f t="shared" si="24"/>
        <v>0</v>
      </c>
      <c r="AU30" s="469">
        <f t="shared" si="25"/>
        <v>0</v>
      </c>
      <c r="AV30" s="469">
        <f t="shared" si="26"/>
        <v>0</v>
      </c>
    </row>
    <row r="31" spans="1:48" ht="46.8" x14ac:dyDescent="0.25">
      <c r="A31" s="463"/>
      <c r="B31" s="463"/>
      <c r="C31" s="481"/>
      <c r="D31" s="482"/>
      <c r="E31" s="458"/>
      <c r="F31" s="47"/>
      <c r="G31" s="477">
        <v>0</v>
      </c>
      <c r="H31" s="487"/>
      <c r="I31" s="488"/>
      <c r="J31" s="489" t="s">
        <v>52</v>
      </c>
      <c r="K31" s="489"/>
      <c r="L31" s="490" t="s">
        <v>52</v>
      </c>
      <c r="M31" s="489"/>
      <c r="N31" s="483"/>
      <c r="O31" s="483"/>
      <c r="P31" s="496"/>
      <c r="Q31" s="497"/>
      <c r="R31" s="501">
        <f t="shared" si="0"/>
        <v>0</v>
      </c>
      <c r="S31" s="497"/>
      <c r="T31" s="512"/>
      <c r="U31" s="512"/>
      <c r="V31" s="515"/>
      <c r="W31" s="512"/>
      <c r="X31" s="516"/>
      <c r="Y31" s="516"/>
      <c r="Z31" s="486"/>
      <c r="AA31" s="485"/>
      <c r="AB31" s="479"/>
      <c r="AC31" s="48"/>
      <c r="AD31" s="19" t="s">
        <v>55</v>
      </c>
      <c r="AE31" s="461">
        <f t="shared" si="27"/>
        <v>44197</v>
      </c>
      <c r="AF31" s="461">
        <f t="shared" si="2"/>
        <v>44198</v>
      </c>
      <c r="AG31" s="459"/>
      <c r="AH31" s="459"/>
      <c r="AI31" s="459"/>
      <c r="AJ31" s="469">
        <f t="shared" si="14"/>
        <v>0</v>
      </c>
      <c r="AK31" s="469">
        <f t="shared" si="15"/>
        <v>0</v>
      </c>
      <c r="AL31" s="469">
        <f t="shared" si="16"/>
        <v>0</v>
      </c>
      <c r="AM31" s="469">
        <f t="shared" si="17"/>
        <v>0</v>
      </c>
      <c r="AN31" s="469">
        <f t="shared" si="18"/>
        <v>0</v>
      </c>
      <c r="AO31" s="469">
        <f t="shared" si="19"/>
        <v>0</v>
      </c>
      <c r="AP31" s="469">
        <f t="shared" si="20"/>
        <v>0</v>
      </c>
      <c r="AQ31" s="469">
        <f t="shared" si="21"/>
        <v>0</v>
      </c>
      <c r="AR31" s="469">
        <f t="shared" si="22"/>
        <v>0</v>
      </c>
      <c r="AS31" s="469">
        <f t="shared" si="23"/>
        <v>0</v>
      </c>
      <c r="AT31" s="469">
        <f t="shared" si="24"/>
        <v>0</v>
      </c>
      <c r="AU31" s="469">
        <f t="shared" si="25"/>
        <v>0</v>
      </c>
      <c r="AV31" s="469">
        <f t="shared" si="26"/>
        <v>0</v>
      </c>
    </row>
    <row r="32" spans="1:48" ht="46.8" x14ac:dyDescent="0.25">
      <c r="A32" s="463"/>
      <c r="B32" s="463"/>
      <c r="C32" s="481"/>
      <c r="D32" s="482"/>
      <c r="E32" s="458"/>
      <c r="F32" s="47"/>
      <c r="G32" s="477">
        <v>0</v>
      </c>
      <c r="H32" s="487"/>
      <c r="I32" s="488"/>
      <c r="J32" s="489" t="s">
        <v>52</v>
      </c>
      <c r="K32" s="489"/>
      <c r="L32" s="490" t="s">
        <v>52</v>
      </c>
      <c r="M32" s="489"/>
      <c r="N32" s="483"/>
      <c r="O32" s="483"/>
      <c r="P32" s="496"/>
      <c r="Q32" s="497"/>
      <c r="R32" s="501">
        <f t="shared" si="0"/>
        <v>0</v>
      </c>
      <c r="S32" s="497"/>
      <c r="T32" s="512"/>
      <c r="U32" s="512"/>
      <c r="V32" s="515"/>
      <c r="W32" s="512"/>
      <c r="X32" s="516"/>
      <c r="Y32" s="516"/>
      <c r="Z32" s="486"/>
      <c r="AA32" s="485"/>
      <c r="AB32" s="479"/>
      <c r="AC32" s="48"/>
      <c r="AD32" s="19" t="s">
        <v>55</v>
      </c>
      <c r="AE32" s="461">
        <f t="shared" si="27"/>
        <v>44197</v>
      </c>
      <c r="AF32" s="461">
        <f t="shared" si="2"/>
        <v>44198</v>
      </c>
      <c r="AG32" s="459"/>
      <c r="AH32" s="459"/>
      <c r="AI32" s="459"/>
      <c r="AJ32" s="469">
        <f t="shared" si="14"/>
        <v>0</v>
      </c>
      <c r="AK32" s="469">
        <f t="shared" si="15"/>
        <v>0</v>
      </c>
      <c r="AL32" s="469">
        <f t="shared" si="16"/>
        <v>0</v>
      </c>
      <c r="AM32" s="469">
        <f t="shared" si="17"/>
        <v>0</v>
      </c>
      <c r="AN32" s="469">
        <f t="shared" si="18"/>
        <v>0</v>
      </c>
      <c r="AO32" s="469">
        <f t="shared" si="19"/>
        <v>0</v>
      </c>
      <c r="AP32" s="469">
        <f t="shared" si="20"/>
        <v>0</v>
      </c>
      <c r="AQ32" s="469">
        <f t="shared" si="21"/>
        <v>0</v>
      </c>
      <c r="AR32" s="469">
        <f t="shared" si="22"/>
        <v>0</v>
      </c>
      <c r="AS32" s="469">
        <f t="shared" si="23"/>
        <v>0</v>
      </c>
      <c r="AT32" s="469">
        <f t="shared" si="24"/>
        <v>0</v>
      </c>
      <c r="AU32" s="469">
        <f t="shared" si="25"/>
        <v>0</v>
      </c>
      <c r="AV32" s="469">
        <f t="shared" si="26"/>
        <v>0</v>
      </c>
    </row>
    <row r="33" spans="1:48" ht="46.8" x14ac:dyDescent="0.25">
      <c r="A33" s="463"/>
      <c r="B33" s="463"/>
      <c r="C33" s="481"/>
      <c r="D33" s="482"/>
      <c r="E33" s="458"/>
      <c r="F33" s="47"/>
      <c r="G33" s="477">
        <v>0</v>
      </c>
      <c r="H33" s="487"/>
      <c r="I33" s="488"/>
      <c r="J33" s="489" t="s">
        <v>52</v>
      </c>
      <c r="K33" s="489"/>
      <c r="L33" s="490" t="s">
        <v>52</v>
      </c>
      <c r="M33" s="489"/>
      <c r="N33" s="483"/>
      <c r="O33" s="483"/>
      <c r="P33" s="496"/>
      <c r="Q33" s="497"/>
      <c r="R33" s="501">
        <f t="shared" si="0"/>
        <v>0</v>
      </c>
      <c r="S33" s="497"/>
      <c r="T33" s="512"/>
      <c r="U33" s="512"/>
      <c r="V33" s="515"/>
      <c r="W33" s="512"/>
      <c r="X33" s="516"/>
      <c r="Y33" s="516"/>
      <c r="Z33" s="486"/>
      <c r="AA33" s="485"/>
      <c r="AB33" s="479"/>
      <c r="AC33" s="48"/>
      <c r="AD33" s="19" t="s">
        <v>55</v>
      </c>
      <c r="AE33" s="461">
        <f t="shared" si="27"/>
        <v>44197</v>
      </c>
      <c r="AF33" s="461">
        <f t="shared" si="2"/>
        <v>44198</v>
      </c>
      <c r="AG33" s="459"/>
      <c r="AH33" s="459"/>
      <c r="AI33" s="459"/>
      <c r="AJ33" s="469">
        <f t="shared" si="14"/>
        <v>0</v>
      </c>
      <c r="AK33" s="469">
        <f t="shared" si="15"/>
        <v>0</v>
      </c>
      <c r="AL33" s="469">
        <f t="shared" si="16"/>
        <v>0</v>
      </c>
      <c r="AM33" s="469">
        <f t="shared" si="17"/>
        <v>0</v>
      </c>
      <c r="AN33" s="469">
        <f t="shared" si="18"/>
        <v>0</v>
      </c>
      <c r="AO33" s="469">
        <f t="shared" si="19"/>
        <v>0</v>
      </c>
      <c r="AP33" s="469">
        <f t="shared" si="20"/>
        <v>0</v>
      </c>
      <c r="AQ33" s="469">
        <f t="shared" si="21"/>
        <v>0</v>
      </c>
      <c r="AR33" s="469">
        <f t="shared" si="22"/>
        <v>0</v>
      </c>
      <c r="AS33" s="469">
        <f t="shared" si="23"/>
        <v>0</v>
      </c>
      <c r="AT33" s="469">
        <f t="shared" si="24"/>
        <v>0</v>
      </c>
      <c r="AU33" s="469">
        <f t="shared" si="25"/>
        <v>0</v>
      </c>
      <c r="AV33" s="469">
        <f t="shared" si="26"/>
        <v>0</v>
      </c>
    </row>
    <row r="34" spans="1:48" ht="46.8" x14ac:dyDescent="0.25">
      <c r="A34" s="463"/>
      <c r="B34" s="463"/>
      <c r="C34" s="481"/>
      <c r="D34" s="482"/>
      <c r="E34" s="458"/>
      <c r="F34" s="47"/>
      <c r="G34" s="477">
        <v>0</v>
      </c>
      <c r="H34" s="487"/>
      <c r="I34" s="488"/>
      <c r="J34" s="489" t="s">
        <v>52</v>
      </c>
      <c r="K34" s="489"/>
      <c r="L34" s="490" t="s">
        <v>52</v>
      </c>
      <c r="M34" s="489"/>
      <c r="N34" s="483"/>
      <c r="O34" s="483"/>
      <c r="P34" s="496"/>
      <c r="Q34" s="497"/>
      <c r="R34" s="501">
        <f t="shared" si="0"/>
        <v>0</v>
      </c>
      <c r="S34" s="497"/>
      <c r="T34" s="512"/>
      <c r="U34" s="512"/>
      <c r="V34" s="515"/>
      <c r="W34" s="512"/>
      <c r="X34" s="516"/>
      <c r="Y34" s="516"/>
      <c r="Z34" s="486"/>
      <c r="AA34" s="485"/>
      <c r="AB34" s="479"/>
      <c r="AC34" s="48"/>
      <c r="AD34" s="19" t="s">
        <v>55</v>
      </c>
      <c r="AE34" s="461">
        <f t="shared" si="27"/>
        <v>44197</v>
      </c>
      <c r="AF34" s="461">
        <f t="shared" si="2"/>
        <v>44198</v>
      </c>
      <c r="AG34" s="459"/>
      <c r="AH34" s="459"/>
      <c r="AI34" s="459"/>
      <c r="AJ34" s="469">
        <f t="shared" si="14"/>
        <v>0</v>
      </c>
      <c r="AK34" s="469">
        <f t="shared" si="15"/>
        <v>0</v>
      </c>
      <c r="AL34" s="469">
        <f t="shared" si="16"/>
        <v>0</v>
      </c>
      <c r="AM34" s="469">
        <f t="shared" si="17"/>
        <v>0</v>
      </c>
      <c r="AN34" s="469">
        <f t="shared" si="18"/>
        <v>0</v>
      </c>
      <c r="AO34" s="469">
        <f t="shared" si="19"/>
        <v>0</v>
      </c>
      <c r="AP34" s="469">
        <f t="shared" si="20"/>
        <v>0</v>
      </c>
      <c r="AQ34" s="469">
        <f t="shared" si="21"/>
        <v>0</v>
      </c>
      <c r="AR34" s="469">
        <f t="shared" si="22"/>
        <v>0</v>
      </c>
      <c r="AS34" s="469">
        <f t="shared" si="23"/>
        <v>0</v>
      </c>
      <c r="AT34" s="469">
        <f t="shared" si="24"/>
        <v>0</v>
      </c>
      <c r="AU34" s="469">
        <f t="shared" si="25"/>
        <v>0</v>
      </c>
      <c r="AV34" s="469">
        <f t="shared" si="26"/>
        <v>0</v>
      </c>
    </row>
    <row r="35" spans="1:48" ht="46.8" x14ac:dyDescent="0.25">
      <c r="A35" s="463"/>
      <c r="B35" s="463"/>
      <c r="C35" s="481"/>
      <c r="D35" s="482"/>
      <c r="E35" s="458"/>
      <c r="F35" s="47"/>
      <c r="G35" s="477">
        <v>0</v>
      </c>
      <c r="H35" s="487"/>
      <c r="I35" s="488"/>
      <c r="J35" s="489" t="s">
        <v>52</v>
      </c>
      <c r="K35" s="489"/>
      <c r="L35" s="490" t="s">
        <v>52</v>
      </c>
      <c r="M35" s="489"/>
      <c r="N35" s="483"/>
      <c r="O35" s="483"/>
      <c r="P35" s="496"/>
      <c r="Q35" s="497"/>
      <c r="R35" s="501">
        <f t="shared" si="0"/>
        <v>0</v>
      </c>
      <c r="S35" s="497"/>
      <c r="T35" s="512"/>
      <c r="U35" s="512"/>
      <c r="V35" s="515"/>
      <c r="W35" s="512"/>
      <c r="X35" s="516"/>
      <c r="Y35" s="516"/>
      <c r="Z35" s="486"/>
      <c r="AA35" s="485"/>
      <c r="AB35" s="479"/>
      <c r="AC35" s="48"/>
      <c r="AD35" s="19" t="s">
        <v>55</v>
      </c>
      <c r="AE35" s="461">
        <f t="shared" si="27"/>
        <v>44197</v>
      </c>
      <c r="AF35" s="461">
        <f t="shared" si="2"/>
        <v>44198</v>
      </c>
      <c r="AG35" s="459"/>
      <c r="AH35" s="459"/>
      <c r="AI35" s="459"/>
      <c r="AJ35" s="469">
        <f t="shared" si="14"/>
        <v>0</v>
      </c>
      <c r="AK35" s="469">
        <f t="shared" si="15"/>
        <v>0</v>
      </c>
      <c r="AL35" s="469">
        <f t="shared" si="16"/>
        <v>0</v>
      </c>
      <c r="AM35" s="469">
        <f t="shared" si="17"/>
        <v>0</v>
      </c>
      <c r="AN35" s="469">
        <f t="shared" si="18"/>
        <v>0</v>
      </c>
      <c r="AO35" s="469">
        <f t="shared" si="19"/>
        <v>0</v>
      </c>
      <c r="AP35" s="469">
        <f t="shared" si="20"/>
        <v>0</v>
      </c>
      <c r="AQ35" s="469">
        <f t="shared" si="21"/>
        <v>0</v>
      </c>
      <c r="AR35" s="469">
        <f t="shared" si="22"/>
        <v>0</v>
      </c>
      <c r="AS35" s="469">
        <f t="shared" si="23"/>
        <v>0</v>
      </c>
      <c r="AT35" s="469">
        <f t="shared" si="24"/>
        <v>0</v>
      </c>
      <c r="AU35" s="469">
        <f t="shared" si="25"/>
        <v>0</v>
      </c>
      <c r="AV35" s="469">
        <f t="shared" si="26"/>
        <v>0</v>
      </c>
    </row>
    <row r="36" spans="1:48" ht="46.8" x14ac:dyDescent="0.25">
      <c r="A36" s="463"/>
      <c r="B36" s="463"/>
      <c r="C36" s="481"/>
      <c r="D36" s="482"/>
      <c r="E36" s="458"/>
      <c r="F36" s="47"/>
      <c r="G36" s="477">
        <v>0</v>
      </c>
      <c r="H36" s="487"/>
      <c r="I36" s="488"/>
      <c r="J36" s="489" t="s">
        <v>52</v>
      </c>
      <c r="K36" s="489"/>
      <c r="L36" s="490" t="s">
        <v>52</v>
      </c>
      <c r="M36" s="489"/>
      <c r="N36" s="483"/>
      <c r="O36" s="483"/>
      <c r="P36" s="496"/>
      <c r="Q36" s="497"/>
      <c r="R36" s="501">
        <f t="shared" si="0"/>
        <v>0</v>
      </c>
      <c r="S36" s="497"/>
      <c r="T36" s="512"/>
      <c r="U36" s="512"/>
      <c r="V36" s="515"/>
      <c r="W36" s="512"/>
      <c r="X36" s="516"/>
      <c r="Y36" s="516"/>
      <c r="Z36" s="486"/>
      <c r="AA36" s="485"/>
      <c r="AB36" s="479"/>
      <c r="AC36" s="48"/>
      <c r="AD36" s="19" t="s">
        <v>55</v>
      </c>
      <c r="AE36" s="461">
        <f t="shared" si="27"/>
        <v>44197</v>
      </c>
      <c r="AF36" s="461">
        <f t="shared" si="2"/>
        <v>44198</v>
      </c>
      <c r="AG36" s="459"/>
      <c r="AH36" s="459"/>
      <c r="AI36" s="459"/>
      <c r="AJ36" s="469">
        <f t="shared" si="14"/>
        <v>0</v>
      </c>
      <c r="AK36" s="469">
        <f t="shared" si="15"/>
        <v>0</v>
      </c>
      <c r="AL36" s="469">
        <f t="shared" si="16"/>
        <v>0</v>
      </c>
      <c r="AM36" s="469">
        <f t="shared" si="17"/>
        <v>0</v>
      </c>
      <c r="AN36" s="469">
        <f t="shared" si="18"/>
        <v>0</v>
      </c>
      <c r="AO36" s="469">
        <f t="shared" si="19"/>
        <v>0</v>
      </c>
      <c r="AP36" s="469">
        <f t="shared" si="20"/>
        <v>0</v>
      </c>
      <c r="AQ36" s="469">
        <f t="shared" si="21"/>
        <v>0</v>
      </c>
      <c r="AR36" s="469">
        <f t="shared" si="22"/>
        <v>0</v>
      </c>
      <c r="AS36" s="469">
        <f t="shared" si="23"/>
        <v>0</v>
      </c>
      <c r="AT36" s="469">
        <f t="shared" si="24"/>
        <v>0</v>
      </c>
      <c r="AU36" s="469">
        <f t="shared" si="25"/>
        <v>0</v>
      </c>
      <c r="AV36" s="469">
        <f t="shared" si="26"/>
        <v>0</v>
      </c>
    </row>
    <row r="37" spans="1:48" ht="46.8" x14ac:dyDescent="0.25">
      <c r="A37" s="463"/>
      <c r="B37" s="463"/>
      <c r="C37" s="481"/>
      <c r="D37" s="482"/>
      <c r="E37" s="458"/>
      <c r="F37" s="47"/>
      <c r="G37" s="477">
        <v>0</v>
      </c>
      <c r="H37" s="487"/>
      <c r="I37" s="488"/>
      <c r="J37" s="489" t="s">
        <v>52</v>
      </c>
      <c r="K37" s="489"/>
      <c r="L37" s="490" t="s">
        <v>52</v>
      </c>
      <c r="M37" s="489"/>
      <c r="N37" s="483"/>
      <c r="O37" s="483"/>
      <c r="P37" s="496"/>
      <c r="Q37" s="497"/>
      <c r="R37" s="501">
        <f t="shared" si="0"/>
        <v>0</v>
      </c>
      <c r="S37" s="497"/>
      <c r="T37" s="512"/>
      <c r="U37" s="512"/>
      <c r="V37" s="515"/>
      <c r="W37" s="512"/>
      <c r="X37" s="516"/>
      <c r="Y37" s="516"/>
      <c r="Z37" s="486"/>
      <c r="AA37" s="485"/>
      <c r="AB37" s="479"/>
      <c r="AC37" s="48"/>
      <c r="AD37" s="19" t="s">
        <v>55</v>
      </c>
      <c r="AE37" s="461">
        <f t="shared" si="27"/>
        <v>44197</v>
      </c>
      <c r="AF37" s="461">
        <f t="shared" si="2"/>
        <v>44198</v>
      </c>
      <c r="AG37" s="459"/>
      <c r="AH37" s="459"/>
      <c r="AI37" s="459"/>
      <c r="AJ37" s="469">
        <f t="shared" si="14"/>
        <v>0</v>
      </c>
      <c r="AK37" s="469">
        <f t="shared" si="15"/>
        <v>0</v>
      </c>
      <c r="AL37" s="469">
        <f t="shared" si="16"/>
        <v>0</v>
      </c>
      <c r="AM37" s="469">
        <f t="shared" si="17"/>
        <v>0</v>
      </c>
      <c r="AN37" s="469">
        <f t="shared" si="18"/>
        <v>0</v>
      </c>
      <c r="AO37" s="469">
        <f t="shared" si="19"/>
        <v>0</v>
      </c>
      <c r="AP37" s="469">
        <f t="shared" si="20"/>
        <v>0</v>
      </c>
      <c r="AQ37" s="469">
        <f t="shared" si="21"/>
        <v>0</v>
      </c>
      <c r="AR37" s="469">
        <f t="shared" si="22"/>
        <v>0</v>
      </c>
      <c r="AS37" s="469">
        <f t="shared" si="23"/>
        <v>0</v>
      </c>
      <c r="AT37" s="469">
        <f t="shared" si="24"/>
        <v>0</v>
      </c>
      <c r="AU37" s="469">
        <f t="shared" si="25"/>
        <v>0</v>
      </c>
      <c r="AV37" s="469">
        <f t="shared" si="26"/>
        <v>0</v>
      </c>
    </row>
    <row r="38" spans="1:48" ht="46.8" x14ac:dyDescent="0.25">
      <c r="A38" s="463"/>
      <c r="B38" s="463"/>
      <c r="C38" s="481"/>
      <c r="D38" s="482"/>
      <c r="E38" s="458"/>
      <c r="F38" s="47"/>
      <c r="G38" s="477">
        <v>0</v>
      </c>
      <c r="H38" s="487"/>
      <c r="I38" s="488"/>
      <c r="J38" s="489" t="s">
        <v>52</v>
      </c>
      <c r="K38" s="489"/>
      <c r="L38" s="490" t="s">
        <v>52</v>
      </c>
      <c r="M38" s="489"/>
      <c r="N38" s="483"/>
      <c r="O38" s="483"/>
      <c r="P38" s="496"/>
      <c r="Q38" s="497"/>
      <c r="R38" s="501">
        <f t="shared" si="0"/>
        <v>0</v>
      </c>
      <c r="S38" s="497"/>
      <c r="T38" s="512"/>
      <c r="U38" s="512"/>
      <c r="V38" s="515"/>
      <c r="W38" s="512"/>
      <c r="X38" s="516"/>
      <c r="Y38" s="516"/>
      <c r="Z38" s="486"/>
      <c r="AA38" s="485"/>
      <c r="AB38" s="479"/>
      <c r="AC38" s="48"/>
      <c r="AD38" s="19" t="s">
        <v>55</v>
      </c>
      <c r="AE38" s="461">
        <f t="shared" si="27"/>
        <v>44197</v>
      </c>
      <c r="AF38" s="461">
        <f t="shared" si="2"/>
        <v>44198</v>
      </c>
      <c r="AG38" s="459"/>
      <c r="AH38" s="459"/>
      <c r="AI38" s="459"/>
      <c r="AJ38" s="469">
        <f t="shared" si="14"/>
        <v>0</v>
      </c>
      <c r="AK38" s="469">
        <f t="shared" si="15"/>
        <v>0</v>
      </c>
      <c r="AL38" s="469">
        <f t="shared" si="16"/>
        <v>0</v>
      </c>
      <c r="AM38" s="469">
        <f t="shared" si="17"/>
        <v>0</v>
      </c>
      <c r="AN38" s="469">
        <f t="shared" si="18"/>
        <v>0</v>
      </c>
      <c r="AO38" s="469">
        <f t="shared" si="19"/>
        <v>0</v>
      </c>
      <c r="AP38" s="469">
        <f t="shared" si="20"/>
        <v>0</v>
      </c>
      <c r="AQ38" s="469">
        <f t="shared" si="21"/>
        <v>0</v>
      </c>
      <c r="AR38" s="469">
        <f t="shared" si="22"/>
        <v>0</v>
      </c>
      <c r="AS38" s="469">
        <f t="shared" si="23"/>
        <v>0</v>
      </c>
      <c r="AT38" s="469">
        <f t="shared" si="24"/>
        <v>0</v>
      </c>
      <c r="AU38" s="469">
        <f t="shared" si="25"/>
        <v>0</v>
      </c>
      <c r="AV38" s="469">
        <f t="shared" si="26"/>
        <v>0</v>
      </c>
    </row>
    <row r="39" spans="1:48" ht="46.8" x14ac:dyDescent="0.25">
      <c r="A39" s="463"/>
      <c r="B39" s="463"/>
      <c r="C39" s="481"/>
      <c r="D39" s="482"/>
      <c r="E39" s="458"/>
      <c r="F39" s="47"/>
      <c r="G39" s="477">
        <v>0</v>
      </c>
      <c r="H39" s="487"/>
      <c r="I39" s="488"/>
      <c r="J39" s="489" t="s">
        <v>52</v>
      </c>
      <c r="K39" s="489"/>
      <c r="L39" s="490" t="s">
        <v>52</v>
      </c>
      <c r="M39" s="489"/>
      <c r="N39" s="483"/>
      <c r="O39" s="483"/>
      <c r="P39" s="496"/>
      <c r="Q39" s="497"/>
      <c r="R39" s="501">
        <f t="shared" si="0"/>
        <v>0</v>
      </c>
      <c r="S39" s="497"/>
      <c r="T39" s="512"/>
      <c r="U39" s="512"/>
      <c r="V39" s="515"/>
      <c r="W39" s="512"/>
      <c r="X39" s="516"/>
      <c r="Y39" s="516"/>
      <c r="Z39" s="486"/>
      <c r="AA39" s="485"/>
      <c r="AB39" s="479"/>
      <c r="AC39" s="48"/>
      <c r="AD39" s="19" t="s">
        <v>55</v>
      </c>
      <c r="AE39" s="461">
        <f t="shared" si="27"/>
        <v>44197</v>
      </c>
      <c r="AF39" s="461">
        <f t="shared" si="2"/>
        <v>44198</v>
      </c>
      <c r="AG39" s="459"/>
      <c r="AH39" s="459"/>
      <c r="AI39" s="459"/>
      <c r="AJ39" s="469">
        <f t="shared" si="14"/>
        <v>0</v>
      </c>
      <c r="AK39" s="469">
        <f t="shared" si="15"/>
        <v>0</v>
      </c>
      <c r="AL39" s="469">
        <f t="shared" si="16"/>
        <v>0</v>
      </c>
      <c r="AM39" s="469">
        <f t="shared" si="17"/>
        <v>0</v>
      </c>
      <c r="AN39" s="469">
        <f t="shared" si="18"/>
        <v>0</v>
      </c>
      <c r="AO39" s="469">
        <f t="shared" si="19"/>
        <v>0</v>
      </c>
      <c r="AP39" s="469">
        <f t="shared" si="20"/>
        <v>0</v>
      </c>
      <c r="AQ39" s="469">
        <f t="shared" si="21"/>
        <v>0</v>
      </c>
      <c r="AR39" s="469">
        <f t="shared" si="22"/>
        <v>0</v>
      </c>
      <c r="AS39" s="469">
        <f t="shared" si="23"/>
        <v>0</v>
      </c>
      <c r="AT39" s="469">
        <f t="shared" si="24"/>
        <v>0</v>
      </c>
      <c r="AU39" s="469">
        <f t="shared" si="25"/>
        <v>0</v>
      </c>
      <c r="AV39" s="469">
        <f t="shared" si="26"/>
        <v>0</v>
      </c>
    </row>
    <row r="40" spans="1:48" ht="46.8" x14ac:dyDescent="0.25">
      <c r="A40" s="463"/>
      <c r="B40" s="463"/>
      <c r="C40" s="481"/>
      <c r="D40" s="482"/>
      <c r="E40" s="458"/>
      <c r="F40" s="47"/>
      <c r="G40" s="477">
        <v>0</v>
      </c>
      <c r="H40" s="487"/>
      <c r="I40" s="488"/>
      <c r="J40" s="489" t="s">
        <v>52</v>
      </c>
      <c r="K40" s="489"/>
      <c r="L40" s="490" t="s">
        <v>52</v>
      </c>
      <c r="M40" s="489"/>
      <c r="N40" s="483"/>
      <c r="O40" s="483"/>
      <c r="P40" s="496"/>
      <c r="Q40" s="497"/>
      <c r="R40" s="501">
        <f t="shared" si="0"/>
        <v>0</v>
      </c>
      <c r="S40" s="497"/>
      <c r="T40" s="512"/>
      <c r="U40" s="512"/>
      <c r="V40" s="515"/>
      <c r="W40" s="512"/>
      <c r="X40" s="516"/>
      <c r="Y40" s="516"/>
      <c r="Z40" s="486"/>
      <c r="AA40" s="485"/>
      <c r="AB40" s="479"/>
      <c r="AC40" s="48"/>
      <c r="AD40" s="19" t="s">
        <v>55</v>
      </c>
      <c r="AE40" s="461">
        <f t="shared" si="27"/>
        <v>44197</v>
      </c>
      <c r="AF40" s="461">
        <f t="shared" si="2"/>
        <v>44198</v>
      </c>
      <c r="AG40" s="459"/>
      <c r="AH40" s="459"/>
      <c r="AI40" s="459"/>
      <c r="AJ40" s="469">
        <f t="shared" si="14"/>
        <v>0</v>
      </c>
      <c r="AK40" s="469">
        <f t="shared" si="15"/>
        <v>0</v>
      </c>
      <c r="AL40" s="469">
        <f t="shared" si="16"/>
        <v>0</v>
      </c>
      <c r="AM40" s="469">
        <f t="shared" si="17"/>
        <v>0</v>
      </c>
      <c r="AN40" s="469">
        <f t="shared" si="18"/>
        <v>0</v>
      </c>
      <c r="AO40" s="469">
        <f t="shared" si="19"/>
        <v>0</v>
      </c>
      <c r="AP40" s="469">
        <f t="shared" si="20"/>
        <v>0</v>
      </c>
      <c r="AQ40" s="469">
        <f t="shared" si="21"/>
        <v>0</v>
      </c>
      <c r="AR40" s="469">
        <f t="shared" si="22"/>
        <v>0</v>
      </c>
      <c r="AS40" s="469">
        <f t="shared" si="23"/>
        <v>0</v>
      </c>
      <c r="AT40" s="469">
        <f t="shared" si="24"/>
        <v>0</v>
      </c>
      <c r="AU40" s="469">
        <f t="shared" si="25"/>
        <v>0</v>
      </c>
      <c r="AV40" s="469">
        <f t="shared" si="26"/>
        <v>0</v>
      </c>
    </row>
    <row r="41" spans="1:48" ht="46.8" x14ac:dyDescent="0.25">
      <c r="A41" s="463"/>
      <c r="B41" s="463"/>
      <c r="C41" s="481"/>
      <c r="D41" s="482"/>
      <c r="E41" s="458"/>
      <c r="F41" s="47"/>
      <c r="G41" s="477">
        <v>0</v>
      </c>
      <c r="H41" s="487"/>
      <c r="I41" s="488"/>
      <c r="J41" s="489" t="s">
        <v>52</v>
      </c>
      <c r="K41" s="489"/>
      <c r="L41" s="490" t="s">
        <v>52</v>
      </c>
      <c r="M41" s="489"/>
      <c r="N41" s="483"/>
      <c r="O41" s="483"/>
      <c r="P41" s="496"/>
      <c r="Q41" s="497"/>
      <c r="R41" s="501">
        <f t="shared" si="0"/>
        <v>0</v>
      </c>
      <c r="S41" s="497"/>
      <c r="T41" s="512"/>
      <c r="U41" s="512"/>
      <c r="V41" s="515"/>
      <c r="W41" s="512"/>
      <c r="X41" s="516"/>
      <c r="Y41" s="516"/>
      <c r="Z41" s="486"/>
      <c r="AA41" s="485"/>
      <c r="AB41" s="479"/>
      <c r="AC41" s="48"/>
      <c r="AD41" s="19" t="s">
        <v>55</v>
      </c>
      <c r="AE41" s="461">
        <f t="shared" si="27"/>
        <v>44197</v>
      </c>
      <c r="AF41" s="461">
        <f t="shared" si="2"/>
        <v>44198</v>
      </c>
      <c r="AG41" s="459"/>
      <c r="AH41" s="459"/>
      <c r="AI41" s="459"/>
      <c r="AJ41" s="469">
        <f t="shared" si="14"/>
        <v>0</v>
      </c>
      <c r="AK41" s="469">
        <f t="shared" si="15"/>
        <v>0</v>
      </c>
      <c r="AL41" s="469">
        <f t="shared" si="16"/>
        <v>0</v>
      </c>
      <c r="AM41" s="469">
        <f t="shared" si="17"/>
        <v>0</v>
      </c>
      <c r="AN41" s="469">
        <f t="shared" si="18"/>
        <v>0</v>
      </c>
      <c r="AO41" s="469">
        <f t="shared" si="19"/>
        <v>0</v>
      </c>
      <c r="AP41" s="469">
        <f t="shared" si="20"/>
        <v>0</v>
      </c>
      <c r="AQ41" s="469">
        <f t="shared" si="21"/>
        <v>0</v>
      </c>
      <c r="AR41" s="469">
        <f t="shared" si="22"/>
        <v>0</v>
      </c>
      <c r="AS41" s="469">
        <f t="shared" si="23"/>
        <v>0</v>
      </c>
      <c r="AT41" s="469">
        <f t="shared" si="24"/>
        <v>0</v>
      </c>
      <c r="AU41" s="469">
        <f t="shared" si="25"/>
        <v>0</v>
      </c>
      <c r="AV41" s="469">
        <f t="shared" si="26"/>
        <v>0</v>
      </c>
    </row>
    <row r="42" spans="1:48" ht="46.8" x14ac:dyDescent="0.25">
      <c r="A42" s="463"/>
      <c r="B42" s="463"/>
      <c r="C42" s="481"/>
      <c r="D42" s="482"/>
      <c r="E42" s="458"/>
      <c r="F42" s="47"/>
      <c r="G42" s="477">
        <v>0</v>
      </c>
      <c r="H42" s="487"/>
      <c r="I42" s="488"/>
      <c r="J42" s="489" t="s">
        <v>52</v>
      </c>
      <c r="K42" s="489"/>
      <c r="L42" s="490" t="s">
        <v>52</v>
      </c>
      <c r="M42" s="489"/>
      <c r="N42" s="483"/>
      <c r="O42" s="483"/>
      <c r="P42" s="496"/>
      <c r="Q42" s="497"/>
      <c r="R42" s="501">
        <f t="shared" si="0"/>
        <v>0</v>
      </c>
      <c r="S42" s="497"/>
      <c r="T42" s="512"/>
      <c r="U42" s="512"/>
      <c r="V42" s="515"/>
      <c r="W42" s="512"/>
      <c r="X42" s="516"/>
      <c r="Y42" s="516"/>
      <c r="Z42" s="486"/>
      <c r="AA42" s="485"/>
      <c r="AB42" s="479"/>
      <c r="AC42" s="48"/>
      <c r="AD42" s="19" t="s">
        <v>55</v>
      </c>
      <c r="AE42" s="461">
        <f t="shared" si="27"/>
        <v>44197</v>
      </c>
      <c r="AF42" s="461">
        <f t="shared" si="2"/>
        <v>44198</v>
      </c>
      <c r="AG42" s="459"/>
      <c r="AH42" s="459"/>
      <c r="AI42" s="459"/>
      <c r="AJ42" s="469">
        <f t="shared" si="14"/>
        <v>0</v>
      </c>
      <c r="AK42" s="469">
        <f t="shared" si="15"/>
        <v>0</v>
      </c>
      <c r="AL42" s="469">
        <f t="shared" si="16"/>
        <v>0</v>
      </c>
      <c r="AM42" s="469">
        <f t="shared" si="17"/>
        <v>0</v>
      </c>
      <c r="AN42" s="469">
        <f t="shared" si="18"/>
        <v>0</v>
      </c>
      <c r="AO42" s="469">
        <f t="shared" si="19"/>
        <v>0</v>
      </c>
      <c r="AP42" s="469">
        <f t="shared" si="20"/>
        <v>0</v>
      </c>
      <c r="AQ42" s="469">
        <f t="shared" si="21"/>
        <v>0</v>
      </c>
      <c r="AR42" s="469">
        <f t="shared" si="22"/>
        <v>0</v>
      </c>
      <c r="AS42" s="469">
        <f t="shared" si="23"/>
        <v>0</v>
      </c>
      <c r="AT42" s="469">
        <f t="shared" si="24"/>
        <v>0</v>
      </c>
      <c r="AU42" s="469">
        <f t="shared" si="25"/>
        <v>0</v>
      </c>
      <c r="AV42" s="469">
        <f t="shared" si="26"/>
        <v>0</v>
      </c>
    </row>
    <row r="43" spans="1:48" ht="46.8" x14ac:dyDescent="0.25">
      <c r="A43" s="463"/>
      <c r="B43" s="463"/>
      <c r="C43" s="481"/>
      <c r="D43" s="482"/>
      <c r="E43" s="458"/>
      <c r="F43" s="47"/>
      <c r="G43" s="477">
        <v>0</v>
      </c>
      <c r="H43" s="487"/>
      <c r="I43" s="488"/>
      <c r="J43" s="489" t="s">
        <v>52</v>
      </c>
      <c r="K43" s="489"/>
      <c r="L43" s="490" t="s">
        <v>52</v>
      </c>
      <c r="M43" s="489"/>
      <c r="N43" s="483"/>
      <c r="O43" s="483"/>
      <c r="P43" s="496"/>
      <c r="Q43" s="497"/>
      <c r="R43" s="501">
        <f t="shared" si="0"/>
        <v>0</v>
      </c>
      <c r="S43" s="497"/>
      <c r="T43" s="512"/>
      <c r="U43" s="512"/>
      <c r="V43" s="515"/>
      <c r="W43" s="512"/>
      <c r="X43" s="516"/>
      <c r="Y43" s="516"/>
      <c r="Z43" s="486"/>
      <c r="AA43" s="485"/>
      <c r="AB43" s="479"/>
      <c r="AC43" s="48"/>
      <c r="AD43" s="19" t="s">
        <v>55</v>
      </c>
      <c r="AE43" s="461">
        <f t="shared" si="27"/>
        <v>44197</v>
      </c>
      <c r="AF43" s="461">
        <f t="shared" si="2"/>
        <v>44198</v>
      </c>
      <c r="AG43" s="459"/>
      <c r="AH43" s="459"/>
      <c r="AI43" s="459"/>
      <c r="AJ43" s="469">
        <f t="shared" si="14"/>
        <v>0</v>
      </c>
      <c r="AK43" s="469">
        <f t="shared" si="15"/>
        <v>0</v>
      </c>
      <c r="AL43" s="469">
        <f t="shared" si="16"/>
        <v>0</v>
      </c>
      <c r="AM43" s="469">
        <f t="shared" si="17"/>
        <v>0</v>
      </c>
      <c r="AN43" s="469">
        <f t="shared" si="18"/>
        <v>0</v>
      </c>
      <c r="AO43" s="469">
        <f t="shared" si="19"/>
        <v>0</v>
      </c>
      <c r="AP43" s="469">
        <f t="shared" si="20"/>
        <v>0</v>
      </c>
      <c r="AQ43" s="469">
        <f t="shared" si="21"/>
        <v>0</v>
      </c>
      <c r="AR43" s="469">
        <f t="shared" si="22"/>
        <v>0</v>
      </c>
      <c r="AS43" s="469">
        <f t="shared" si="23"/>
        <v>0</v>
      </c>
      <c r="AT43" s="469">
        <f t="shared" si="24"/>
        <v>0</v>
      </c>
      <c r="AU43" s="469">
        <f t="shared" si="25"/>
        <v>0</v>
      </c>
      <c r="AV43" s="469">
        <f t="shared" si="26"/>
        <v>0</v>
      </c>
    </row>
    <row r="44" spans="1:48" ht="46.8" x14ac:dyDescent="0.25">
      <c r="A44" s="463"/>
      <c r="B44" s="463"/>
      <c r="C44" s="481"/>
      <c r="D44" s="482"/>
      <c r="E44" s="458"/>
      <c r="F44" s="47"/>
      <c r="G44" s="477">
        <v>0</v>
      </c>
      <c r="H44" s="487"/>
      <c r="I44" s="488"/>
      <c r="J44" s="489" t="s">
        <v>52</v>
      </c>
      <c r="K44" s="489"/>
      <c r="L44" s="490" t="s">
        <v>52</v>
      </c>
      <c r="M44" s="489"/>
      <c r="N44" s="483"/>
      <c r="O44" s="483"/>
      <c r="P44" s="496"/>
      <c r="Q44" s="497"/>
      <c r="R44" s="501">
        <f t="shared" si="0"/>
        <v>0</v>
      </c>
      <c r="S44" s="497"/>
      <c r="T44" s="512"/>
      <c r="U44" s="512"/>
      <c r="V44" s="515"/>
      <c r="W44" s="512"/>
      <c r="X44" s="516"/>
      <c r="Y44" s="516"/>
      <c r="Z44" s="486"/>
      <c r="AA44" s="485"/>
      <c r="AB44" s="479"/>
      <c r="AC44" s="48"/>
      <c r="AD44" s="19" t="s">
        <v>55</v>
      </c>
      <c r="AE44" s="461">
        <f t="shared" si="27"/>
        <v>44197</v>
      </c>
      <c r="AF44" s="461">
        <f t="shared" si="2"/>
        <v>44198</v>
      </c>
      <c r="AG44" s="459"/>
      <c r="AH44" s="459"/>
      <c r="AI44" s="459"/>
      <c r="AJ44" s="469">
        <f t="shared" si="14"/>
        <v>0</v>
      </c>
      <c r="AK44" s="469">
        <f t="shared" si="15"/>
        <v>0</v>
      </c>
      <c r="AL44" s="469">
        <f t="shared" si="16"/>
        <v>0</v>
      </c>
      <c r="AM44" s="469">
        <f t="shared" si="17"/>
        <v>0</v>
      </c>
      <c r="AN44" s="469">
        <f t="shared" si="18"/>
        <v>0</v>
      </c>
      <c r="AO44" s="469">
        <f t="shared" si="19"/>
        <v>0</v>
      </c>
      <c r="AP44" s="469">
        <f t="shared" si="20"/>
        <v>0</v>
      </c>
      <c r="AQ44" s="469">
        <f t="shared" si="21"/>
        <v>0</v>
      </c>
      <c r="AR44" s="469">
        <f t="shared" si="22"/>
        <v>0</v>
      </c>
      <c r="AS44" s="469">
        <f t="shared" si="23"/>
        <v>0</v>
      </c>
      <c r="AT44" s="469">
        <f t="shared" si="24"/>
        <v>0</v>
      </c>
      <c r="AU44" s="469">
        <f t="shared" si="25"/>
        <v>0</v>
      </c>
      <c r="AV44" s="469">
        <f t="shared" si="26"/>
        <v>0</v>
      </c>
    </row>
    <row r="45" spans="1:48" ht="46.8" x14ac:dyDescent="0.25">
      <c r="A45" s="463"/>
      <c r="B45" s="463"/>
      <c r="C45" s="481"/>
      <c r="D45" s="482"/>
      <c r="E45" s="458"/>
      <c r="F45" s="47"/>
      <c r="G45" s="477">
        <v>0</v>
      </c>
      <c r="H45" s="487"/>
      <c r="I45" s="488"/>
      <c r="J45" s="489" t="s">
        <v>52</v>
      </c>
      <c r="K45" s="489"/>
      <c r="L45" s="490" t="s">
        <v>52</v>
      </c>
      <c r="M45" s="489"/>
      <c r="N45" s="483"/>
      <c r="O45" s="483"/>
      <c r="P45" s="496"/>
      <c r="Q45" s="497"/>
      <c r="R45" s="501">
        <f t="shared" si="0"/>
        <v>0</v>
      </c>
      <c r="S45" s="497"/>
      <c r="T45" s="512"/>
      <c r="U45" s="512"/>
      <c r="V45" s="515"/>
      <c r="W45" s="512"/>
      <c r="X45" s="516"/>
      <c r="Y45" s="516"/>
      <c r="Z45" s="486"/>
      <c r="AA45" s="485"/>
      <c r="AB45" s="479"/>
      <c r="AC45" s="48"/>
      <c r="AD45" s="19" t="s">
        <v>55</v>
      </c>
      <c r="AE45" s="461">
        <f t="shared" si="27"/>
        <v>44197</v>
      </c>
      <c r="AF45" s="461">
        <f t="shared" si="2"/>
        <v>44198</v>
      </c>
      <c r="AG45" s="459"/>
      <c r="AH45" s="459"/>
      <c r="AI45" s="459"/>
      <c r="AJ45" s="469">
        <f t="shared" si="14"/>
        <v>0</v>
      </c>
      <c r="AK45" s="469">
        <f t="shared" si="15"/>
        <v>0</v>
      </c>
      <c r="AL45" s="469">
        <f t="shared" si="16"/>
        <v>0</v>
      </c>
      <c r="AM45" s="469">
        <f t="shared" si="17"/>
        <v>0</v>
      </c>
      <c r="AN45" s="469">
        <f t="shared" si="18"/>
        <v>0</v>
      </c>
      <c r="AO45" s="469">
        <f t="shared" si="19"/>
        <v>0</v>
      </c>
      <c r="AP45" s="469">
        <f t="shared" si="20"/>
        <v>0</v>
      </c>
      <c r="AQ45" s="469">
        <f t="shared" si="21"/>
        <v>0</v>
      </c>
      <c r="AR45" s="469">
        <f t="shared" si="22"/>
        <v>0</v>
      </c>
      <c r="AS45" s="469">
        <f t="shared" si="23"/>
        <v>0</v>
      </c>
      <c r="AT45" s="469">
        <f t="shared" si="24"/>
        <v>0</v>
      </c>
      <c r="AU45" s="469">
        <f t="shared" si="25"/>
        <v>0</v>
      </c>
      <c r="AV45" s="469">
        <f t="shared" si="26"/>
        <v>0</v>
      </c>
    </row>
    <row r="46" spans="1:48" ht="46.8" x14ac:dyDescent="0.25">
      <c r="A46" s="463"/>
      <c r="B46" s="463"/>
      <c r="C46" s="481"/>
      <c r="D46" s="482"/>
      <c r="E46" s="458"/>
      <c r="F46" s="47"/>
      <c r="G46" s="477">
        <v>0</v>
      </c>
      <c r="H46" s="487"/>
      <c r="I46" s="488"/>
      <c r="J46" s="489" t="s">
        <v>52</v>
      </c>
      <c r="K46" s="489"/>
      <c r="L46" s="490" t="s">
        <v>52</v>
      </c>
      <c r="M46" s="489"/>
      <c r="N46" s="483"/>
      <c r="O46" s="483"/>
      <c r="P46" s="496"/>
      <c r="Q46" s="497"/>
      <c r="R46" s="501">
        <f t="shared" si="0"/>
        <v>0</v>
      </c>
      <c r="S46" s="497"/>
      <c r="T46" s="512"/>
      <c r="U46" s="512"/>
      <c r="V46" s="515"/>
      <c r="W46" s="512"/>
      <c r="X46" s="516"/>
      <c r="Y46" s="516"/>
      <c r="Z46" s="486"/>
      <c r="AA46" s="485"/>
      <c r="AB46" s="479"/>
      <c r="AC46" s="48"/>
      <c r="AD46" s="19" t="s">
        <v>55</v>
      </c>
      <c r="AE46" s="461">
        <f t="shared" si="27"/>
        <v>44197</v>
      </c>
      <c r="AF46" s="461">
        <f t="shared" si="2"/>
        <v>44198</v>
      </c>
      <c r="AG46" s="459"/>
      <c r="AH46" s="459"/>
      <c r="AI46" s="459"/>
      <c r="AJ46" s="469">
        <f t="shared" si="14"/>
        <v>0</v>
      </c>
      <c r="AK46" s="469">
        <f t="shared" si="15"/>
        <v>0</v>
      </c>
      <c r="AL46" s="469">
        <f t="shared" si="16"/>
        <v>0</v>
      </c>
      <c r="AM46" s="469">
        <f t="shared" si="17"/>
        <v>0</v>
      </c>
      <c r="AN46" s="469">
        <f t="shared" si="18"/>
        <v>0</v>
      </c>
      <c r="AO46" s="469">
        <f t="shared" si="19"/>
        <v>0</v>
      </c>
      <c r="AP46" s="469">
        <f t="shared" si="20"/>
        <v>0</v>
      </c>
      <c r="AQ46" s="469">
        <f t="shared" si="21"/>
        <v>0</v>
      </c>
      <c r="AR46" s="469">
        <f t="shared" si="22"/>
        <v>0</v>
      </c>
      <c r="AS46" s="469">
        <f t="shared" si="23"/>
        <v>0</v>
      </c>
      <c r="AT46" s="469">
        <f t="shared" si="24"/>
        <v>0</v>
      </c>
      <c r="AU46" s="469">
        <f t="shared" si="25"/>
        <v>0</v>
      </c>
      <c r="AV46" s="469">
        <f t="shared" si="26"/>
        <v>0</v>
      </c>
    </row>
    <row r="47" spans="1:48" ht="46.8" x14ac:dyDescent="0.25">
      <c r="A47" s="463"/>
      <c r="B47" s="463"/>
      <c r="C47" s="481"/>
      <c r="D47" s="482"/>
      <c r="E47" s="458"/>
      <c r="F47" s="47"/>
      <c r="G47" s="477">
        <v>0</v>
      </c>
      <c r="H47" s="487"/>
      <c r="I47" s="488"/>
      <c r="J47" s="489" t="s">
        <v>52</v>
      </c>
      <c r="K47" s="489"/>
      <c r="L47" s="490" t="s">
        <v>52</v>
      </c>
      <c r="M47" s="489"/>
      <c r="N47" s="483"/>
      <c r="O47" s="483"/>
      <c r="P47" s="496"/>
      <c r="Q47" s="497"/>
      <c r="R47" s="501">
        <f t="shared" si="0"/>
        <v>0</v>
      </c>
      <c r="S47" s="497"/>
      <c r="T47" s="512"/>
      <c r="U47" s="512"/>
      <c r="V47" s="515"/>
      <c r="W47" s="512"/>
      <c r="X47" s="516"/>
      <c r="Y47" s="516"/>
      <c r="Z47" s="486"/>
      <c r="AA47" s="485"/>
      <c r="AB47" s="479"/>
      <c r="AC47" s="48"/>
      <c r="AD47" s="19" t="s">
        <v>55</v>
      </c>
      <c r="AE47" s="461">
        <f t="shared" si="27"/>
        <v>44197</v>
      </c>
      <c r="AF47" s="461">
        <f t="shared" si="2"/>
        <v>44198</v>
      </c>
      <c r="AG47" s="459"/>
      <c r="AH47" s="459"/>
      <c r="AI47" s="459"/>
      <c r="AJ47" s="469">
        <f t="shared" si="14"/>
        <v>0</v>
      </c>
      <c r="AK47" s="469">
        <f t="shared" si="15"/>
        <v>0</v>
      </c>
      <c r="AL47" s="469">
        <f t="shared" si="16"/>
        <v>0</v>
      </c>
      <c r="AM47" s="469">
        <f t="shared" si="17"/>
        <v>0</v>
      </c>
      <c r="AN47" s="469">
        <f t="shared" si="18"/>
        <v>0</v>
      </c>
      <c r="AO47" s="469">
        <f t="shared" si="19"/>
        <v>0</v>
      </c>
      <c r="AP47" s="469">
        <f t="shared" si="20"/>
        <v>0</v>
      </c>
      <c r="AQ47" s="469">
        <f t="shared" si="21"/>
        <v>0</v>
      </c>
      <c r="AR47" s="469">
        <f t="shared" si="22"/>
        <v>0</v>
      </c>
      <c r="AS47" s="469">
        <f t="shared" si="23"/>
        <v>0</v>
      </c>
      <c r="AT47" s="469">
        <f t="shared" si="24"/>
        <v>0</v>
      </c>
      <c r="AU47" s="469">
        <f t="shared" si="25"/>
        <v>0</v>
      </c>
      <c r="AV47" s="469">
        <f t="shared" si="26"/>
        <v>0</v>
      </c>
    </row>
    <row r="48" spans="1:48" ht="46.8" x14ac:dyDescent="0.25">
      <c r="A48" s="463"/>
      <c r="B48" s="463"/>
      <c r="C48" s="481"/>
      <c r="D48" s="482"/>
      <c r="E48" s="458"/>
      <c r="F48" s="47"/>
      <c r="G48" s="477">
        <v>0</v>
      </c>
      <c r="H48" s="487"/>
      <c r="I48" s="488"/>
      <c r="J48" s="489" t="s">
        <v>52</v>
      </c>
      <c r="K48" s="489"/>
      <c r="L48" s="490" t="s">
        <v>52</v>
      </c>
      <c r="M48" s="489"/>
      <c r="N48" s="483"/>
      <c r="O48" s="483"/>
      <c r="P48" s="496"/>
      <c r="Q48" s="497"/>
      <c r="R48" s="501">
        <f t="shared" si="0"/>
        <v>0</v>
      </c>
      <c r="S48" s="497"/>
      <c r="T48" s="512"/>
      <c r="U48" s="512"/>
      <c r="V48" s="515"/>
      <c r="W48" s="512"/>
      <c r="X48" s="516"/>
      <c r="Y48" s="516"/>
      <c r="Z48" s="486"/>
      <c r="AA48" s="485"/>
      <c r="AB48" s="479"/>
      <c r="AC48" s="48"/>
      <c r="AD48" s="19" t="s">
        <v>55</v>
      </c>
      <c r="AE48" s="461">
        <f t="shared" si="27"/>
        <v>44197</v>
      </c>
      <c r="AF48" s="461">
        <f t="shared" si="2"/>
        <v>44198</v>
      </c>
      <c r="AG48" s="459"/>
      <c r="AH48" s="459"/>
      <c r="AI48" s="459"/>
      <c r="AJ48" s="469">
        <f t="shared" si="14"/>
        <v>0</v>
      </c>
      <c r="AK48" s="469">
        <f t="shared" si="15"/>
        <v>0</v>
      </c>
      <c r="AL48" s="469">
        <f t="shared" si="16"/>
        <v>0</v>
      </c>
      <c r="AM48" s="469">
        <f t="shared" si="17"/>
        <v>0</v>
      </c>
      <c r="AN48" s="469">
        <f t="shared" si="18"/>
        <v>0</v>
      </c>
      <c r="AO48" s="469">
        <f t="shared" si="19"/>
        <v>0</v>
      </c>
      <c r="AP48" s="469">
        <f t="shared" si="20"/>
        <v>0</v>
      </c>
      <c r="AQ48" s="469">
        <f t="shared" si="21"/>
        <v>0</v>
      </c>
      <c r="AR48" s="469">
        <f t="shared" si="22"/>
        <v>0</v>
      </c>
      <c r="AS48" s="469">
        <f t="shared" si="23"/>
        <v>0</v>
      </c>
      <c r="AT48" s="469">
        <f t="shared" si="24"/>
        <v>0</v>
      </c>
      <c r="AU48" s="469">
        <f t="shared" si="25"/>
        <v>0</v>
      </c>
      <c r="AV48" s="469">
        <f t="shared" si="26"/>
        <v>0</v>
      </c>
    </row>
    <row r="49" spans="1:48" ht="46.8" x14ac:dyDescent="0.25">
      <c r="A49" s="463"/>
      <c r="B49" s="463"/>
      <c r="C49" s="481"/>
      <c r="D49" s="482"/>
      <c r="E49" s="458"/>
      <c r="F49" s="47"/>
      <c r="G49" s="477">
        <v>0</v>
      </c>
      <c r="H49" s="487"/>
      <c r="I49" s="488"/>
      <c r="J49" s="489" t="s">
        <v>52</v>
      </c>
      <c r="K49" s="489"/>
      <c r="L49" s="490" t="s">
        <v>52</v>
      </c>
      <c r="M49" s="489"/>
      <c r="N49" s="483"/>
      <c r="O49" s="483"/>
      <c r="P49" s="496"/>
      <c r="Q49" s="497"/>
      <c r="R49" s="501">
        <f t="shared" si="0"/>
        <v>0</v>
      </c>
      <c r="S49" s="497"/>
      <c r="T49" s="512"/>
      <c r="U49" s="512"/>
      <c r="V49" s="515"/>
      <c r="W49" s="512"/>
      <c r="X49" s="516"/>
      <c r="Y49" s="516"/>
      <c r="Z49" s="486"/>
      <c r="AA49" s="485"/>
      <c r="AB49" s="479"/>
      <c r="AC49" s="48"/>
      <c r="AD49" s="19" t="s">
        <v>55</v>
      </c>
      <c r="AE49" s="461">
        <f t="shared" si="27"/>
        <v>44197</v>
      </c>
      <c r="AF49" s="461">
        <f t="shared" si="2"/>
        <v>44198</v>
      </c>
      <c r="AG49" s="459"/>
      <c r="AH49" s="459"/>
      <c r="AI49" s="459"/>
      <c r="AJ49" s="469">
        <f t="shared" si="14"/>
        <v>0</v>
      </c>
      <c r="AK49" s="469">
        <f t="shared" si="15"/>
        <v>0</v>
      </c>
      <c r="AL49" s="469">
        <f t="shared" si="16"/>
        <v>0</v>
      </c>
      <c r="AM49" s="469">
        <f t="shared" si="17"/>
        <v>0</v>
      </c>
      <c r="AN49" s="469">
        <f t="shared" si="18"/>
        <v>0</v>
      </c>
      <c r="AO49" s="469">
        <f t="shared" si="19"/>
        <v>0</v>
      </c>
      <c r="AP49" s="469">
        <f t="shared" si="20"/>
        <v>0</v>
      </c>
      <c r="AQ49" s="469">
        <f t="shared" si="21"/>
        <v>0</v>
      </c>
      <c r="AR49" s="469">
        <f t="shared" si="22"/>
        <v>0</v>
      </c>
      <c r="AS49" s="469">
        <f t="shared" si="23"/>
        <v>0</v>
      </c>
      <c r="AT49" s="469">
        <f t="shared" si="24"/>
        <v>0</v>
      </c>
      <c r="AU49" s="469">
        <f t="shared" si="25"/>
        <v>0</v>
      </c>
      <c r="AV49" s="469">
        <f t="shared" si="26"/>
        <v>0</v>
      </c>
    </row>
    <row r="50" spans="1:48" ht="46.8" x14ac:dyDescent="0.25">
      <c r="A50" s="463"/>
      <c r="B50" s="463"/>
      <c r="C50" s="481"/>
      <c r="D50" s="482"/>
      <c r="E50" s="458"/>
      <c r="F50" s="47"/>
      <c r="G50" s="477">
        <v>0</v>
      </c>
      <c r="H50" s="487"/>
      <c r="I50" s="488"/>
      <c r="J50" s="489" t="s">
        <v>52</v>
      </c>
      <c r="K50" s="489"/>
      <c r="L50" s="490" t="s">
        <v>52</v>
      </c>
      <c r="M50" s="489"/>
      <c r="N50" s="483"/>
      <c r="O50" s="483"/>
      <c r="P50" s="496"/>
      <c r="Q50" s="497"/>
      <c r="R50" s="501">
        <f t="shared" si="0"/>
        <v>0</v>
      </c>
      <c r="S50" s="497"/>
      <c r="T50" s="512"/>
      <c r="U50" s="512"/>
      <c r="V50" s="515"/>
      <c r="W50" s="512"/>
      <c r="X50" s="516"/>
      <c r="Y50" s="516"/>
      <c r="Z50" s="486"/>
      <c r="AA50" s="485"/>
      <c r="AB50" s="479"/>
      <c r="AC50" s="48"/>
      <c r="AD50" s="19" t="s">
        <v>55</v>
      </c>
      <c r="AE50" s="461">
        <f t="shared" si="27"/>
        <v>44197</v>
      </c>
      <c r="AF50" s="461">
        <f t="shared" si="2"/>
        <v>44198</v>
      </c>
      <c r="AG50" s="459"/>
      <c r="AH50" s="459"/>
      <c r="AI50" s="459"/>
      <c r="AJ50" s="469">
        <f t="shared" si="14"/>
        <v>0</v>
      </c>
      <c r="AK50" s="469">
        <f t="shared" si="15"/>
        <v>0</v>
      </c>
      <c r="AL50" s="469">
        <f t="shared" si="16"/>
        <v>0</v>
      </c>
      <c r="AM50" s="469">
        <f t="shared" si="17"/>
        <v>0</v>
      </c>
      <c r="AN50" s="469">
        <f t="shared" si="18"/>
        <v>0</v>
      </c>
      <c r="AO50" s="469">
        <f t="shared" si="19"/>
        <v>0</v>
      </c>
      <c r="AP50" s="469">
        <f t="shared" si="20"/>
        <v>0</v>
      </c>
      <c r="AQ50" s="469">
        <f t="shared" si="21"/>
        <v>0</v>
      </c>
      <c r="AR50" s="469">
        <f t="shared" si="22"/>
        <v>0</v>
      </c>
      <c r="AS50" s="469">
        <f t="shared" si="23"/>
        <v>0</v>
      </c>
      <c r="AT50" s="469">
        <f t="shared" si="24"/>
        <v>0</v>
      </c>
      <c r="AU50" s="469">
        <f t="shared" si="25"/>
        <v>0</v>
      </c>
      <c r="AV50" s="469">
        <f t="shared" si="26"/>
        <v>0</v>
      </c>
    </row>
    <row r="51" spans="1:48" ht="46.8" x14ac:dyDescent="0.25">
      <c r="A51" s="463"/>
      <c r="B51" s="463"/>
      <c r="C51" s="481"/>
      <c r="D51" s="482"/>
      <c r="E51" s="458"/>
      <c r="F51" s="47"/>
      <c r="G51" s="477">
        <v>0</v>
      </c>
      <c r="H51" s="487"/>
      <c r="I51" s="488"/>
      <c r="J51" s="489" t="s">
        <v>52</v>
      </c>
      <c r="K51" s="489"/>
      <c r="L51" s="490" t="s">
        <v>52</v>
      </c>
      <c r="M51" s="489"/>
      <c r="N51" s="483"/>
      <c r="O51" s="483"/>
      <c r="P51" s="496"/>
      <c r="Q51" s="497"/>
      <c r="R51" s="501">
        <f t="shared" si="0"/>
        <v>0</v>
      </c>
      <c r="S51" s="497"/>
      <c r="T51" s="512"/>
      <c r="U51" s="512"/>
      <c r="V51" s="515"/>
      <c r="W51" s="512"/>
      <c r="X51" s="516"/>
      <c r="Y51" s="516"/>
      <c r="Z51" s="486"/>
      <c r="AA51" s="485"/>
      <c r="AB51" s="479"/>
      <c r="AC51" s="48"/>
      <c r="AD51" s="19" t="s">
        <v>55</v>
      </c>
      <c r="AE51" s="461">
        <f t="shared" si="27"/>
        <v>44197</v>
      </c>
      <c r="AF51" s="461">
        <f t="shared" si="2"/>
        <v>44198</v>
      </c>
      <c r="AG51" s="459"/>
      <c r="AH51" s="459"/>
      <c r="AI51" s="459"/>
      <c r="AJ51" s="469">
        <f t="shared" si="14"/>
        <v>0</v>
      </c>
      <c r="AK51" s="469">
        <f t="shared" si="15"/>
        <v>0</v>
      </c>
      <c r="AL51" s="469">
        <f t="shared" si="16"/>
        <v>0</v>
      </c>
      <c r="AM51" s="469">
        <f t="shared" si="17"/>
        <v>0</v>
      </c>
      <c r="AN51" s="469">
        <f t="shared" si="18"/>
        <v>0</v>
      </c>
      <c r="AO51" s="469">
        <f t="shared" si="19"/>
        <v>0</v>
      </c>
      <c r="AP51" s="469">
        <f t="shared" si="20"/>
        <v>0</v>
      </c>
      <c r="AQ51" s="469">
        <f t="shared" si="21"/>
        <v>0</v>
      </c>
      <c r="AR51" s="469">
        <f t="shared" si="22"/>
        <v>0</v>
      </c>
      <c r="AS51" s="469">
        <f t="shared" si="23"/>
        <v>0</v>
      </c>
      <c r="AT51" s="469">
        <f t="shared" si="24"/>
        <v>0</v>
      </c>
      <c r="AU51" s="469">
        <f t="shared" si="25"/>
        <v>0</v>
      </c>
      <c r="AV51" s="469">
        <f t="shared" si="26"/>
        <v>0</v>
      </c>
    </row>
    <row r="52" spans="1:48" ht="46.8" x14ac:dyDescent="0.25">
      <c r="A52" s="463"/>
      <c r="B52" s="463"/>
      <c r="C52" s="481"/>
      <c r="D52" s="482"/>
      <c r="E52" s="458"/>
      <c r="F52" s="47"/>
      <c r="G52" s="477">
        <v>0</v>
      </c>
      <c r="H52" s="487"/>
      <c r="I52" s="488"/>
      <c r="J52" s="489" t="s">
        <v>52</v>
      </c>
      <c r="K52" s="489"/>
      <c r="L52" s="490" t="s">
        <v>52</v>
      </c>
      <c r="M52" s="489"/>
      <c r="N52" s="483"/>
      <c r="O52" s="483"/>
      <c r="P52" s="496"/>
      <c r="Q52" s="497"/>
      <c r="R52" s="501">
        <f t="shared" si="0"/>
        <v>0</v>
      </c>
      <c r="S52" s="497"/>
      <c r="T52" s="512"/>
      <c r="U52" s="512"/>
      <c r="V52" s="515"/>
      <c r="W52" s="512"/>
      <c r="X52" s="516"/>
      <c r="Y52" s="516"/>
      <c r="Z52" s="486"/>
      <c r="AA52" s="485"/>
      <c r="AB52" s="479"/>
      <c r="AC52" s="48"/>
      <c r="AD52" s="19" t="s">
        <v>55</v>
      </c>
      <c r="AE52" s="461">
        <f t="shared" si="27"/>
        <v>44197</v>
      </c>
      <c r="AF52" s="461">
        <f t="shared" si="2"/>
        <v>44198</v>
      </c>
      <c r="AG52" s="459"/>
      <c r="AH52" s="459"/>
      <c r="AI52" s="459"/>
      <c r="AJ52" s="469">
        <f t="shared" si="14"/>
        <v>0</v>
      </c>
      <c r="AK52" s="469">
        <f t="shared" si="15"/>
        <v>0</v>
      </c>
      <c r="AL52" s="469">
        <f t="shared" si="16"/>
        <v>0</v>
      </c>
      <c r="AM52" s="469">
        <f t="shared" si="17"/>
        <v>0</v>
      </c>
      <c r="AN52" s="469">
        <f t="shared" si="18"/>
        <v>0</v>
      </c>
      <c r="AO52" s="469">
        <f t="shared" si="19"/>
        <v>0</v>
      </c>
      <c r="AP52" s="469">
        <f t="shared" si="20"/>
        <v>0</v>
      </c>
      <c r="AQ52" s="469">
        <f t="shared" si="21"/>
        <v>0</v>
      </c>
      <c r="AR52" s="469">
        <f t="shared" si="22"/>
        <v>0</v>
      </c>
      <c r="AS52" s="469">
        <f t="shared" si="23"/>
        <v>0</v>
      </c>
      <c r="AT52" s="469">
        <f t="shared" si="24"/>
        <v>0</v>
      </c>
      <c r="AU52" s="469">
        <f t="shared" si="25"/>
        <v>0</v>
      </c>
      <c r="AV52" s="469">
        <f t="shared" si="26"/>
        <v>0</v>
      </c>
    </row>
    <row r="53" spans="1:48" ht="46.8" x14ac:dyDescent="0.25">
      <c r="A53" s="463"/>
      <c r="B53" s="463"/>
      <c r="C53" s="481"/>
      <c r="D53" s="482"/>
      <c r="E53" s="458"/>
      <c r="F53" s="47"/>
      <c r="G53" s="477">
        <v>0</v>
      </c>
      <c r="H53" s="487"/>
      <c r="I53" s="488"/>
      <c r="J53" s="489" t="s">
        <v>52</v>
      </c>
      <c r="K53" s="489"/>
      <c r="L53" s="490" t="s">
        <v>52</v>
      </c>
      <c r="M53" s="489"/>
      <c r="N53" s="483"/>
      <c r="O53" s="483"/>
      <c r="P53" s="496"/>
      <c r="Q53" s="497"/>
      <c r="R53" s="501">
        <f t="shared" si="0"/>
        <v>0</v>
      </c>
      <c r="S53" s="497"/>
      <c r="T53" s="512"/>
      <c r="U53" s="512"/>
      <c r="V53" s="515"/>
      <c r="W53" s="512"/>
      <c r="X53" s="516"/>
      <c r="Y53" s="516"/>
      <c r="Z53" s="486"/>
      <c r="AA53" s="485"/>
      <c r="AB53" s="479"/>
      <c r="AC53" s="48"/>
      <c r="AD53" s="19" t="s">
        <v>55</v>
      </c>
      <c r="AE53" s="461">
        <f t="shared" si="27"/>
        <v>44197</v>
      </c>
      <c r="AF53" s="461">
        <f t="shared" si="2"/>
        <v>44198</v>
      </c>
      <c r="AG53" s="459"/>
      <c r="AH53" s="459"/>
      <c r="AI53" s="459"/>
      <c r="AJ53" s="469">
        <f t="shared" si="14"/>
        <v>0</v>
      </c>
      <c r="AK53" s="469">
        <f t="shared" si="15"/>
        <v>0</v>
      </c>
      <c r="AL53" s="469">
        <f t="shared" si="16"/>
        <v>0</v>
      </c>
      <c r="AM53" s="469">
        <f t="shared" si="17"/>
        <v>0</v>
      </c>
      <c r="AN53" s="469">
        <f t="shared" si="18"/>
        <v>0</v>
      </c>
      <c r="AO53" s="469">
        <f t="shared" si="19"/>
        <v>0</v>
      </c>
      <c r="AP53" s="469">
        <f t="shared" si="20"/>
        <v>0</v>
      </c>
      <c r="AQ53" s="469">
        <f t="shared" si="21"/>
        <v>0</v>
      </c>
      <c r="AR53" s="469">
        <f t="shared" si="22"/>
        <v>0</v>
      </c>
      <c r="AS53" s="469">
        <f t="shared" si="23"/>
        <v>0</v>
      </c>
      <c r="AT53" s="469">
        <f t="shared" si="24"/>
        <v>0</v>
      </c>
      <c r="AU53" s="469">
        <f t="shared" si="25"/>
        <v>0</v>
      </c>
      <c r="AV53" s="469">
        <f t="shared" si="26"/>
        <v>0</v>
      </c>
    </row>
    <row r="54" spans="1:48" ht="46.8" x14ac:dyDescent="0.25">
      <c r="A54" s="463"/>
      <c r="B54" s="463"/>
      <c r="C54" s="481"/>
      <c r="D54" s="482"/>
      <c r="E54" s="458"/>
      <c r="F54" s="47"/>
      <c r="G54" s="477">
        <v>0</v>
      </c>
      <c r="H54" s="487"/>
      <c r="I54" s="488"/>
      <c r="J54" s="489" t="s">
        <v>52</v>
      </c>
      <c r="K54" s="489"/>
      <c r="L54" s="490" t="s">
        <v>52</v>
      </c>
      <c r="M54" s="489"/>
      <c r="N54" s="483"/>
      <c r="O54" s="483"/>
      <c r="P54" s="496"/>
      <c r="Q54" s="497"/>
      <c r="R54" s="501">
        <f t="shared" si="0"/>
        <v>0</v>
      </c>
      <c r="S54" s="497"/>
      <c r="T54" s="512"/>
      <c r="U54" s="512"/>
      <c r="V54" s="515"/>
      <c r="W54" s="512"/>
      <c r="X54" s="516"/>
      <c r="Y54" s="516"/>
      <c r="Z54" s="486"/>
      <c r="AA54" s="485"/>
      <c r="AB54" s="479"/>
      <c r="AC54" s="48"/>
      <c r="AD54" s="19" t="s">
        <v>55</v>
      </c>
      <c r="AE54" s="461">
        <f t="shared" si="27"/>
        <v>44197</v>
      </c>
      <c r="AF54" s="461">
        <f t="shared" si="2"/>
        <v>44198</v>
      </c>
      <c r="AG54" s="459"/>
      <c r="AH54" s="459"/>
      <c r="AI54" s="459"/>
      <c r="AJ54" s="469">
        <f t="shared" si="14"/>
        <v>0</v>
      </c>
      <c r="AK54" s="469">
        <f t="shared" si="15"/>
        <v>0</v>
      </c>
      <c r="AL54" s="469">
        <f t="shared" si="16"/>
        <v>0</v>
      </c>
      <c r="AM54" s="469">
        <f t="shared" si="17"/>
        <v>0</v>
      </c>
      <c r="AN54" s="469">
        <f t="shared" si="18"/>
        <v>0</v>
      </c>
      <c r="AO54" s="469">
        <f t="shared" si="19"/>
        <v>0</v>
      </c>
      <c r="AP54" s="469">
        <f t="shared" si="20"/>
        <v>0</v>
      </c>
      <c r="AQ54" s="469">
        <f t="shared" si="21"/>
        <v>0</v>
      </c>
      <c r="AR54" s="469">
        <f t="shared" si="22"/>
        <v>0</v>
      </c>
      <c r="AS54" s="469">
        <f t="shared" si="23"/>
        <v>0</v>
      </c>
      <c r="AT54" s="469">
        <f t="shared" si="24"/>
        <v>0</v>
      </c>
      <c r="AU54" s="469">
        <f t="shared" si="25"/>
        <v>0</v>
      </c>
      <c r="AV54" s="469">
        <f t="shared" si="26"/>
        <v>0</v>
      </c>
    </row>
    <row r="55" spans="1:48" ht="46.8" x14ac:dyDescent="0.25">
      <c r="A55" s="463"/>
      <c r="B55" s="463"/>
      <c r="C55" s="481"/>
      <c r="D55" s="482"/>
      <c r="E55" s="458"/>
      <c r="F55" s="47"/>
      <c r="G55" s="477">
        <v>0</v>
      </c>
      <c r="H55" s="487"/>
      <c r="I55" s="488"/>
      <c r="J55" s="489" t="s">
        <v>52</v>
      </c>
      <c r="K55" s="489"/>
      <c r="L55" s="490" t="s">
        <v>52</v>
      </c>
      <c r="M55" s="489"/>
      <c r="N55" s="483"/>
      <c r="O55" s="483"/>
      <c r="P55" s="496"/>
      <c r="Q55" s="497"/>
      <c r="R55" s="501">
        <f t="shared" si="0"/>
        <v>0</v>
      </c>
      <c r="S55" s="497"/>
      <c r="T55" s="512"/>
      <c r="U55" s="512"/>
      <c r="V55" s="515"/>
      <c r="W55" s="512"/>
      <c r="X55" s="516"/>
      <c r="Y55" s="516"/>
      <c r="Z55" s="486"/>
      <c r="AA55" s="485"/>
      <c r="AB55" s="479"/>
      <c r="AC55" s="48"/>
      <c r="AD55" s="19" t="s">
        <v>55</v>
      </c>
      <c r="AE55" s="461">
        <f t="shared" si="27"/>
        <v>44197</v>
      </c>
      <c r="AF55" s="461">
        <f t="shared" si="2"/>
        <v>44198</v>
      </c>
      <c r="AG55" s="459"/>
      <c r="AH55" s="459"/>
      <c r="AI55" s="459"/>
      <c r="AJ55" s="469">
        <f t="shared" si="14"/>
        <v>0</v>
      </c>
      <c r="AK55" s="469">
        <f t="shared" si="15"/>
        <v>0</v>
      </c>
      <c r="AL55" s="469">
        <f t="shared" si="16"/>
        <v>0</v>
      </c>
      <c r="AM55" s="469">
        <f t="shared" si="17"/>
        <v>0</v>
      </c>
      <c r="AN55" s="469">
        <f t="shared" si="18"/>
        <v>0</v>
      </c>
      <c r="AO55" s="469">
        <f t="shared" si="19"/>
        <v>0</v>
      </c>
      <c r="AP55" s="469">
        <f t="shared" si="20"/>
        <v>0</v>
      </c>
      <c r="AQ55" s="469">
        <f t="shared" si="21"/>
        <v>0</v>
      </c>
      <c r="AR55" s="469">
        <f t="shared" si="22"/>
        <v>0</v>
      </c>
      <c r="AS55" s="469">
        <f t="shared" si="23"/>
        <v>0</v>
      </c>
      <c r="AT55" s="469">
        <f t="shared" si="24"/>
        <v>0</v>
      </c>
      <c r="AU55" s="469">
        <f t="shared" si="25"/>
        <v>0</v>
      </c>
      <c r="AV55" s="469">
        <f t="shared" si="26"/>
        <v>0</v>
      </c>
    </row>
    <row r="56" spans="1:48" ht="46.8" x14ac:dyDescent="0.25">
      <c r="A56" s="463"/>
      <c r="B56" s="463"/>
      <c r="C56" s="481"/>
      <c r="D56" s="482"/>
      <c r="E56" s="458"/>
      <c r="F56" s="47"/>
      <c r="G56" s="477">
        <v>0</v>
      </c>
      <c r="H56" s="487"/>
      <c r="I56" s="488"/>
      <c r="J56" s="489" t="s">
        <v>52</v>
      </c>
      <c r="K56" s="489"/>
      <c r="L56" s="490" t="s">
        <v>52</v>
      </c>
      <c r="M56" s="489"/>
      <c r="N56" s="483"/>
      <c r="O56" s="483"/>
      <c r="P56" s="496"/>
      <c r="Q56" s="497"/>
      <c r="R56" s="501">
        <f t="shared" si="0"/>
        <v>0</v>
      </c>
      <c r="S56" s="497"/>
      <c r="T56" s="512"/>
      <c r="U56" s="512"/>
      <c r="V56" s="515"/>
      <c r="W56" s="512"/>
      <c r="X56" s="516"/>
      <c r="Y56" s="516"/>
      <c r="Z56" s="486"/>
      <c r="AA56" s="485"/>
      <c r="AB56" s="479"/>
      <c r="AC56" s="48"/>
      <c r="AD56" s="19" t="s">
        <v>55</v>
      </c>
      <c r="AE56" s="461">
        <f t="shared" si="27"/>
        <v>44197</v>
      </c>
      <c r="AF56" s="461">
        <f t="shared" si="2"/>
        <v>44198</v>
      </c>
      <c r="AG56" s="459"/>
      <c r="AH56" s="459"/>
      <c r="AI56" s="459"/>
      <c r="AJ56" s="469">
        <f t="shared" si="14"/>
        <v>0</v>
      </c>
      <c r="AK56" s="469">
        <f t="shared" si="15"/>
        <v>0</v>
      </c>
      <c r="AL56" s="469">
        <f t="shared" si="16"/>
        <v>0</v>
      </c>
      <c r="AM56" s="469">
        <f t="shared" si="17"/>
        <v>0</v>
      </c>
      <c r="AN56" s="469">
        <f t="shared" si="18"/>
        <v>0</v>
      </c>
      <c r="AO56" s="469">
        <f t="shared" si="19"/>
        <v>0</v>
      </c>
      <c r="AP56" s="469">
        <f t="shared" si="20"/>
        <v>0</v>
      </c>
      <c r="AQ56" s="469">
        <f t="shared" si="21"/>
        <v>0</v>
      </c>
      <c r="AR56" s="469">
        <f t="shared" si="22"/>
        <v>0</v>
      </c>
      <c r="AS56" s="469">
        <f t="shared" si="23"/>
        <v>0</v>
      </c>
      <c r="AT56" s="469">
        <f t="shared" si="24"/>
        <v>0</v>
      </c>
      <c r="AU56" s="469">
        <f t="shared" si="25"/>
        <v>0</v>
      </c>
      <c r="AV56" s="469">
        <f t="shared" si="26"/>
        <v>0</v>
      </c>
    </row>
    <row r="57" spans="1:48" ht="46.8" x14ac:dyDescent="0.25">
      <c r="A57" s="463"/>
      <c r="B57" s="463"/>
      <c r="C57" s="481"/>
      <c r="D57" s="482"/>
      <c r="E57" s="458"/>
      <c r="F57" s="47"/>
      <c r="G57" s="477">
        <v>0</v>
      </c>
      <c r="H57" s="487"/>
      <c r="I57" s="488"/>
      <c r="J57" s="489" t="s">
        <v>52</v>
      </c>
      <c r="K57" s="489"/>
      <c r="L57" s="490" t="s">
        <v>52</v>
      </c>
      <c r="M57" s="489"/>
      <c r="N57" s="483"/>
      <c r="O57" s="483"/>
      <c r="P57" s="496"/>
      <c r="Q57" s="497"/>
      <c r="R57" s="501">
        <f t="shared" si="0"/>
        <v>0</v>
      </c>
      <c r="S57" s="497"/>
      <c r="T57" s="512"/>
      <c r="U57" s="512"/>
      <c r="V57" s="515"/>
      <c r="W57" s="512"/>
      <c r="X57" s="516"/>
      <c r="Y57" s="516"/>
      <c r="Z57" s="486"/>
      <c r="AA57" s="485"/>
      <c r="AB57" s="479"/>
      <c r="AC57" s="48"/>
      <c r="AD57" s="19" t="s">
        <v>55</v>
      </c>
      <c r="AE57" s="461">
        <f t="shared" si="27"/>
        <v>44197</v>
      </c>
      <c r="AF57" s="461">
        <f t="shared" si="2"/>
        <v>44198</v>
      </c>
      <c r="AG57" s="459"/>
      <c r="AH57" s="459"/>
      <c r="AI57" s="459"/>
      <c r="AJ57" s="469">
        <f t="shared" si="14"/>
        <v>0</v>
      </c>
      <c r="AK57" s="469">
        <f t="shared" si="15"/>
        <v>0</v>
      </c>
      <c r="AL57" s="469">
        <f t="shared" si="16"/>
        <v>0</v>
      </c>
      <c r="AM57" s="469">
        <f t="shared" si="17"/>
        <v>0</v>
      </c>
      <c r="AN57" s="469">
        <f t="shared" si="18"/>
        <v>0</v>
      </c>
      <c r="AO57" s="469">
        <f t="shared" si="19"/>
        <v>0</v>
      </c>
      <c r="AP57" s="469">
        <f t="shared" si="20"/>
        <v>0</v>
      </c>
      <c r="AQ57" s="469">
        <f t="shared" si="21"/>
        <v>0</v>
      </c>
      <c r="AR57" s="469">
        <f t="shared" si="22"/>
        <v>0</v>
      </c>
      <c r="AS57" s="469">
        <f t="shared" si="23"/>
        <v>0</v>
      </c>
      <c r="AT57" s="469">
        <f t="shared" si="24"/>
        <v>0</v>
      </c>
      <c r="AU57" s="469">
        <f t="shared" si="25"/>
        <v>0</v>
      </c>
      <c r="AV57" s="469">
        <f t="shared" si="26"/>
        <v>0</v>
      </c>
    </row>
    <row r="58" spans="1:48" ht="46.8" x14ac:dyDescent="0.25">
      <c r="A58" s="463"/>
      <c r="B58" s="463"/>
      <c r="C58" s="481"/>
      <c r="D58" s="482"/>
      <c r="E58" s="458"/>
      <c r="F58" s="47"/>
      <c r="G58" s="477">
        <v>0</v>
      </c>
      <c r="H58" s="487"/>
      <c r="I58" s="488"/>
      <c r="J58" s="489" t="s">
        <v>52</v>
      </c>
      <c r="K58" s="489"/>
      <c r="L58" s="490" t="s">
        <v>52</v>
      </c>
      <c r="M58" s="489"/>
      <c r="N58" s="483"/>
      <c r="O58" s="483"/>
      <c r="P58" s="496"/>
      <c r="Q58" s="497"/>
      <c r="R58" s="501">
        <f t="shared" si="0"/>
        <v>0</v>
      </c>
      <c r="S58" s="497"/>
      <c r="T58" s="512"/>
      <c r="U58" s="512"/>
      <c r="V58" s="515"/>
      <c r="W58" s="512"/>
      <c r="X58" s="516"/>
      <c r="Y58" s="516"/>
      <c r="Z58" s="486"/>
      <c r="AA58" s="485"/>
      <c r="AB58" s="479"/>
      <c r="AC58" s="48"/>
      <c r="AD58" s="19" t="s">
        <v>55</v>
      </c>
      <c r="AE58" s="461">
        <f t="shared" si="27"/>
        <v>44197</v>
      </c>
      <c r="AF58" s="461">
        <f t="shared" si="2"/>
        <v>44198</v>
      </c>
      <c r="AG58" s="459"/>
      <c r="AH58" s="459"/>
      <c r="AI58" s="459"/>
      <c r="AJ58" s="469">
        <f t="shared" si="14"/>
        <v>0</v>
      </c>
      <c r="AK58" s="469">
        <f t="shared" si="15"/>
        <v>0</v>
      </c>
      <c r="AL58" s="469">
        <f t="shared" si="16"/>
        <v>0</v>
      </c>
      <c r="AM58" s="469">
        <f t="shared" si="17"/>
        <v>0</v>
      </c>
      <c r="AN58" s="469">
        <f t="shared" si="18"/>
        <v>0</v>
      </c>
      <c r="AO58" s="469">
        <f t="shared" si="19"/>
        <v>0</v>
      </c>
      <c r="AP58" s="469">
        <f t="shared" si="20"/>
        <v>0</v>
      </c>
      <c r="AQ58" s="469">
        <f t="shared" si="21"/>
        <v>0</v>
      </c>
      <c r="AR58" s="469">
        <f t="shared" si="22"/>
        <v>0</v>
      </c>
      <c r="AS58" s="469">
        <f t="shared" si="23"/>
        <v>0</v>
      </c>
      <c r="AT58" s="469">
        <f t="shared" si="24"/>
        <v>0</v>
      </c>
      <c r="AU58" s="469">
        <f t="shared" si="25"/>
        <v>0</v>
      </c>
      <c r="AV58" s="469">
        <f t="shared" si="26"/>
        <v>0</v>
      </c>
    </row>
    <row r="59" spans="1:48" ht="46.8" x14ac:dyDescent="0.25">
      <c r="A59" s="463"/>
      <c r="B59" s="463"/>
      <c r="C59" s="481"/>
      <c r="D59" s="482"/>
      <c r="E59" s="458"/>
      <c r="F59" s="47"/>
      <c r="G59" s="477">
        <v>0</v>
      </c>
      <c r="H59" s="487"/>
      <c r="I59" s="488"/>
      <c r="J59" s="489" t="s">
        <v>52</v>
      </c>
      <c r="K59" s="489"/>
      <c r="L59" s="490" t="s">
        <v>52</v>
      </c>
      <c r="M59" s="489"/>
      <c r="N59" s="483"/>
      <c r="O59" s="483"/>
      <c r="P59" s="496"/>
      <c r="Q59" s="497"/>
      <c r="R59" s="501">
        <f t="shared" si="0"/>
        <v>0</v>
      </c>
      <c r="S59" s="497"/>
      <c r="T59" s="512"/>
      <c r="U59" s="512"/>
      <c r="V59" s="515"/>
      <c r="W59" s="512"/>
      <c r="X59" s="516"/>
      <c r="Y59" s="516"/>
      <c r="Z59" s="486"/>
      <c r="AA59" s="485"/>
      <c r="AB59" s="479"/>
      <c r="AC59" s="48"/>
      <c r="AD59" s="19" t="s">
        <v>55</v>
      </c>
      <c r="AE59" s="461">
        <f t="shared" si="27"/>
        <v>44197</v>
      </c>
      <c r="AF59" s="461">
        <f t="shared" si="2"/>
        <v>44198</v>
      </c>
      <c r="AG59" s="459"/>
      <c r="AH59" s="459"/>
      <c r="AI59" s="459"/>
      <c r="AJ59" s="469">
        <f t="shared" si="14"/>
        <v>0</v>
      </c>
      <c r="AK59" s="469">
        <f t="shared" si="15"/>
        <v>0</v>
      </c>
      <c r="AL59" s="469">
        <f t="shared" si="16"/>
        <v>0</v>
      </c>
      <c r="AM59" s="469">
        <f t="shared" si="17"/>
        <v>0</v>
      </c>
      <c r="AN59" s="469">
        <f t="shared" si="18"/>
        <v>0</v>
      </c>
      <c r="AO59" s="469">
        <f t="shared" si="19"/>
        <v>0</v>
      </c>
      <c r="AP59" s="469">
        <f t="shared" si="20"/>
        <v>0</v>
      </c>
      <c r="AQ59" s="469">
        <f t="shared" si="21"/>
        <v>0</v>
      </c>
      <c r="AR59" s="469">
        <f t="shared" si="22"/>
        <v>0</v>
      </c>
      <c r="AS59" s="469">
        <f t="shared" si="23"/>
        <v>0</v>
      </c>
      <c r="AT59" s="469">
        <f t="shared" si="24"/>
        <v>0</v>
      </c>
      <c r="AU59" s="469">
        <f t="shared" si="25"/>
        <v>0</v>
      </c>
      <c r="AV59" s="469">
        <f t="shared" si="26"/>
        <v>0</v>
      </c>
    </row>
    <row r="60" spans="1:48" ht="46.8" x14ac:dyDescent="0.25">
      <c r="A60" s="463"/>
      <c r="B60" s="463"/>
      <c r="C60" s="481"/>
      <c r="D60" s="482"/>
      <c r="E60" s="458"/>
      <c r="F60" s="47"/>
      <c r="G60" s="477">
        <v>0</v>
      </c>
      <c r="H60" s="487"/>
      <c r="I60" s="488"/>
      <c r="J60" s="489" t="s">
        <v>52</v>
      </c>
      <c r="K60" s="489"/>
      <c r="L60" s="490" t="s">
        <v>52</v>
      </c>
      <c r="M60" s="489"/>
      <c r="N60" s="483"/>
      <c r="O60" s="483"/>
      <c r="P60" s="496"/>
      <c r="Q60" s="497"/>
      <c r="R60" s="501">
        <f t="shared" si="0"/>
        <v>0</v>
      </c>
      <c r="S60" s="497"/>
      <c r="T60" s="512"/>
      <c r="U60" s="512"/>
      <c r="V60" s="515"/>
      <c r="W60" s="512"/>
      <c r="X60" s="516"/>
      <c r="Y60" s="516"/>
      <c r="Z60" s="486"/>
      <c r="AA60" s="485"/>
      <c r="AB60" s="479"/>
      <c r="AC60" s="48"/>
      <c r="AD60" s="19" t="s">
        <v>55</v>
      </c>
      <c r="AE60" s="461">
        <f t="shared" si="27"/>
        <v>44197</v>
      </c>
      <c r="AF60" s="461">
        <f t="shared" si="2"/>
        <v>44198</v>
      </c>
      <c r="AG60" s="459"/>
      <c r="AH60" s="459"/>
      <c r="AI60" s="459"/>
      <c r="AJ60" s="469">
        <f t="shared" si="14"/>
        <v>0</v>
      </c>
      <c r="AK60" s="469">
        <f t="shared" si="15"/>
        <v>0</v>
      </c>
      <c r="AL60" s="469">
        <f t="shared" si="16"/>
        <v>0</v>
      </c>
      <c r="AM60" s="469">
        <f t="shared" si="17"/>
        <v>0</v>
      </c>
      <c r="AN60" s="469">
        <f t="shared" si="18"/>
        <v>0</v>
      </c>
      <c r="AO60" s="469">
        <f t="shared" si="19"/>
        <v>0</v>
      </c>
      <c r="AP60" s="469">
        <f t="shared" si="20"/>
        <v>0</v>
      </c>
      <c r="AQ60" s="469">
        <f t="shared" si="21"/>
        <v>0</v>
      </c>
      <c r="AR60" s="469">
        <f t="shared" si="22"/>
        <v>0</v>
      </c>
      <c r="AS60" s="469">
        <f t="shared" si="23"/>
        <v>0</v>
      </c>
      <c r="AT60" s="469">
        <f t="shared" si="24"/>
        <v>0</v>
      </c>
      <c r="AU60" s="469">
        <f t="shared" si="25"/>
        <v>0</v>
      </c>
      <c r="AV60" s="469">
        <f t="shared" si="26"/>
        <v>0</v>
      </c>
    </row>
    <row r="61" spans="1:48" ht="46.8" x14ac:dyDescent="0.25">
      <c r="A61" s="463"/>
      <c r="B61" s="463"/>
      <c r="C61" s="481"/>
      <c r="D61" s="482"/>
      <c r="E61" s="458"/>
      <c r="F61" s="47"/>
      <c r="G61" s="477">
        <v>0</v>
      </c>
      <c r="H61" s="487"/>
      <c r="I61" s="488"/>
      <c r="J61" s="489" t="s">
        <v>52</v>
      </c>
      <c r="K61" s="489"/>
      <c r="L61" s="490" t="s">
        <v>52</v>
      </c>
      <c r="M61" s="489"/>
      <c r="N61" s="483"/>
      <c r="O61" s="483"/>
      <c r="P61" s="496"/>
      <c r="Q61" s="497"/>
      <c r="R61" s="501">
        <f t="shared" si="0"/>
        <v>0</v>
      </c>
      <c r="S61" s="497"/>
      <c r="T61" s="512"/>
      <c r="U61" s="512"/>
      <c r="V61" s="515"/>
      <c r="W61" s="512"/>
      <c r="X61" s="516"/>
      <c r="Y61" s="516"/>
      <c r="Z61" s="486"/>
      <c r="AA61" s="485"/>
      <c r="AB61" s="479"/>
      <c r="AC61" s="48"/>
      <c r="AD61" s="19" t="s">
        <v>55</v>
      </c>
      <c r="AE61" s="461">
        <f t="shared" si="27"/>
        <v>44197</v>
      </c>
      <c r="AF61" s="461">
        <f t="shared" si="2"/>
        <v>44198</v>
      </c>
      <c r="AG61" s="459"/>
      <c r="AH61" s="459"/>
      <c r="AI61" s="459"/>
      <c r="AJ61" s="469">
        <f t="shared" si="14"/>
        <v>0</v>
      </c>
      <c r="AK61" s="469">
        <f t="shared" si="15"/>
        <v>0</v>
      </c>
      <c r="AL61" s="469">
        <f t="shared" si="16"/>
        <v>0</v>
      </c>
      <c r="AM61" s="469">
        <f t="shared" si="17"/>
        <v>0</v>
      </c>
      <c r="AN61" s="469">
        <f t="shared" si="18"/>
        <v>0</v>
      </c>
      <c r="AO61" s="469">
        <f t="shared" si="19"/>
        <v>0</v>
      </c>
      <c r="AP61" s="469">
        <f t="shared" si="20"/>
        <v>0</v>
      </c>
      <c r="AQ61" s="469">
        <f t="shared" si="21"/>
        <v>0</v>
      </c>
      <c r="AR61" s="469">
        <f t="shared" si="22"/>
        <v>0</v>
      </c>
      <c r="AS61" s="469">
        <f t="shared" si="23"/>
        <v>0</v>
      </c>
      <c r="AT61" s="469">
        <f t="shared" si="24"/>
        <v>0</v>
      </c>
      <c r="AU61" s="469">
        <f t="shared" si="25"/>
        <v>0</v>
      </c>
      <c r="AV61" s="469">
        <f t="shared" si="26"/>
        <v>0</v>
      </c>
    </row>
    <row r="62" spans="1:48" ht="46.8" x14ac:dyDescent="0.25">
      <c r="A62" s="463"/>
      <c r="B62" s="463"/>
      <c r="C62" s="481"/>
      <c r="D62" s="482"/>
      <c r="E62" s="458"/>
      <c r="F62" s="47"/>
      <c r="G62" s="477">
        <v>0</v>
      </c>
      <c r="H62" s="487"/>
      <c r="I62" s="488"/>
      <c r="J62" s="489" t="s">
        <v>52</v>
      </c>
      <c r="K62" s="489"/>
      <c r="L62" s="490" t="s">
        <v>52</v>
      </c>
      <c r="M62" s="489"/>
      <c r="N62" s="483"/>
      <c r="O62" s="483"/>
      <c r="P62" s="496"/>
      <c r="Q62" s="497"/>
      <c r="R62" s="501">
        <f t="shared" si="0"/>
        <v>0</v>
      </c>
      <c r="S62" s="497"/>
      <c r="T62" s="512"/>
      <c r="U62" s="512"/>
      <c r="V62" s="515"/>
      <c r="W62" s="512"/>
      <c r="X62" s="516"/>
      <c r="Y62" s="516"/>
      <c r="Z62" s="486"/>
      <c r="AA62" s="485"/>
      <c r="AB62" s="479"/>
      <c r="AC62" s="48"/>
      <c r="AD62" s="19" t="s">
        <v>55</v>
      </c>
      <c r="AE62" s="461">
        <f t="shared" si="27"/>
        <v>44197</v>
      </c>
      <c r="AF62" s="461">
        <f t="shared" si="2"/>
        <v>44198</v>
      </c>
      <c r="AG62" s="459"/>
      <c r="AH62" s="459"/>
      <c r="AI62" s="459"/>
      <c r="AJ62" s="469">
        <f t="shared" si="14"/>
        <v>0</v>
      </c>
      <c r="AK62" s="469">
        <f t="shared" si="15"/>
        <v>0</v>
      </c>
      <c r="AL62" s="469">
        <f t="shared" si="16"/>
        <v>0</v>
      </c>
      <c r="AM62" s="469">
        <f t="shared" si="17"/>
        <v>0</v>
      </c>
      <c r="AN62" s="469">
        <f t="shared" si="18"/>
        <v>0</v>
      </c>
      <c r="AO62" s="469">
        <f t="shared" si="19"/>
        <v>0</v>
      </c>
      <c r="AP62" s="469">
        <f t="shared" si="20"/>
        <v>0</v>
      </c>
      <c r="AQ62" s="469">
        <f t="shared" si="21"/>
        <v>0</v>
      </c>
      <c r="AR62" s="469">
        <f t="shared" si="22"/>
        <v>0</v>
      </c>
      <c r="AS62" s="469">
        <f t="shared" si="23"/>
        <v>0</v>
      </c>
      <c r="AT62" s="469">
        <f t="shared" si="24"/>
        <v>0</v>
      </c>
      <c r="AU62" s="469">
        <f t="shared" si="25"/>
        <v>0</v>
      </c>
      <c r="AV62" s="469">
        <f t="shared" si="26"/>
        <v>0</v>
      </c>
    </row>
    <row r="63" spans="1:48" ht="46.8" x14ac:dyDescent="0.25">
      <c r="A63" s="463"/>
      <c r="B63" s="463"/>
      <c r="C63" s="481"/>
      <c r="D63" s="482"/>
      <c r="E63" s="458"/>
      <c r="F63" s="47"/>
      <c r="G63" s="477">
        <v>0</v>
      </c>
      <c r="H63" s="487"/>
      <c r="I63" s="488"/>
      <c r="J63" s="489" t="s">
        <v>52</v>
      </c>
      <c r="K63" s="489"/>
      <c r="L63" s="490" t="s">
        <v>52</v>
      </c>
      <c r="M63" s="489"/>
      <c r="N63" s="483"/>
      <c r="O63" s="483"/>
      <c r="P63" s="496"/>
      <c r="Q63" s="497"/>
      <c r="R63" s="501">
        <f t="shared" si="0"/>
        <v>0</v>
      </c>
      <c r="S63" s="497"/>
      <c r="T63" s="512"/>
      <c r="U63" s="512"/>
      <c r="V63" s="515"/>
      <c r="W63" s="512"/>
      <c r="X63" s="516"/>
      <c r="Y63" s="516"/>
      <c r="Z63" s="486"/>
      <c r="AA63" s="485"/>
      <c r="AB63" s="479"/>
      <c r="AC63" s="48"/>
      <c r="AD63" s="19" t="s">
        <v>55</v>
      </c>
      <c r="AE63" s="461">
        <f t="shared" si="27"/>
        <v>44197</v>
      </c>
      <c r="AF63" s="461">
        <f t="shared" si="2"/>
        <v>44198</v>
      </c>
      <c r="AG63" s="459"/>
      <c r="AH63" s="459"/>
      <c r="AI63" s="459"/>
      <c r="AJ63" s="469">
        <f t="shared" si="14"/>
        <v>0</v>
      </c>
      <c r="AK63" s="469">
        <f t="shared" si="15"/>
        <v>0</v>
      </c>
      <c r="AL63" s="469">
        <f t="shared" si="16"/>
        <v>0</v>
      </c>
      <c r="AM63" s="469">
        <f t="shared" si="17"/>
        <v>0</v>
      </c>
      <c r="AN63" s="469">
        <f t="shared" si="18"/>
        <v>0</v>
      </c>
      <c r="AO63" s="469">
        <f t="shared" si="19"/>
        <v>0</v>
      </c>
      <c r="AP63" s="469">
        <f t="shared" si="20"/>
        <v>0</v>
      </c>
      <c r="AQ63" s="469">
        <f t="shared" si="21"/>
        <v>0</v>
      </c>
      <c r="AR63" s="469">
        <f t="shared" si="22"/>
        <v>0</v>
      </c>
      <c r="AS63" s="469">
        <f t="shared" si="23"/>
        <v>0</v>
      </c>
      <c r="AT63" s="469">
        <f t="shared" si="24"/>
        <v>0</v>
      </c>
      <c r="AU63" s="469">
        <f t="shared" si="25"/>
        <v>0</v>
      </c>
      <c r="AV63" s="469">
        <f t="shared" si="26"/>
        <v>0</v>
      </c>
    </row>
    <row r="64" spans="1:48" ht="46.8" x14ac:dyDescent="0.25">
      <c r="A64" s="463"/>
      <c r="B64" s="463"/>
      <c r="C64" s="481"/>
      <c r="D64" s="482"/>
      <c r="E64" s="458"/>
      <c r="F64" s="47"/>
      <c r="G64" s="477">
        <v>0</v>
      </c>
      <c r="H64" s="487"/>
      <c r="I64" s="488"/>
      <c r="J64" s="489" t="s">
        <v>52</v>
      </c>
      <c r="K64" s="489"/>
      <c r="L64" s="490" t="s">
        <v>52</v>
      </c>
      <c r="M64" s="489"/>
      <c r="N64" s="483"/>
      <c r="O64" s="483"/>
      <c r="P64" s="496"/>
      <c r="Q64" s="497"/>
      <c r="R64" s="501">
        <f t="shared" si="0"/>
        <v>0</v>
      </c>
      <c r="S64" s="497"/>
      <c r="T64" s="512"/>
      <c r="U64" s="512"/>
      <c r="V64" s="515"/>
      <c r="W64" s="512"/>
      <c r="X64" s="516"/>
      <c r="Y64" s="516"/>
      <c r="Z64" s="486"/>
      <c r="AA64" s="485"/>
      <c r="AB64" s="479"/>
      <c r="AC64" s="48"/>
      <c r="AD64" s="19" t="s">
        <v>55</v>
      </c>
      <c r="AE64" s="461">
        <f t="shared" si="27"/>
        <v>44197</v>
      </c>
      <c r="AF64" s="461">
        <f t="shared" si="2"/>
        <v>44198</v>
      </c>
      <c r="AG64" s="459"/>
      <c r="AH64" s="459"/>
      <c r="AI64" s="459"/>
      <c r="AJ64" s="469">
        <f t="shared" si="14"/>
        <v>0</v>
      </c>
      <c r="AK64" s="469">
        <f t="shared" si="15"/>
        <v>0</v>
      </c>
      <c r="AL64" s="469">
        <f t="shared" si="16"/>
        <v>0</v>
      </c>
      <c r="AM64" s="469">
        <f t="shared" si="17"/>
        <v>0</v>
      </c>
      <c r="AN64" s="469">
        <f t="shared" si="18"/>
        <v>0</v>
      </c>
      <c r="AO64" s="469">
        <f t="shared" si="19"/>
        <v>0</v>
      </c>
      <c r="AP64" s="469">
        <f t="shared" si="20"/>
        <v>0</v>
      </c>
      <c r="AQ64" s="469">
        <f t="shared" si="21"/>
        <v>0</v>
      </c>
      <c r="AR64" s="469">
        <f t="shared" si="22"/>
        <v>0</v>
      </c>
      <c r="AS64" s="469">
        <f t="shared" si="23"/>
        <v>0</v>
      </c>
      <c r="AT64" s="469">
        <f t="shared" si="24"/>
        <v>0</v>
      </c>
      <c r="AU64" s="469">
        <f t="shared" si="25"/>
        <v>0</v>
      </c>
      <c r="AV64" s="469">
        <f t="shared" si="26"/>
        <v>0</v>
      </c>
    </row>
    <row r="65" spans="1:48" ht="46.8" x14ac:dyDescent="0.25">
      <c r="A65" s="463"/>
      <c r="B65" s="463"/>
      <c r="C65" s="481"/>
      <c r="D65" s="482"/>
      <c r="E65" s="458"/>
      <c r="F65" s="47"/>
      <c r="G65" s="477">
        <v>0</v>
      </c>
      <c r="H65" s="487"/>
      <c r="I65" s="488"/>
      <c r="J65" s="489" t="s">
        <v>52</v>
      </c>
      <c r="K65" s="489"/>
      <c r="L65" s="490" t="s">
        <v>52</v>
      </c>
      <c r="M65" s="489"/>
      <c r="N65" s="483"/>
      <c r="O65" s="483"/>
      <c r="P65" s="496"/>
      <c r="Q65" s="497"/>
      <c r="R65" s="501">
        <f t="shared" si="0"/>
        <v>0</v>
      </c>
      <c r="S65" s="497"/>
      <c r="T65" s="512"/>
      <c r="U65" s="512"/>
      <c r="V65" s="515"/>
      <c r="W65" s="512"/>
      <c r="X65" s="516"/>
      <c r="Y65" s="516"/>
      <c r="Z65" s="486"/>
      <c r="AA65" s="485"/>
      <c r="AB65" s="479"/>
      <c r="AC65" s="48"/>
      <c r="AD65" s="19" t="s">
        <v>55</v>
      </c>
      <c r="AE65" s="461">
        <f t="shared" si="27"/>
        <v>44197</v>
      </c>
      <c r="AF65" s="461">
        <f t="shared" si="2"/>
        <v>44198</v>
      </c>
      <c r="AG65" s="459"/>
      <c r="AH65" s="459"/>
      <c r="AI65" s="459"/>
      <c r="AJ65" s="469">
        <f t="shared" si="14"/>
        <v>0</v>
      </c>
      <c r="AK65" s="469">
        <f t="shared" si="15"/>
        <v>0</v>
      </c>
      <c r="AL65" s="469">
        <f t="shared" si="16"/>
        <v>0</v>
      </c>
      <c r="AM65" s="469">
        <f t="shared" si="17"/>
        <v>0</v>
      </c>
      <c r="AN65" s="469">
        <f t="shared" si="18"/>
        <v>0</v>
      </c>
      <c r="AO65" s="469">
        <f t="shared" si="19"/>
        <v>0</v>
      </c>
      <c r="AP65" s="469">
        <f t="shared" si="20"/>
        <v>0</v>
      </c>
      <c r="AQ65" s="469">
        <f t="shared" si="21"/>
        <v>0</v>
      </c>
      <c r="AR65" s="469">
        <f t="shared" si="22"/>
        <v>0</v>
      </c>
      <c r="AS65" s="469">
        <f t="shared" si="23"/>
        <v>0</v>
      </c>
      <c r="AT65" s="469">
        <f t="shared" si="24"/>
        <v>0</v>
      </c>
      <c r="AU65" s="469">
        <f t="shared" si="25"/>
        <v>0</v>
      </c>
      <c r="AV65" s="469">
        <f t="shared" si="26"/>
        <v>0</v>
      </c>
    </row>
    <row r="66" spans="1:48" ht="46.8" x14ac:dyDescent="0.25">
      <c r="A66" s="463"/>
      <c r="B66" s="463"/>
      <c r="C66" s="481"/>
      <c r="D66" s="482"/>
      <c r="E66" s="458"/>
      <c r="F66" s="47"/>
      <c r="G66" s="477">
        <v>0</v>
      </c>
      <c r="H66" s="487"/>
      <c r="I66" s="488"/>
      <c r="J66" s="489" t="s">
        <v>52</v>
      </c>
      <c r="K66" s="489"/>
      <c r="L66" s="490" t="s">
        <v>52</v>
      </c>
      <c r="M66" s="489"/>
      <c r="N66" s="483"/>
      <c r="O66" s="483"/>
      <c r="P66" s="496"/>
      <c r="Q66" s="497"/>
      <c r="R66" s="501">
        <f t="shared" si="0"/>
        <v>0</v>
      </c>
      <c r="S66" s="497"/>
      <c r="T66" s="512"/>
      <c r="U66" s="512"/>
      <c r="V66" s="515"/>
      <c r="W66" s="512"/>
      <c r="X66" s="516"/>
      <c r="Y66" s="516"/>
      <c r="Z66" s="486"/>
      <c r="AA66" s="485"/>
      <c r="AB66" s="479"/>
      <c r="AC66" s="48"/>
      <c r="AD66" s="19" t="s">
        <v>55</v>
      </c>
      <c r="AE66" s="461">
        <f t="shared" si="27"/>
        <v>44197</v>
      </c>
      <c r="AF66" s="461">
        <f t="shared" si="2"/>
        <v>44198</v>
      </c>
      <c r="AG66" s="459"/>
      <c r="AH66" s="459"/>
      <c r="AI66" s="459"/>
      <c r="AJ66" s="469">
        <f t="shared" si="14"/>
        <v>0</v>
      </c>
      <c r="AK66" s="469">
        <f t="shared" si="15"/>
        <v>0</v>
      </c>
      <c r="AL66" s="469">
        <f t="shared" si="16"/>
        <v>0</v>
      </c>
      <c r="AM66" s="469">
        <f t="shared" si="17"/>
        <v>0</v>
      </c>
      <c r="AN66" s="469">
        <f t="shared" si="18"/>
        <v>0</v>
      </c>
      <c r="AO66" s="469">
        <f t="shared" si="19"/>
        <v>0</v>
      </c>
      <c r="AP66" s="469">
        <f t="shared" si="20"/>
        <v>0</v>
      </c>
      <c r="AQ66" s="469">
        <f t="shared" si="21"/>
        <v>0</v>
      </c>
      <c r="AR66" s="469">
        <f t="shared" si="22"/>
        <v>0</v>
      </c>
      <c r="AS66" s="469">
        <f t="shared" si="23"/>
        <v>0</v>
      </c>
      <c r="AT66" s="469">
        <f t="shared" si="24"/>
        <v>0</v>
      </c>
      <c r="AU66" s="469">
        <f t="shared" si="25"/>
        <v>0</v>
      </c>
      <c r="AV66" s="469">
        <f t="shared" si="26"/>
        <v>0</v>
      </c>
    </row>
    <row r="67" spans="1:48" ht="46.8" x14ac:dyDescent="0.25">
      <c r="A67" s="463"/>
      <c r="B67" s="463"/>
      <c r="C67" s="481"/>
      <c r="D67" s="482"/>
      <c r="E67" s="458"/>
      <c r="F67" s="47"/>
      <c r="G67" s="477">
        <v>0</v>
      </c>
      <c r="H67" s="487"/>
      <c r="I67" s="488"/>
      <c r="J67" s="489" t="s">
        <v>52</v>
      </c>
      <c r="K67" s="489"/>
      <c r="L67" s="490" t="s">
        <v>52</v>
      </c>
      <c r="M67" s="489"/>
      <c r="N67" s="483"/>
      <c r="O67" s="483"/>
      <c r="P67" s="496"/>
      <c r="Q67" s="497"/>
      <c r="R67" s="501">
        <f t="shared" si="0"/>
        <v>0</v>
      </c>
      <c r="S67" s="497"/>
      <c r="T67" s="512"/>
      <c r="U67" s="512"/>
      <c r="V67" s="515"/>
      <c r="W67" s="512"/>
      <c r="X67" s="516"/>
      <c r="Y67" s="516"/>
      <c r="Z67" s="486"/>
      <c r="AA67" s="485"/>
      <c r="AB67" s="479"/>
      <c r="AC67" s="48"/>
      <c r="AD67" s="19" t="s">
        <v>55</v>
      </c>
      <c r="AE67" s="461">
        <f t="shared" si="27"/>
        <v>44197</v>
      </c>
      <c r="AF67" s="461">
        <f t="shared" si="2"/>
        <v>44198</v>
      </c>
      <c r="AG67" s="459"/>
      <c r="AH67" s="459"/>
      <c r="AI67" s="459"/>
      <c r="AJ67" s="469">
        <f t="shared" si="14"/>
        <v>0</v>
      </c>
      <c r="AK67" s="469">
        <f t="shared" si="15"/>
        <v>0</v>
      </c>
      <c r="AL67" s="469">
        <f t="shared" si="16"/>
        <v>0</v>
      </c>
      <c r="AM67" s="469">
        <f t="shared" si="17"/>
        <v>0</v>
      </c>
      <c r="AN67" s="469">
        <f t="shared" si="18"/>
        <v>0</v>
      </c>
      <c r="AO67" s="469">
        <f t="shared" si="19"/>
        <v>0</v>
      </c>
      <c r="AP67" s="469">
        <f t="shared" si="20"/>
        <v>0</v>
      </c>
      <c r="AQ67" s="469">
        <f t="shared" si="21"/>
        <v>0</v>
      </c>
      <c r="AR67" s="469">
        <f t="shared" si="22"/>
        <v>0</v>
      </c>
      <c r="AS67" s="469">
        <f t="shared" si="23"/>
        <v>0</v>
      </c>
      <c r="AT67" s="469">
        <f t="shared" si="24"/>
        <v>0</v>
      </c>
      <c r="AU67" s="469">
        <f t="shared" si="25"/>
        <v>0</v>
      </c>
      <c r="AV67" s="469">
        <f t="shared" si="26"/>
        <v>0</v>
      </c>
    </row>
    <row r="68" spans="1:48" ht="46.8" x14ac:dyDescent="0.25">
      <c r="A68" s="463"/>
      <c r="B68" s="463"/>
      <c r="C68" s="481"/>
      <c r="D68" s="482"/>
      <c r="E68" s="458"/>
      <c r="F68" s="47"/>
      <c r="G68" s="477">
        <v>0</v>
      </c>
      <c r="H68" s="487"/>
      <c r="I68" s="488"/>
      <c r="J68" s="489" t="s">
        <v>52</v>
      </c>
      <c r="K68" s="489"/>
      <c r="L68" s="490" t="s">
        <v>52</v>
      </c>
      <c r="M68" s="489"/>
      <c r="N68" s="483"/>
      <c r="O68" s="483"/>
      <c r="P68" s="496"/>
      <c r="Q68" s="497"/>
      <c r="R68" s="501">
        <f t="shared" si="0"/>
        <v>0</v>
      </c>
      <c r="S68" s="497"/>
      <c r="T68" s="512"/>
      <c r="U68" s="512"/>
      <c r="V68" s="515"/>
      <c r="W68" s="512"/>
      <c r="X68" s="516"/>
      <c r="Y68" s="516"/>
      <c r="Z68" s="486"/>
      <c r="AA68" s="485"/>
      <c r="AB68" s="479"/>
      <c r="AC68" s="48"/>
      <c r="AD68" s="19" t="s">
        <v>55</v>
      </c>
      <c r="AE68" s="461">
        <f t="shared" si="27"/>
        <v>44197</v>
      </c>
      <c r="AF68" s="461">
        <f t="shared" si="2"/>
        <v>44198</v>
      </c>
      <c r="AG68" s="459"/>
      <c r="AH68" s="459"/>
      <c r="AI68" s="459"/>
      <c r="AJ68" s="469">
        <f t="shared" si="14"/>
        <v>0</v>
      </c>
      <c r="AK68" s="469">
        <f t="shared" si="15"/>
        <v>0</v>
      </c>
      <c r="AL68" s="469">
        <f t="shared" si="16"/>
        <v>0</v>
      </c>
      <c r="AM68" s="469">
        <f t="shared" si="17"/>
        <v>0</v>
      </c>
      <c r="AN68" s="469">
        <f t="shared" si="18"/>
        <v>0</v>
      </c>
      <c r="AO68" s="469">
        <f t="shared" si="19"/>
        <v>0</v>
      </c>
      <c r="AP68" s="469">
        <f t="shared" si="20"/>
        <v>0</v>
      </c>
      <c r="AQ68" s="469">
        <f t="shared" si="21"/>
        <v>0</v>
      </c>
      <c r="AR68" s="469">
        <f t="shared" si="22"/>
        <v>0</v>
      </c>
      <c r="AS68" s="469">
        <f t="shared" si="23"/>
        <v>0</v>
      </c>
      <c r="AT68" s="469">
        <f t="shared" si="24"/>
        <v>0</v>
      </c>
      <c r="AU68" s="469">
        <f t="shared" si="25"/>
        <v>0</v>
      </c>
      <c r="AV68" s="469">
        <f t="shared" si="26"/>
        <v>0</v>
      </c>
    </row>
    <row r="69" spans="1:48" ht="46.8" x14ac:dyDescent="0.25">
      <c r="A69" s="463"/>
      <c r="B69" s="463"/>
      <c r="C69" s="481"/>
      <c r="D69" s="482"/>
      <c r="E69" s="458"/>
      <c r="F69" s="47"/>
      <c r="G69" s="477">
        <v>0</v>
      </c>
      <c r="H69" s="487"/>
      <c r="I69" s="488"/>
      <c r="J69" s="489" t="s">
        <v>52</v>
      </c>
      <c r="K69" s="489"/>
      <c r="L69" s="490" t="s">
        <v>52</v>
      </c>
      <c r="M69" s="489"/>
      <c r="N69" s="483"/>
      <c r="O69" s="483"/>
      <c r="P69" s="496"/>
      <c r="Q69" s="497"/>
      <c r="R69" s="501">
        <f t="shared" si="0"/>
        <v>0</v>
      </c>
      <c r="S69" s="497"/>
      <c r="T69" s="512"/>
      <c r="U69" s="512"/>
      <c r="V69" s="515"/>
      <c r="W69" s="512"/>
      <c r="X69" s="516"/>
      <c r="Y69" s="516"/>
      <c r="Z69" s="486"/>
      <c r="AA69" s="485"/>
      <c r="AB69" s="479"/>
      <c r="AC69" s="48"/>
      <c r="AD69" s="19" t="s">
        <v>55</v>
      </c>
      <c r="AE69" s="461">
        <f t="shared" si="27"/>
        <v>44197</v>
      </c>
      <c r="AF69" s="461">
        <f t="shared" si="2"/>
        <v>44198</v>
      </c>
      <c r="AG69" s="459"/>
      <c r="AH69" s="459"/>
      <c r="AI69" s="459"/>
      <c r="AJ69" s="469">
        <f t="shared" si="14"/>
        <v>0</v>
      </c>
      <c r="AK69" s="469">
        <f t="shared" si="15"/>
        <v>0</v>
      </c>
      <c r="AL69" s="469">
        <f t="shared" si="16"/>
        <v>0</v>
      </c>
      <c r="AM69" s="469">
        <f t="shared" si="17"/>
        <v>0</v>
      </c>
      <c r="AN69" s="469">
        <f t="shared" si="18"/>
        <v>0</v>
      </c>
      <c r="AO69" s="469">
        <f t="shared" si="19"/>
        <v>0</v>
      </c>
      <c r="AP69" s="469">
        <f t="shared" si="20"/>
        <v>0</v>
      </c>
      <c r="AQ69" s="469">
        <f t="shared" si="21"/>
        <v>0</v>
      </c>
      <c r="AR69" s="469">
        <f t="shared" si="22"/>
        <v>0</v>
      </c>
      <c r="AS69" s="469">
        <f t="shared" si="23"/>
        <v>0</v>
      </c>
      <c r="AT69" s="469">
        <f t="shared" si="24"/>
        <v>0</v>
      </c>
      <c r="AU69" s="469">
        <f t="shared" si="25"/>
        <v>0</v>
      </c>
      <c r="AV69" s="469">
        <f t="shared" si="26"/>
        <v>0</v>
      </c>
    </row>
    <row r="70" spans="1:48" ht="46.8" x14ac:dyDescent="0.25">
      <c r="A70" s="463"/>
      <c r="B70" s="463"/>
      <c r="C70" s="481"/>
      <c r="D70" s="482"/>
      <c r="E70" s="458"/>
      <c r="F70" s="47"/>
      <c r="G70" s="477">
        <v>0</v>
      </c>
      <c r="H70" s="487"/>
      <c r="I70" s="488"/>
      <c r="J70" s="489" t="s">
        <v>52</v>
      </c>
      <c r="K70" s="489"/>
      <c r="L70" s="490" t="s">
        <v>52</v>
      </c>
      <c r="M70" s="489"/>
      <c r="N70" s="483"/>
      <c r="O70" s="483"/>
      <c r="P70" s="496"/>
      <c r="Q70" s="497"/>
      <c r="R70" s="501">
        <f t="shared" si="0"/>
        <v>0</v>
      </c>
      <c r="S70" s="497"/>
      <c r="T70" s="512"/>
      <c r="U70" s="512"/>
      <c r="V70" s="515"/>
      <c r="W70" s="512"/>
      <c r="X70" s="516"/>
      <c r="Y70" s="516"/>
      <c r="Z70" s="486"/>
      <c r="AA70" s="485"/>
      <c r="AB70" s="479"/>
      <c r="AC70" s="48"/>
      <c r="AD70" s="19" t="s">
        <v>55</v>
      </c>
      <c r="AE70" s="461">
        <f t="shared" si="27"/>
        <v>44197</v>
      </c>
      <c r="AF70" s="461">
        <f t="shared" si="2"/>
        <v>44198</v>
      </c>
      <c r="AG70" s="459"/>
      <c r="AH70" s="459"/>
      <c r="AI70" s="459"/>
      <c r="AJ70" s="469">
        <f t="shared" si="14"/>
        <v>0</v>
      </c>
      <c r="AK70" s="469">
        <f t="shared" si="15"/>
        <v>0</v>
      </c>
      <c r="AL70" s="469">
        <f t="shared" si="16"/>
        <v>0</v>
      </c>
      <c r="AM70" s="469">
        <f t="shared" si="17"/>
        <v>0</v>
      </c>
      <c r="AN70" s="469">
        <f t="shared" si="18"/>
        <v>0</v>
      </c>
      <c r="AO70" s="469">
        <f t="shared" si="19"/>
        <v>0</v>
      </c>
      <c r="AP70" s="469">
        <f t="shared" si="20"/>
        <v>0</v>
      </c>
      <c r="AQ70" s="469">
        <f t="shared" si="21"/>
        <v>0</v>
      </c>
      <c r="AR70" s="469">
        <f t="shared" si="22"/>
        <v>0</v>
      </c>
      <c r="AS70" s="469">
        <f t="shared" si="23"/>
        <v>0</v>
      </c>
      <c r="AT70" s="469">
        <f t="shared" si="24"/>
        <v>0</v>
      </c>
      <c r="AU70" s="469">
        <f t="shared" si="25"/>
        <v>0</v>
      </c>
      <c r="AV70" s="469">
        <f t="shared" si="26"/>
        <v>0</v>
      </c>
    </row>
    <row r="71" spans="1:48" ht="46.8" x14ac:dyDescent="0.25">
      <c r="A71" s="463"/>
      <c r="B71" s="463"/>
      <c r="C71" s="481"/>
      <c r="D71" s="482"/>
      <c r="E71" s="458"/>
      <c r="F71" s="47"/>
      <c r="G71" s="477">
        <v>0</v>
      </c>
      <c r="H71" s="487"/>
      <c r="I71" s="488"/>
      <c r="J71" s="489" t="s">
        <v>52</v>
      </c>
      <c r="K71" s="489"/>
      <c r="L71" s="490" t="s">
        <v>52</v>
      </c>
      <c r="M71" s="489"/>
      <c r="N71" s="483"/>
      <c r="O71" s="483"/>
      <c r="P71" s="496"/>
      <c r="Q71" s="497"/>
      <c r="R71" s="501">
        <f t="shared" ref="R71:R134" si="28">Q71*0.7355</f>
        <v>0</v>
      </c>
      <c r="S71" s="497"/>
      <c r="T71" s="512"/>
      <c r="U71" s="512"/>
      <c r="V71" s="515"/>
      <c r="W71" s="512"/>
      <c r="X71" s="516"/>
      <c r="Y71" s="516"/>
      <c r="Z71" s="486"/>
      <c r="AA71" s="485"/>
      <c r="AB71" s="479"/>
      <c r="AC71" s="48"/>
      <c r="AD71" s="19" t="s">
        <v>55</v>
      </c>
      <c r="AE71" s="461">
        <f t="shared" si="27"/>
        <v>44197</v>
      </c>
      <c r="AF71" s="461">
        <f t="shared" ref="AF71:AF134" si="29">AF70</f>
        <v>44198</v>
      </c>
      <c r="AG71" s="459"/>
      <c r="AH71" s="459"/>
      <c r="AI71" s="459"/>
      <c r="AJ71" s="469">
        <f t="shared" si="14"/>
        <v>0</v>
      </c>
      <c r="AK71" s="469">
        <f t="shared" si="15"/>
        <v>0</v>
      </c>
      <c r="AL71" s="469">
        <f t="shared" si="16"/>
        <v>0</v>
      </c>
      <c r="AM71" s="469">
        <f t="shared" si="17"/>
        <v>0</v>
      </c>
      <c r="AN71" s="469">
        <f t="shared" si="18"/>
        <v>0</v>
      </c>
      <c r="AO71" s="469">
        <f t="shared" si="19"/>
        <v>0</v>
      </c>
      <c r="AP71" s="469">
        <f t="shared" si="20"/>
        <v>0</v>
      </c>
      <c r="AQ71" s="469">
        <f t="shared" si="21"/>
        <v>0</v>
      </c>
      <c r="AR71" s="469">
        <f t="shared" si="22"/>
        <v>0</v>
      </c>
      <c r="AS71" s="469">
        <f t="shared" si="23"/>
        <v>0</v>
      </c>
      <c r="AT71" s="469">
        <f t="shared" si="24"/>
        <v>0</v>
      </c>
      <c r="AU71" s="469">
        <f t="shared" si="25"/>
        <v>0</v>
      </c>
      <c r="AV71" s="469">
        <f t="shared" si="26"/>
        <v>0</v>
      </c>
    </row>
    <row r="72" spans="1:48" ht="46.8" x14ac:dyDescent="0.25">
      <c r="A72" s="463"/>
      <c r="B72" s="463"/>
      <c r="C72" s="481"/>
      <c r="D72" s="482"/>
      <c r="E72" s="458"/>
      <c r="F72" s="47"/>
      <c r="G72" s="477">
        <v>0</v>
      </c>
      <c r="H72" s="487"/>
      <c r="I72" s="488"/>
      <c r="J72" s="489" t="s">
        <v>52</v>
      </c>
      <c r="K72" s="489"/>
      <c r="L72" s="490" t="s">
        <v>52</v>
      </c>
      <c r="M72" s="489"/>
      <c r="N72" s="483"/>
      <c r="O72" s="483"/>
      <c r="P72" s="496"/>
      <c r="Q72" s="497"/>
      <c r="R72" s="501">
        <f t="shared" si="28"/>
        <v>0</v>
      </c>
      <c r="S72" s="497"/>
      <c r="T72" s="512"/>
      <c r="U72" s="512"/>
      <c r="V72" s="515"/>
      <c r="W72" s="512"/>
      <c r="X72" s="516"/>
      <c r="Y72" s="516"/>
      <c r="Z72" s="486"/>
      <c r="AA72" s="485"/>
      <c r="AB72" s="479"/>
      <c r="AC72" s="48"/>
      <c r="AD72" s="19" t="s">
        <v>55</v>
      </c>
      <c r="AE72" s="461">
        <f t="shared" si="27"/>
        <v>44197</v>
      </c>
      <c r="AF72" s="461">
        <f t="shared" si="29"/>
        <v>44198</v>
      </c>
      <c r="AG72" s="459"/>
      <c r="AH72" s="459"/>
      <c r="AI72" s="459"/>
      <c r="AJ72" s="469">
        <f t="shared" ref="AJ72:AJ135" si="30">AJ71</f>
        <v>0</v>
      </c>
      <c r="AK72" s="469">
        <f t="shared" ref="AK72:AK135" si="31">AK71</f>
        <v>0</v>
      </c>
      <c r="AL72" s="469">
        <f t="shared" ref="AL72:AL135" si="32">AL71</f>
        <v>0</v>
      </c>
      <c r="AM72" s="469">
        <f t="shared" ref="AM72:AM135" si="33">AM71</f>
        <v>0</v>
      </c>
      <c r="AN72" s="469">
        <f t="shared" ref="AN72:AN135" si="34">AN71</f>
        <v>0</v>
      </c>
      <c r="AO72" s="469">
        <f t="shared" ref="AO72:AO135" si="35">AO71</f>
        <v>0</v>
      </c>
      <c r="AP72" s="469">
        <f t="shared" ref="AP72:AP135" si="36">AP71</f>
        <v>0</v>
      </c>
      <c r="AQ72" s="469">
        <f t="shared" ref="AQ72:AQ135" si="37">AQ71</f>
        <v>0</v>
      </c>
      <c r="AR72" s="469">
        <f t="shared" ref="AR72:AR135" si="38">AR71</f>
        <v>0</v>
      </c>
      <c r="AS72" s="469">
        <f t="shared" ref="AS72:AS135" si="39">AS71</f>
        <v>0</v>
      </c>
      <c r="AT72" s="469">
        <f t="shared" ref="AT72:AT135" si="40">AT71</f>
        <v>0</v>
      </c>
      <c r="AU72" s="469">
        <f t="shared" ref="AU72:AU135" si="41">AU71</f>
        <v>0</v>
      </c>
      <c r="AV72" s="469">
        <f t="shared" ref="AV72:AV135" si="42">AV71</f>
        <v>0</v>
      </c>
    </row>
    <row r="73" spans="1:48" ht="46.8" x14ac:dyDescent="0.25">
      <c r="A73" s="463"/>
      <c r="B73" s="463"/>
      <c r="C73" s="481"/>
      <c r="D73" s="482"/>
      <c r="E73" s="458"/>
      <c r="F73" s="47"/>
      <c r="G73" s="477">
        <v>0</v>
      </c>
      <c r="H73" s="487"/>
      <c r="I73" s="488"/>
      <c r="J73" s="489" t="s">
        <v>52</v>
      </c>
      <c r="K73" s="489"/>
      <c r="L73" s="490" t="s">
        <v>52</v>
      </c>
      <c r="M73" s="489"/>
      <c r="N73" s="483"/>
      <c r="O73" s="483"/>
      <c r="P73" s="496"/>
      <c r="Q73" s="497"/>
      <c r="R73" s="501">
        <f t="shared" si="28"/>
        <v>0</v>
      </c>
      <c r="S73" s="497"/>
      <c r="T73" s="512"/>
      <c r="U73" s="512"/>
      <c r="V73" s="515"/>
      <c r="W73" s="512"/>
      <c r="X73" s="516"/>
      <c r="Y73" s="516"/>
      <c r="Z73" s="486"/>
      <c r="AA73" s="485"/>
      <c r="AB73" s="479"/>
      <c r="AC73" s="48"/>
      <c r="AD73" s="19" t="s">
        <v>55</v>
      </c>
      <c r="AE73" s="461">
        <f t="shared" si="27"/>
        <v>44197</v>
      </c>
      <c r="AF73" s="461">
        <f t="shared" si="29"/>
        <v>44198</v>
      </c>
      <c r="AG73" s="459"/>
      <c r="AH73" s="459"/>
      <c r="AI73" s="459"/>
      <c r="AJ73" s="469">
        <f t="shared" si="30"/>
        <v>0</v>
      </c>
      <c r="AK73" s="469">
        <f t="shared" si="31"/>
        <v>0</v>
      </c>
      <c r="AL73" s="469">
        <f t="shared" si="32"/>
        <v>0</v>
      </c>
      <c r="AM73" s="469">
        <f t="shared" si="33"/>
        <v>0</v>
      </c>
      <c r="AN73" s="469">
        <f t="shared" si="34"/>
        <v>0</v>
      </c>
      <c r="AO73" s="469">
        <f t="shared" si="35"/>
        <v>0</v>
      </c>
      <c r="AP73" s="469">
        <f t="shared" si="36"/>
        <v>0</v>
      </c>
      <c r="AQ73" s="469">
        <f t="shared" si="37"/>
        <v>0</v>
      </c>
      <c r="AR73" s="469">
        <f t="shared" si="38"/>
        <v>0</v>
      </c>
      <c r="AS73" s="469">
        <f t="shared" si="39"/>
        <v>0</v>
      </c>
      <c r="AT73" s="469">
        <f t="shared" si="40"/>
        <v>0</v>
      </c>
      <c r="AU73" s="469">
        <f t="shared" si="41"/>
        <v>0</v>
      </c>
      <c r="AV73" s="469">
        <f t="shared" si="42"/>
        <v>0</v>
      </c>
    </row>
    <row r="74" spans="1:48" ht="46.8" x14ac:dyDescent="0.25">
      <c r="A74" s="463"/>
      <c r="B74" s="463"/>
      <c r="C74" s="481"/>
      <c r="D74" s="482"/>
      <c r="E74" s="458"/>
      <c r="F74" s="47"/>
      <c r="G74" s="477">
        <v>0</v>
      </c>
      <c r="H74" s="487"/>
      <c r="I74" s="488"/>
      <c r="J74" s="489" t="s">
        <v>52</v>
      </c>
      <c r="K74" s="489"/>
      <c r="L74" s="490" t="s">
        <v>52</v>
      </c>
      <c r="M74" s="489"/>
      <c r="N74" s="483"/>
      <c r="O74" s="483"/>
      <c r="P74" s="496"/>
      <c r="Q74" s="497"/>
      <c r="R74" s="501">
        <f t="shared" si="28"/>
        <v>0</v>
      </c>
      <c r="S74" s="497"/>
      <c r="T74" s="512"/>
      <c r="U74" s="512"/>
      <c r="V74" s="515"/>
      <c r="W74" s="512"/>
      <c r="X74" s="516"/>
      <c r="Y74" s="516"/>
      <c r="Z74" s="486"/>
      <c r="AA74" s="485"/>
      <c r="AB74" s="479"/>
      <c r="AC74" s="48"/>
      <c r="AD74" s="19" t="s">
        <v>55</v>
      </c>
      <c r="AE74" s="461">
        <f t="shared" si="27"/>
        <v>44197</v>
      </c>
      <c r="AF74" s="461">
        <f t="shared" si="29"/>
        <v>44198</v>
      </c>
      <c r="AG74" s="459"/>
      <c r="AH74" s="459"/>
      <c r="AI74" s="459"/>
      <c r="AJ74" s="469">
        <f t="shared" si="30"/>
        <v>0</v>
      </c>
      <c r="AK74" s="469">
        <f t="shared" si="31"/>
        <v>0</v>
      </c>
      <c r="AL74" s="469">
        <f t="shared" si="32"/>
        <v>0</v>
      </c>
      <c r="AM74" s="469">
        <f t="shared" si="33"/>
        <v>0</v>
      </c>
      <c r="AN74" s="469">
        <f t="shared" si="34"/>
        <v>0</v>
      </c>
      <c r="AO74" s="469">
        <f t="shared" si="35"/>
        <v>0</v>
      </c>
      <c r="AP74" s="469">
        <f t="shared" si="36"/>
        <v>0</v>
      </c>
      <c r="AQ74" s="469">
        <f t="shared" si="37"/>
        <v>0</v>
      </c>
      <c r="AR74" s="469">
        <f t="shared" si="38"/>
        <v>0</v>
      </c>
      <c r="AS74" s="469">
        <f t="shared" si="39"/>
        <v>0</v>
      </c>
      <c r="AT74" s="469">
        <f t="shared" si="40"/>
        <v>0</v>
      </c>
      <c r="AU74" s="469">
        <f t="shared" si="41"/>
        <v>0</v>
      </c>
      <c r="AV74" s="469">
        <f t="shared" si="42"/>
        <v>0</v>
      </c>
    </row>
    <row r="75" spans="1:48" ht="46.8" x14ac:dyDescent="0.25">
      <c r="A75" s="463"/>
      <c r="B75" s="463"/>
      <c r="C75" s="481"/>
      <c r="D75" s="482"/>
      <c r="E75" s="458"/>
      <c r="F75" s="47"/>
      <c r="G75" s="477">
        <v>0</v>
      </c>
      <c r="H75" s="487"/>
      <c r="I75" s="488"/>
      <c r="J75" s="489" t="s">
        <v>52</v>
      </c>
      <c r="K75" s="489"/>
      <c r="L75" s="490" t="s">
        <v>52</v>
      </c>
      <c r="M75" s="489"/>
      <c r="N75" s="483"/>
      <c r="O75" s="483"/>
      <c r="P75" s="496"/>
      <c r="Q75" s="497"/>
      <c r="R75" s="501">
        <f t="shared" si="28"/>
        <v>0</v>
      </c>
      <c r="S75" s="497"/>
      <c r="T75" s="512"/>
      <c r="U75" s="512"/>
      <c r="V75" s="515"/>
      <c r="W75" s="512"/>
      <c r="X75" s="516"/>
      <c r="Y75" s="516"/>
      <c r="Z75" s="486"/>
      <c r="AA75" s="485"/>
      <c r="AB75" s="479"/>
      <c r="AC75" s="48"/>
      <c r="AD75" s="19" t="s">
        <v>55</v>
      </c>
      <c r="AE75" s="461">
        <f t="shared" si="27"/>
        <v>44197</v>
      </c>
      <c r="AF75" s="461">
        <f t="shared" si="29"/>
        <v>44198</v>
      </c>
      <c r="AG75" s="459"/>
      <c r="AH75" s="459"/>
      <c r="AI75" s="459"/>
      <c r="AJ75" s="469">
        <f t="shared" si="30"/>
        <v>0</v>
      </c>
      <c r="AK75" s="469">
        <f t="shared" si="31"/>
        <v>0</v>
      </c>
      <c r="AL75" s="469">
        <f t="shared" si="32"/>
        <v>0</v>
      </c>
      <c r="AM75" s="469">
        <f t="shared" si="33"/>
        <v>0</v>
      </c>
      <c r="AN75" s="469">
        <f t="shared" si="34"/>
        <v>0</v>
      </c>
      <c r="AO75" s="469">
        <f t="shared" si="35"/>
        <v>0</v>
      </c>
      <c r="AP75" s="469">
        <f t="shared" si="36"/>
        <v>0</v>
      </c>
      <c r="AQ75" s="469">
        <f t="shared" si="37"/>
        <v>0</v>
      </c>
      <c r="AR75" s="469">
        <f t="shared" si="38"/>
        <v>0</v>
      </c>
      <c r="AS75" s="469">
        <f t="shared" si="39"/>
        <v>0</v>
      </c>
      <c r="AT75" s="469">
        <f t="shared" si="40"/>
        <v>0</v>
      </c>
      <c r="AU75" s="469">
        <f t="shared" si="41"/>
        <v>0</v>
      </c>
      <c r="AV75" s="469">
        <f t="shared" si="42"/>
        <v>0</v>
      </c>
    </row>
    <row r="76" spans="1:48" ht="46.8" x14ac:dyDescent="0.25">
      <c r="A76" s="463"/>
      <c r="B76" s="463"/>
      <c r="C76" s="481"/>
      <c r="D76" s="482"/>
      <c r="E76" s="458"/>
      <c r="F76" s="47"/>
      <c r="G76" s="477">
        <v>0</v>
      </c>
      <c r="H76" s="487"/>
      <c r="I76" s="488"/>
      <c r="J76" s="489" t="s">
        <v>52</v>
      </c>
      <c r="K76" s="489"/>
      <c r="L76" s="490" t="s">
        <v>52</v>
      </c>
      <c r="M76" s="489"/>
      <c r="N76" s="483"/>
      <c r="O76" s="483"/>
      <c r="P76" s="496"/>
      <c r="Q76" s="497"/>
      <c r="R76" s="501">
        <f t="shared" si="28"/>
        <v>0</v>
      </c>
      <c r="S76" s="497"/>
      <c r="T76" s="512"/>
      <c r="U76" s="512"/>
      <c r="V76" s="515"/>
      <c r="W76" s="512"/>
      <c r="X76" s="516"/>
      <c r="Y76" s="516"/>
      <c r="Z76" s="486"/>
      <c r="AA76" s="485"/>
      <c r="AB76" s="479"/>
      <c r="AC76" s="48"/>
      <c r="AD76" s="19" t="s">
        <v>55</v>
      </c>
      <c r="AE76" s="461">
        <f t="shared" si="27"/>
        <v>44197</v>
      </c>
      <c r="AF76" s="461">
        <f t="shared" si="29"/>
        <v>44198</v>
      </c>
      <c r="AG76" s="459"/>
      <c r="AH76" s="459"/>
      <c r="AI76" s="459"/>
      <c r="AJ76" s="469">
        <f t="shared" si="30"/>
        <v>0</v>
      </c>
      <c r="AK76" s="469">
        <f t="shared" si="31"/>
        <v>0</v>
      </c>
      <c r="AL76" s="469">
        <f t="shared" si="32"/>
        <v>0</v>
      </c>
      <c r="AM76" s="469">
        <f t="shared" si="33"/>
        <v>0</v>
      </c>
      <c r="AN76" s="469">
        <f t="shared" si="34"/>
        <v>0</v>
      </c>
      <c r="AO76" s="469">
        <f t="shared" si="35"/>
        <v>0</v>
      </c>
      <c r="AP76" s="469">
        <f t="shared" si="36"/>
        <v>0</v>
      </c>
      <c r="AQ76" s="469">
        <f t="shared" si="37"/>
        <v>0</v>
      </c>
      <c r="AR76" s="469">
        <f t="shared" si="38"/>
        <v>0</v>
      </c>
      <c r="AS76" s="469">
        <f t="shared" si="39"/>
        <v>0</v>
      </c>
      <c r="AT76" s="469">
        <f t="shared" si="40"/>
        <v>0</v>
      </c>
      <c r="AU76" s="469">
        <f t="shared" si="41"/>
        <v>0</v>
      </c>
      <c r="AV76" s="469">
        <f t="shared" si="42"/>
        <v>0</v>
      </c>
    </row>
    <row r="77" spans="1:48" ht="46.8" x14ac:dyDescent="0.25">
      <c r="A77" s="463"/>
      <c r="B77" s="463"/>
      <c r="C77" s="481"/>
      <c r="D77" s="482"/>
      <c r="E77" s="458"/>
      <c r="F77" s="47"/>
      <c r="G77" s="477">
        <v>0</v>
      </c>
      <c r="H77" s="487"/>
      <c r="I77" s="488"/>
      <c r="J77" s="489" t="s">
        <v>52</v>
      </c>
      <c r="K77" s="489"/>
      <c r="L77" s="490" t="s">
        <v>52</v>
      </c>
      <c r="M77" s="489"/>
      <c r="N77" s="483"/>
      <c r="O77" s="483"/>
      <c r="P77" s="496"/>
      <c r="Q77" s="497"/>
      <c r="R77" s="501">
        <f t="shared" si="28"/>
        <v>0</v>
      </c>
      <c r="S77" s="497"/>
      <c r="T77" s="512"/>
      <c r="U77" s="512"/>
      <c r="V77" s="515"/>
      <c r="W77" s="512"/>
      <c r="X77" s="516"/>
      <c r="Y77" s="516"/>
      <c r="Z77" s="486"/>
      <c r="AA77" s="485"/>
      <c r="AB77" s="479"/>
      <c r="AC77" s="48"/>
      <c r="AD77" s="19" t="s">
        <v>55</v>
      </c>
      <c r="AE77" s="461">
        <f t="shared" si="27"/>
        <v>44197</v>
      </c>
      <c r="AF77" s="461">
        <f t="shared" si="29"/>
        <v>44198</v>
      </c>
      <c r="AG77" s="459"/>
      <c r="AH77" s="459"/>
      <c r="AI77" s="459"/>
      <c r="AJ77" s="469">
        <f t="shared" si="30"/>
        <v>0</v>
      </c>
      <c r="AK77" s="469">
        <f t="shared" si="31"/>
        <v>0</v>
      </c>
      <c r="AL77" s="469">
        <f t="shared" si="32"/>
        <v>0</v>
      </c>
      <c r="AM77" s="469">
        <f t="shared" si="33"/>
        <v>0</v>
      </c>
      <c r="AN77" s="469">
        <f t="shared" si="34"/>
        <v>0</v>
      </c>
      <c r="AO77" s="469">
        <f t="shared" si="35"/>
        <v>0</v>
      </c>
      <c r="AP77" s="469">
        <f t="shared" si="36"/>
        <v>0</v>
      </c>
      <c r="AQ77" s="469">
        <f t="shared" si="37"/>
        <v>0</v>
      </c>
      <c r="AR77" s="469">
        <f t="shared" si="38"/>
        <v>0</v>
      </c>
      <c r="AS77" s="469">
        <f t="shared" si="39"/>
        <v>0</v>
      </c>
      <c r="AT77" s="469">
        <f t="shared" si="40"/>
        <v>0</v>
      </c>
      <c r="AU77" s="469">
        <f t="shared" si="41"/>
        <v>0</v>
      </c>
      <c r="AV77" s="469">
        <f t="shared" si="42"/>
        <v>0</v>
      </c>
    </row>
    <row r="78" spans="1:48" ht="46.8" x14ac:dyDescent="0.25">
      <c r="A78" s="463"/>
      <c r="B78" s="463"/>
      <c r="C78" s="481"/>
      <c r="D78" s="482"/>
      <c r="E78" s="458"/>
      <c r="F78" s="47"/>
      <c r="G78" s="477">
        <v>0</v>
      </c>
      <c r="H78" s="487"/>
      <c r="I78" s="488"/>
      <c r="J78" s="489" t="s">
        <v>52</v>
      </c>
      <c r="K78" s="489"/>
      <c r="L78" s="490" t="s">
        <v>52</v>
      </c>
      <c r="M78" s="489"/>
      <c r="N78" s="483"/>
      <c r="O78" s="483"/>
      <c r="P78" s="496"/>
      <c r="Q78" s="497"/>
      <c r="R78" s="501">
        <f t="shared" si="28"/>
        <v>0</v>
      </c>
      <c r="S78" s="497"/>
      <c r="T78" s="512"/>
      <c r="U78" s="512"/>
      <c r="V78" s="515"/>
      <c r="W78" s="512"/>
      <c r="X78" s="516"/>
      <c r="Y78" s="516"/>
      <c r="Z78" s="486"/>
      <c r="AA78" s="485"/>
      <c r="AB78" s="479"/>
      <c r="AC78" s="48"/>
      <c r="AD78" s="19" t="s">
        <v>55</v>
      </c>
      <c r="AE78" s="461">
        <f t="shared" si="27"/>
        <v>44197</v>
      </c>
      <c r="AF78" s="461">
        <f t="shared" si="29"/>
        <v>44198</v>
      </c>
      <c r="AG78" s="459"/>
      <c r="AH78" s="459"/>
      <c r="AI78" s="459"/>
      <c r="AJ78" s="469">
        <f t="shared" si="30"/>
        <v>0</v>
      </c>
      <c r="AK78" s="469">
        <f t="shared" si="31"/>
        <v>0</v>
      </c>
      <c r="AL78" s="469">
        <f t="shared" si="32"/>
        <v>0</v>
      </c>
      <c r="AM78" s="469">
        <f t="shared" si="33"/>
        <v>0</v>
      </c>
      <c r="AN78" s="469">
        <f t="shared" si="34"/>
        <v>0</v>
      </c>
      <c r="AO78" s="469">
        <f t="shared" si="35"/>
        <v>0</v>
      </c>
      <c r="AP78" s="469">
        <f t="shared" si="36"/>
        <v>0</v>
      </c>
      <c r="AQ78" s="469">
        <f t="shared" si="37"/>
        <v>0</v>
      </c>
      <c r="AR78" s="469">
        <f t="shared" si="38"/>
        <v>0</v>
      </c>
      <c r="AS78" s="469">
        <f t="shared" si="39"/>
        <v>0</v>
      </c>
      <c r="AT78" s="469">
        <f t="shared" si="40"/>
        <v>0</v>
      </c>
      <c r="AU78" s="469">
        <f t="shared" si="41"/>
        <v>0</v>
      </c>
      <c r="AV78" s="469">
        <f t="shared" si="42"/>
        <v>0</v>
      </c>
    </row>
    <row r="79" spans="1:48" ht="46.8" x14ac:dyDescent="0.25">
      <c r="A79" s="463"/>
      <c r="B79" s="463"/>
      <c r="C79" s="481"/>
      <c r="D79" s="482"/>
      <c r="E79" s="458"/>
      <c r="F79" s="47"/>
      <c r="G79" s="477">
        <v>0</v>
      </c>
      <c r="H79" s="487"/>
      <c r="I79" s="488"/>
      <c r="J79" s="489" t="s">
        <v>52</v>
      </c>
      <c r="K79" s="489"/>
      <c r="L79" s="490" t="s">
        <v>52</v>
      </c>
      <c r="M79" s="489"/>
      <c r="N79" s="483"/>
      <c r="O79" s="483"/>
      <c r="P79" s="496"/>
      <c r="Q79" s="497"/>
      <c r="R79" s="501">
        <f t="shared" si="28"/>
        <v>0</v>
      </c>
      <c r="S79" s="497"/>
      <c r="T79" s="512"/>
      <c r="U79" s="512"/>
      <c r="V79" s="515"/>
      <c r="W79" s="512"/>
      <c r="X79" s="516"/>
      <c r="Y79" s="516"/>
      <c r="Z79" s="486"/>
      <c r="AA79" s="485"/>
      <c r="AB79" s="479"/>
      <c r="AC79" s="48"/>
      <c r="AD79" s="19" t="s">
        <v>55</v>
      </c>
      <c r="AE79" s="461">
        <f t="shared" si="27"/>
        <v>44197</v>
      </c>
      <c r="AF79" s="461">
        <f t="shared" si="29"/>
        <v>44198</v>
      </c>
      <c r="AG79" s="459"/>
      <c r="AH79" s="459"/>
      <c r="AI79" s="459"/>
      <c r="AJ79" s="469">
        <f t="shared" si="30"/>
        <v>0</v>
      </c>
      <c r="AK79" s="469">
        <f t="shared" si="31"/>
        <v>0</v>
      </c>
      <c r="AL79" s="469">
        <f t="shared" si="32"/>
        <v>0</v>
      </c>
      <c r="AM79" s="469">
        <f t="shared" si="33"/>
        <v>0</v>
      </c>
      <c r="AN79" s="469">
        <f t="shared" si="34"/>
        <v>0</v>
      </c>
      <c r="AO79" s="469">
        <f t="shared" si="35"/>
        <v>0</v>
      </c>
      <c r="AP79" s="469">
        <f t="shared" si="36"/>
        <v>0</v>
      </c>
      <c r="AQ79" s="469">
        <f t="shared" si="37"/>
        <v>0</v>
      </c>
      <c r="AR79" s="469">
        <f t="shared" si="38"/>
        <v>0</v>
      </c>
      <c r="AS79" s="469">
        <f t="shared" si="39"/>
        <v>0</v>
      </c>
      <c r="AT79" s="469">
        <f t="shared" si="40"/>
        <v>0</v>
      </c>
      <c r="AU79" s="469">
        <f t="shared" si="41"/>
        <v>0</v>
      </c>
      <c r="AV79" s="469">
        <f t="shared" si="42"/>
        <v>0</v>
      </c>
    </row>
    <row r="80" spans="1:48" ht="46.8" x14ac:dyDescent="0.25">
      <c r="A80" s="463"/>
      <c r="B80" s="463"/>
      <c r="C80" s="481"/>
      <c r="D80" s="482"/>
      <c r="E80" s="458"/>
      <c r="F80" s="47"/>
      <c r="G80" s="477">
        <v>0</v>
      </c>
      <c r="H80" s="487"/>
      <c r="I80" s="488"/>
      <c r="J80" s="489" t="s">
        <v>52</v>
      </c>
      <c r="K80" s="489"/>
      <c r="L80" s="490" t="s">
        <v>52</v>
      </c>
      <c r="M80" s="489"/>
      <c r="N80" s="483"/>
      <c r="O80" s="483"/>
      <c r="P80" s="496"/>
      <c r="Q80" s="497"/>
      <c r="R80" s="501">
        <f t="shared" si="28"/>
        <v>0</v>
      </c>
      <c r="S80" s="497"/>
      <c r="T80" s="512"/>
      <c r="U80" s="512"/>
      <c r="V80" s="515"/>
      <c r="W80" s="512"/>
      <c r="X80" s="516"/>
      <c r="Y80" s="516"/>
      <c r="Z80" s="486"/>
      <c r="AA80" s="485"/>
      <c r="AB80" s="479"/>
      <c r="AC80" s="48"/>
      <c r="AD80" s="19" t="s">
        <v>55</v>
      </c>
      <c r="AE80" s="461">
        <f t="shared" si="27"/>
        <v>44197</v>
      </c>
      <c r="AF80" s="461">
        <f t="shared" si="29"/>
        <v>44198</v>
      </c>
      <c r="AG80" s="459"/>
      <c r="AH80" s="459"/>
      <c r="AI80" s="459"/>
      <c r="AJ80" s="469">
        <f t="shared" si="30"/>
        <v>0</v>
      </c>
      <c r="AK80" s="469">
        <f t="shared" si="31"/>
        <v>0</v>
      </c>
      <c r="AL80" s="469">
        <f t="shared" si="32"/>
        <v>0</v>
      </c>
      <c r="AM80" s="469">
        <f t="shared" si="33"/>
        <v>0</v>
      </c>
      <c r="AN80" s="469">
        <f t="shared" si="34"/>
        <v>0</v>
      </c>
      <c r="AO80" s="469">
        <f t="shared" si="35"/>
        <v>0</v>
      </c>
      <c r="AP80" s="469">
        <f t="shared" si="36"/>
        <v>0</v>
      </c>
      <c r="AQ80" s="469">
        <f t="shared" si="37"/>
        <v>0</v>
      </c>
      <c r="AR80" s="469">
        <f t="shared" si="38"/>
        <v>0</v>
      </c>
      <c r="AS80" s="469">
        <f t="shared" si="39"/>
        <v>0</v>
      </c>
      <c r="AT80" s="469">
        <f t="shared" si="40"/>
        <v>0</v>
      </c>
      <c r="AU80" s="469">
        <f t="shared" si="41"/>
        <v>0</v>
      </c>
      <c r="AV80" s="469">
        <f t="shared" si="42"/>
        <v>0</v>
      </c>
    </row>
    <row r="81" spans="1:48" ht="46.8" x14ac:dyDescent="0.25">
      <c r="A81" s="463"/>
      <c r="B81" s="463"/>
      <c r="C81" s="481"/>
      <c r="D81" s="482"/>
      <c r="E81" s="458"/>
      <c r="F81" s="47"/>
      <c r="G81" s="477">
        <v>0</v>
      </c>
      <c r="H81" s="487"/>
      <c r="I81" s="488"/>
      <c r="J81" s="489" t="s">
        <v>52</v>
      </c>
      <c r="K81" s="489"/>
      <c r="L81" s="490" t="s">
        <v>52</v>
      </c>
      <c r="M81" s="489"/>
      <c r="N81" s="483"/>
      <c r="O81" s="483"/>
      <c r="P81" s="496"/>
      <c r="Q81" s="497"/>
      <c r="R81" s="501">
        <f t="shared" si="28"/>
        <v>0</v>
      </c>
      <c r="S81" s="497"/>
      <c r="T81" s="512"/>
      <c r="U81" s="512"/>
      <c r="V81" s="515"/>
      <c r="W81" s="512"/>
      <c r="X81" s="516"/>
      <c r="Y81" s="516"/>
      <c r="Z81" s="486"/>
      <c r="AA81" s="485"/>
      <c r="AB81" s="479"/>
      <c r="AC81" s="48"/>
      <c r="AD81" s="19" t="s">
        <v>55</v>
      </c>
      <c r="AE81" s="461">
        <f t="shared" si="27"/>
        <v>44197</v>
      </c>
      <c r="AF81" s="461">
        <f t="shared" si="29"/>
        <v>44198</v>
      </c>
      <c r="AG81" s="459"/>
      <c r="AH81" s="459"/>
      <c r="AI81" s="459"/>
      <c r="AJ81" s="469">
        <f t="shared" si="30"/>
        <v>0</v>
      </c>
      <c r="AK81" s="469">
        <f t="shared" si="31"/>
        <v>0</v>
      </c>
      <c r="AL81" s="469">
        <f t="shared" si="32"/>
        <v>0</v>
      </c>
      <c r="AM81" s="469">
        <f t="shared" si="33"/>
        <v>0</v>
      </c>
      <c r="AN81" s="469">
        <f t="shared" si="34"/>
        <v>0</v>
      </c>
      <c r="AO81" s="469">
        <f t="shared" si="35"/>
        <v>0</v>
      </c>
      <c r="AP81" s="469">
        <f t="shared" si="36"/>
        <v>0</v>
      </c>
      <c r="AQ81" s="469">
        <f t="shared" si="37"/>
        <v>0</v>
      </c>
      <c r="AR81" s="469">
        <f t="shared" si="38"/>
        <v>0</v>
      </c>
      <c r="AS81" s="469">
        <f t="shared" si="39"/>
        <v>0</v>
      </c>
      <c r="AT81" s="469">
        <f t="shared" si="40"/>
        <v>0</v>
      </c>
      <c r="AU81" s="469">
        <f t="shared" si="41"/>
        <v>0</v>
      </c>
      <c r="AV81" s="469">
        <f t="shared" si="42"/>
        <v>0</v>
      </c>
    </row>
    <row r="82" spans="1:48" ht="46.8" x14ac:dyDescent="0.25">
      <c r="A82" s="463"/>
      <c r="B82" s="463"/>
      <c r="C82" s="481"/>
      <c r="D82" s="482"/>
      <c r="E82" s="458"/>
      <c r="F82" s="47"/>
      <c r="G82" s="477">
        <v>0</v>
      </c>
      <c r="H82" s="487"/>
      <c r="I82" s="488"/>
      <c r="J82" s="489" t="s">
        <v>52</v>
      </c>
      <c r="K82" s="489"/>
      <c r="L82" s="490" t="s">
        <v>52</v>
      </c>
      <c r="M82" s="489"/>
      <c r="N82" s="483"/>
      <c r="O82" s="483"/>
      <c r="P82" s="496"/>
      <c r="Q82" s="497"/>
      <c r="R82" s="501">
        <f t="shared" si="28"/>
        <v>0</v>
      </c>
      <c r="S82" s="497"/>
      <c r="T82" s="512"/>
      <c r="U82" s="512"/>
      <c r="V82" s="515"/>
      <c r="W82" s="512"/>
      <c r="X82" s="516"/>
      <c r="Y82" s="516"/>
      <c r="Z82" s="486"/>
      <c r="AA82" s="485"/>
      <c r="AB82" s="479"/>
      <c r="AC82" s="48"/>
      <c r="AD82" s="19" t="s">
        <v>55</v>
      </c>
      <c r="AE82" s="461">
        <f t="shared" si="27"/>
        <v>44197</v>
      </c>
      <c r="AF82" s="461">
        <f t="shared" si="29"/>
        <v>44198</v>
      </c>
      <c r="AG82" s="459"/>
      <c r="AH82" s="459"/>
      <c r="AI82" s="459"/>
      <c r="AJ82" s="469">
        <f t="shared" si="30"/>
        <v>0</v>
      </c>
      <c r="AK82" s="469">
        <f t="shared" si="31"/>
        <v>0</v>
      </c>
      <c r="AL82" s="469">
        <f t="shared" si="32"/>
        <v>0</v>
      </c>
      <c r="AM82" s="469">
        <f t="shared" si="33"/>
        <v>0</v>
      </c>
      <c r="AN82" s="469">
        <f t="shared" si="34"/>
        <v>0</v>
      </c>
      <c r="AO82" s="469">
        <f t="shared" si="35"/>
        <v>0</v>
      </c>
      <c r="AP82" s="469">
        <f t="shared" si="36"/>
        <v>0</v>
      </c>
      <c r="AQ82" s="469">
        <f t="shared" si="37"/>
        <v>0</v>
      </c>
      <c r="AR82" s="469">
        <f t="shared" si="38"/>
        <v>0</v>
      </c>
      <c r="AS82" s="469">
        <f t="shared" si="39"/>
        <v>0</v>
      </c>
      <c r="AT82" s="469">
        <f t="shared" si="40"/>
        <v>0</v>
      </c>
      <c r="AU82" s="469">
        <f t="shared" si="41"/>
        <v>0</v>
      </c>
      <c r="AV82" s="469">
        <f t="shared" si="42"/>
        <v>0</v>
      </c>
    </row>
    <row r="83" spans="1:48" ht="46.8" x14ac:dyDescent="0.25">
      <c r="A83" s="463"/>
      <c r="B83" s="463"/>
      <c r="C83" s="481"/>
      <c r="D83" s="482"/>
      <c r="E83" s="458"/>
      <c r="F83" s="47"/>
      <c r="G83" s="477"/>
      <c r="H83" s="487"/>
      <c r="I83" s="488"/>
      <c r="J83" s="489" t="s">
        <v>52</v>
      </c>
      <c r="K83" s="489"/>
      <c r="L83" s="490" t="s">
        <v>52</v>
      </c>
      <c r="M83" s="489"/>
      <c r="N83" s="483"/>
      <c r="O83" s="483"/>
      <c r="P83" s="496"/>
      <c r="Q83" s="497"/>
      <c r="R83" s="501">
        <f t="shared" si="28"/>
        <v>0</v>
      </c>
      <c r="S83" s="497"/>
      <c r="T83" s="512"/>
      <c r="U83" s="512"/>
      <c r="V83" s="515"/>
      <c r="W83" s="512"/>
      <c r="X83" s="516"/>
      <c r="Y83" s="516"/>
      <c r="Z83" s="486"/>
      <c r="AA83" s="485"/>
      <c r="AB83" s="479"/>
      <c r="AC83" s="48"/>
      <c r="AD83" s="19" t="s">
        <v>55</v>
      </c>
      <c r="AE83" s="461">
        <f t="shared" si="27"/>
        <v>44197</v>
      </c>
      <c r="AF83" s="461">
        <f t="shared" si="29"/>
        <v>44198</v>
      </c>
      <c r="AG83" s="459"/>
      <c r="AH83" s="459"/>
      <c r="AI83" s="459"/>
      <c r="AJ83" s="469">
        <f t="shared" si="30"/>
        <v>0</v>
      </c>
      <c r="AK83" s="469">
        <f t="shared" si="31"/>
        <v>0</v>
      </c>
      <c r="AL83" s="469">
        <f t="shared" si="32"/>
        <v>0</v>
      </c>
      <c r="AM83" s="469">
        <f t="shared" si="33"/>
        <v>0</v>
      </c>
      <c r="AN83" s="469">
        <f t="shared" si="34"/>
        <v>0</v>
      </c>
      <c r="AO83" s="469">
        <f t="shared" si="35"/>
        <v>0</v>
      </c>
      <c r="AP83" s="469">
        <f t="shared" si="36"/>
        <v>0</v>
      </c>
      <c r="AQ83" s="469">
        <f t="shared" si="37"/>
        <v>0</v>
      </c>
      <c r="AR83" s="469">
        <f t="shared" si="38"/>
        <v>0</v>
      </c>
      <c r="AS83" s="469">
        <f t="shared" si="39"/>
        <v>0</v>
      </c>
      <c r="AT83" s="469">
        <f t="shared" si="40"/>
        <v>0</v>
      </c>
      <c r="AU83" s="469">
        <f t="shared" si="41"/>
        <v>0</v>
      </c>
      <c r="AV83" s="469">
        <f t="shared" si="42"/>
        <v>0</v>
      </c>
    </row>
    <row r="84" spans="1:48" ht="46.8" x14ac:dyDescent="0.25">
      <c r="A84" s="463"/>
      <c r="B84" s="463"/>
      <c r="C84" s="481"/>
      <c r="D84" s="482"/>
      <c r="E84" s="458"/>
      <c r="F84" s="47"/>
      <c r="G84" s="477"/>
      <c r="H84" s="487"/>
      <c r="I84" s="488"/>
      <c r="J84" s="489" t="s">
        <v>52</v>
      </c>
      <c r="K84" s="489"/>
      <c r="L84" s="490" t="s">
        <v>52</v>
      </c>
      <c r="M84" s="489"/>
      <c r="N84" s="483"/>
      <c r="O84" s="483"/>
      <c r="P84" s="496"/>
      <c r="Q84" s="497"/>
      <c r="R84" s="501">
        <f t="shared" si="28"/>
        <v>0</v>
      </c>
      <c r="S84" s="497"/>
      <c r="T84" s="512"/>
      <c r="U84" s="512"/>
      <c r="V84" s="515"/>
      <c r="W84" s="512"/>
      <c r="X84" s="516"/>
      <c r="Y84" s="516"/>
      <c r="Z84" s="486"/>
      <c r="AA84" s="485"/>
      <c r="AB84" s="479"/>
      <c r="AC84" s="48"/>
      <c r="AD84" s="19" t="s">
        <v>55</v>
      </c>
      <c r="AE84" s="461">
        <f t="shared" si="27"/>
        <v>44197</v>
      </c>
      <c r="AF84" s="461">
        <f t="shared" si="29"/>
        <v>44198</v>
      </c>
      <c r="AG84" s="459"/>
      <c r="AH84" s="459"/>
      <c r="AI84" s="459"/>
      <c r="AJ84" s="469">
        <f t="shared" si="30"/>
        <v>0</v>
      </c>
      <c r="AK84" s="469">
        <f t="shared" si="31"/>
        <v>0</v>
      </c>
      <c r="AL84" s="469">
        <f t="shared" si="32"/>
        <v>0</v>
      </c>
      <c r="AM84" s="469">
        <f t="shared" si="33"/>
        <v>0</v>
      </c>
      <c r="AN84" s="469">
        <f t="shared" si="34"/>
        <v>0</v>
      </c>
      <c r="AO84" s="469">
        <f t="shared" si="35"/>
        <v>0</v>
      </c>
      <c r="AP84" s="469">
        <f t="shared" si="36"/>
        <v>0</v>
      </c>
      <c r="AQ84" s="469">
        <f t="shared" si="37"/>
        <v>0</v>
      </c>
      <c r="AR84" s="469">
        <f t="shared" si="38"/>
        <v>0</v>
      </c>
      <c r="AS84" s="469">
        <f t="shared" si="39"/>
        <v>0</v>
      </c>
      <c r="AT84" s="469">
        <f t="shared" si="40"/>
        <v>0</v>
      </c>
      <c r="AU84" s="469">
        <f t="shared" si="41"/>
        <v>0</v>
      </c>
      <c r="AV84" s="469">
        <f t="shared" si="42"/>
        <v>0</v>
      </c>
    </row>
    <row r="85" spans="1:48" ht="46.8" x14ac:dyDescent="0.25">
      <c r="A85" s="463"/>
      <c r="B85" s="463"/>
      <c r="C85" s="481"/>
      <c r="D85" s="482"/>
      <c r="E85" s="458"/>
      <c r="F85" s="47"/>
      <c r="G85" s="477"/>
      <c r="H85" s="487"/>
      <c r="I85" s="488"/>
      <c r="J85" s="489" t="s">
        <v>52</v>
      </c>
      <c r="K85" s="489"/>
      <c r="L85" s="490" t="s">
        <v>52</v>
      </c>
      <c r="M85" s="489"/>
      <c r="N85" s="483"/>
      <c r="O85" s="483"/>
      <c r="P85" s="496"/>
      <c r="Q85" s="497"/>
      <c r="R85" s="501">
        <f t="shared" si="28"/>
        <v>0</v>
      </c>
      <c r="S85" s="497"/>
      <c r="T85" s="512"/>
      <c r="U85" s="512"/>
      <c r="V85" s="515"/>
      <c r="W85" s="512"/>
      <c r="X85" s="516"/>
      <c r="Y85" s="516"/>
      <c r="Z85" s="486"/>
      <c r="AA85" s="485"/>
      <c r="AB85" s="479"/>
      <c r="AC85" s="48"/>
      <c r="AD85" s="19" t="s">
        <v>55</v>
      </c>
      <c r="AE85" s="461">
        <f t="shared" si="27"/>
        <v>44197</v>
      </c>
      <c r="AF85" s="461">
        <f t="shared" si="29"/>
        <v>44198</v>
      </c>
      <c r="AG85" s="459"/>
      <c r="AH85" s="459"/>
      <c r="AI85" s="459"/>
      <c r="AJ85" s="469">
        <f t="shared" si="30"/>
        <v>0</v>
      </c>
      <c r="AK85" s="469">
        <f t="shared" si="31"/>
        <v>0</v>
      </c>
      <c r="AL85" s="469">
        <f t="shared" si="32"/>
        <v>0</v>
      </c>
      <c r="AM85" s="469">
        <f t="shared" si="33"/>
        <v>0</v>
      </c>
      <c r="AN85" s="469">
        <f t="shared" si="34"/>
        <v>0</v>
      </c>
      <c r="AO85" s="469">
        <f t="shared" si="35"/>
        <v>0</v>
      </c>
      <c r="AP85" s="469">
        <f t="shared" si="36"/>
        <v>0</v>
      </c>
      <c r="AQ85" s="469">
        <f t="shared" si="37"/>
        <v>0</v>
      </c>
      <c r="AR85" s="469">
        <f t="shared" si="38"/>
        <v>0</v>
      </c>
      <c r="AS85" s="469">
        <f t="shared" si="39"/>
        <v>0</v>
      </c>
      <c r="AT85" s="469">
        <f t="shared" si="40"/>
        <v>0</v>
      </c>
      <c r="AU85" s="469">
        <f t="shared" si="41"/>
        <v>0</v>
      </c>
      <c r="AV85" s="469">
        <f t="shared" si="42"/>
        <v>0</v>
      </c>
    </row>
    <row r="86" spans="1:48" ht="46.8" x14ac:dyDescent="0.25">
      <c r="A86" s="463"/>
      <c r="B86" s="463"/>
      <c r="C86" s="481"/>
      <c r="D86" s="482"/>
      <c r="E86" s="458"/>
      <c r="F86" s="47"/>
      <c r="G86" s="477"/>
      <c r="H86" s="487"/>
      <c r="I86" s="488"/>
      <c r="J86" s="489" t="s">
        <v>52</v>
      </c>
      <c r="K86" s="489"/>
      <c r="L86" s="490" t="s">
        <v>52</v>
      </c>
      <c r="M86" s="489"/>
      <c r="N86" s="483"/>
      <c r="O86" s="483"/>
      <c r="P86" s="496"/>
      <c r="Q86" s="497"/>
      <c r="R86" s="501">
        <f t="shared" si="28"/>
        <v>0</v>
      </c>
      <c r="S86" s="497"/>
      <c r="T86" s="512"/>
      <c r="U86" s="512"/>
      <c r="V86" s="515"/>
      <c r="W86" s="512"/>
      <c r="X86" s="516"/>
      <c r="Y86" s="516"/>
      <c r="Z86" s="486"/>
      <c r="AA86" s="485"/>
      <c r="AB86" s="479"/>
      <c r="AC86" s="48"/>
      <c r="AD86" s="19" t="s">
        <v>55</v>
      </c>
      <c r="AE86" s="461">
        <f t="shared" si="27"/>
        <v>44197</v>
      </c>
      <c r="AF86" s="461">
        <f t="shared" si="29"/>
        <v>44198</v>
      </c>
      <c r="AG86" s="459"/>
      <c r="AH86" s="459"/>
      <c r="AI86" s="459"/>
      <c r="AJ86" s="469">
        <f t="shared" si="30"/>
        <v>0</v>
      </c>
      <c r="AK86" s="469">
        <f t="shared" si="31"/>
        <v>0</v>
      </c>
      <c r="AL86" s="469">
        <f t="shared" si="32"/>
        <v>0</v>
      </c>
      <c r="AM86" s="469">
        <f t="shared" si="33"/>
        <v>0</v>
      </c>
      <c r="AN86" s="469">
        <f t="shared" si="34"/>
        <v>0</v>
      </c>
      <c r="AO86" s="469">
        <f t="shared" si="35"/>
        <v>0</v>
      </c>
      <c r="AP86" s="469">
        <f t="shared" si="36"/>
        <v>0</v>
      </c>
      <c r="AQ86" s="469">
        <f t="shared" si="37"/>
        <v>0</v>
      </c>
      <c r="AR86" s="469">
        <f t="shared" si="38"/>
        <v>0</v>
      </c>
      <c r="AS86" s="469">
        <f t="shared" si="39"/>
        <v>0</v>
      </c>
      <c r="AT86" s="469">
        <f t="shared" si="40"/>
        <v>0</v>
      </c>
      <c r="AU86" s="469">
        <f t="shared" si="41"/>
        <v>0</v>
      </c>
      <c r="AV86" s="469">
        <f t="shared" si="42"/>
        <v>0</v>
      </c>
    </row>
    <row r="87" spans="1:48" ht="46.8" x14ac:dyDescent="0.25">
      <c r="A87" s="463"/>
      <c r="B87" s="463"/>
      <c r="C87" s="481"/>
      <c r="D87" s="482"/>
      <c r="E87" s="458"/>
      <c r="F87" s="47"/>
      <c r="G87" s="477"/>
      <c r="H87" s="487"/>
      <c r="I87" s="488"/>
      <c r="J87" s="489" t="s">
        <v>52</v>
      </c>
      <c r="K87" s="489"/>
      <c r="L87" s="490" t="s">
        <v>52</v>
      </c>
      <c r="M87" s="489"/>
      <c r="N87" s="483"/>
      <c r="O87" s="483"/>
      <c r="P87" s="496"/>
      <c r="Q87" s="497"/>
      <c r="R87" s="501">
        <f t="shared" si="28"/>
        <v>0</v>
      </c>
      <c r="S87" s="497"/>
      <c r="T87" s="512"/>
      <c r="U87" s="512"/>
      <c r="V87" s="515"/>
      <c r="W87" s="512"/>
      <c r="X87" s="516"/>
      <c r="Y87" s="516"/>
      <c r="Z87" s="486"/>
      <c r="AA87" s="485"/>
      <c r="AB87" s="479"/>
      <c r="AC87" s="48"/>
      <c r="AD87" s="19" t="s">
        <v>55</v>
      </c>
      <c r="AE87" s="461">
        <f t="shared" ref="AE87:AE150" si="43">AE86</f>
        <v>44197</v>
      </c>
      <c r="AF87" s="461">
        <f t="shared" si="29"/>
        <v>44198</v>
      </c>
      <c r="AG87" s="459"/>
      <c r="AH87" s="459"/>
      <c r="AI87" s="459"/>
      <c r="AJ87" s="469">
        <f t="shared" si="30"/>
        <v>0</v>
      </c>
      <c r="AK87" s="469">
        <f t="shared" si="31"/>
        <v>0</v>
      </c>
      <c r="AL87" s="469">
        <f t="shared" si="32"/>
        <v>0</v>
      </c>
      <c r="AM87" s="469">
        <f t="shared" si="33"/>
        <v>0</v>
      </c>
      <c r="AN87" s="469">
        <f t="shared" si="34"/>
        <v>0</v>
      </c>
      <c r="AO87" s="469">
        <f t="shared" si="35"/>
        <v>0</v>
      </c>
      <c r="AP87" s="469">
        <f t="shared" si="36"/>
        <v>0</v>
      </c>
      <c r="AQ87" s="469">
        <f t="shared" si="37"/>
        <v>0</v>
      </c>
      <c r="AR87" s="469">
        <f t="shared" si="38"/>
        <v>0</v>
      </c>
      <c r="AS87" s="469">
        <f t="shared" si="39"/>
        <v>0</v>
      </c>
      <c r="AT87" s="469">
        <f t="shared" si="40"/>
        <v>0</v>
      </c>
      <c r="AU87" s="469">
        <f t="shared" si="41"/>
        <v>0</v>
      </c>
      <c r="AV87" s="469">
        <f t="shared" si="42"/>
        <v>0</v>
      </c>
    </row>
    <row r="88" spans="1:48" ht="46.8" x14ac:dyDescent="0.25">
      <c r="A88" s="463"/>
      <c r="B88" s="463"/>
      <c r="C88" s="481"/>
      <c r="D88" s="482"/>
      <c r="E88" s="458"/>
      <c r="F88" s="47"/>
      <c r="G88" s="477"/>
      <c r="H88" s="487"/>
      <c r="I88" s="488"/>
      <c r="J88" s="489" t="s">
        <v>52</v>
      </c>
      <c r="K88" s="489"/>
      <c r="L88" s="490" t="s">
        <v>52</v>
      </c>
      <c r="M88" s="489"/>
      <c r="N88" s="483"/>
      <c r="O88" s="483"/>
      <c r="P88" s="496"/>
      <c r="Q88" s="497"/>
      <c r="R88" s="501">
        <f t="shared" si="28"/>
        <v>0</v>
      </c>
      <c r="S88" s="497"/>
      <c r="T88" s="512"/>
      <c r="U88" s="512"/>
      <c r="V88" s="515"/>
      <c r="W88" s="512"/>
      <c r="X88" s="516"/>
      <c r="Y88" s="516"/>
      <c r="Z88" s="486"/>
      <c r="AA88" s="485"/>
      <c r="AB88" s="479"/>
      <c r="AC88" s="48"/>
      <c r="AD88" s="19" t="s">
        <v>55</v>
      </c>
      <c r="AE88" s="461">
        <f t="shared" si="43"/>
        <v>44197</v>
      </c>
      <c r="AF88" s="461">
        <f t="shared" si="29"/>
        <v>44198</v>
      </c>
      <c r="AG88" s="459"/>
      <c r="AH88" s="459"/>
      <c r="AI88" s="459"/>
      <c r="AJ88" s="469">
        <f t="shared" si="30"/>
        <v>0</v>
      </c>
      <c r="AK88" s="469">
        <f t="shared" si="31"/>
        <v>0</v>
      </c>
      <c r="AL88" s="469">
        <f t="shared" si="32"/>
        <v>0</v>
      </c>
      <c r="AM88" s="469">
        <f t="shared" si="33"/>
        <v>0</v>
      </c>
      <c r="AN88" s="469">
        <f t="shared" si="34"/>
        <v>0</v>
      </c>
      <c r="AO88" s="469">
        <f t="shared" si="35"/>
        <v>0</v>
      </c>
      <c r="AP88" s="469">
        <f t="shared" si="36"/>
        <v>0</v>
      </c>
      <c r="AQ88" s="469">
        <f t="shared" si="37"/>
        <v>0</v>
      </c>
      <c r="AR88" s="469">
        <f t="shared" si="38"/>
        <v>0</v>
      </c>
      <c r="AS88" s="469">
        <f t="shared" si="39"/>
        <v>0</v>
      </c>
      <c r="AT88" s="469">
        <f t="shared" si="40"/>
        <v>0</v>
      </c>
      <c r="AU88" s="469">
        <f t="shared" si="41"/>
        <v>0</v>
      </c>
      <c r="AV88" s="469">
        <f t="shared" si="42"/>
        <v>0</v>
      </c>
    </row>
    <row r="89" spans="1:48" ht="46.8" x14ac:dyDescent="0.25">
      <c r="A89" s="463"/>
      <c r="B89" s="463"/>
      <c r="C89" s="481"/>
      <c r="D89" s="482"/>
      <c r="E89" s="458"/>
      <c r="F89" s="47"/>
      <c r="G89" s="477"/>
      <c r="H89" s="487"/>
      <c r="I89" s="488"/>
      <c r="J89" s="489" t="s">
        <v>52</v>
      </c>
      <c r="K89" s="489"/>
      <c r="L89" s="490" t="s">
        <v>52</v>
      </c>
      <c r="M89" s="489"/>
      <c r="N89" s="483"/>
      <c r="O89" s="483"/>
      <c r="P89" s="496"/>
      <c r="Q89" s="497"/>
      <c r="R89" s="501">
        <f t="shared" si="28"/>
        <v>0</v>
      </c>
      <c r="S89" s="497"/>
      <c r="T89" s="512"/>
      <c r="U89" s="512"/>
      <c r="V89" s="515"/>
      <c r="W89" s="512"/>
      <c r="X89" s="516"/>
      <c r="Y89" s="516"/>
      <c r="Z89" s="486"/>
      <c r="AA89" s="485"/>
      <c r="AB89" s="479"/>
      <c r="AC89" s="48"/>
      <c r="AD89" s="19" t="s">
        <v>55</v>
      </c>
      <c r="AE89" s="461">
        <f t="shared" si="43"/>
        <v>44197</v>
      </c>
      <c r="AF89" s="461">
        <f t="shared" si="29"/>
        <v>44198</v>
      </c>
      <c r="AG89" s="459"/>
      <c r="AH89" s="459"/>
      <c r="AI89" s="459"/>
      <c r="AJ89" s="469">
        <f t="shared" si="30"/>
        <v>0</v>
      </c>
      <c r="AK89" s="469">
        <f t="shared" si="31"/>
        <v>0</v>
      </c>
      <c r="AL89" s="469">
        <f t="shared" si="32"/>
        <v>0</v>
      </c>
      <c r="AM89" s="469">
        <f t="shared" si="33"/>
        <v>0</v>
      </c>
      <c r="AN89" s="469">
        <f t="shared" si="34"/>
        <v>0</v>
      </c>
      <c r="AO89" s="469">
        <f t="shared" si="35"/>
        <v>0</v>
      </c>
      <c r="AP89" s="469">
        <f t="shared" si="36"/>
        <v>0</v>
      </c>
      <c r="AQ89" s="469">
        <f t="shared" si="37"/>
        <v>0</v>
      </c>
      <c r="AR89" s="469">
        <f t="shared" si="38"/>
        <v>0</v>
      </c>
      <c r="AS89" s="469">
        <f t="shared" si="39"/>
        <v>0</v>
      </c>
      <c r="AT89" s="469">
        <f t="shared" si="40"/>
        <v>0</v>
      </c>
      <c r="AU89" s="469">
        <f t="shared" si="41"/>
        <v>0</v>
      </c>
      <c r="AV89" s="469">
        <f t="shared" si="42"/>
        <v>0</v>
      </c>
    </row>
    <row r="90" spans="1:48" ht="46.8" x14ac:dyDescent="0.25">
      <c r="A90" s="463"/>
      <c r="B90" s="463"/>
      <c r="C90" s="481"/>
      <c r="D90" s="482"/>
      <c r="E90" s="458"/>
      <c r="F90" s="47"/>
      <c r="G90" s="477"/>
      <c r="H90" s="487"/>
      <c r="I90" s="488"/>
      <c r="J90" s="489" t="s">
        <v>52</v>
      </c>
      <c r="K90" s="489"/>
      <c r="L90" s="490" t="s">
        <v>52</v>
      </c>
      <c r="M90" s="489"/>
      <c r="N90" s="483"/>
      <c r="O90" s="483"/>
      <c r="P90" s="496"/>
      <c r="Q90" s="497"/>
      <c r="R90" s="501">
        <f t="shared" si="28"/>
        <v>0</v>
      </c>
      <c r="S90" s="497"/>
      <c r="T90" s="512"/>
      <c r="U90" s="512"/>
      <c r="V90" s="515"/>
      <c r="W90" s="512"/>
      <c r="X90" s="516"/>
      <c r="Y90" s="516"/>
      <c r="Z90" s="486"/>
      <c r="AA90" s="485"/>
      <c r="AB90" s="479"/>
      <c r="AC90" s="48"/>
      <c r="AD90" s="19" t="s">
        <v>55</v>
      </c>
      <c r="AE90" s="461">
        <f t="shared" si="43"/>
        <v>44197</v>
      </c>
      <c r="AF90" s="461">
        <f t="shared" si="29"/>
        <v>44198</v>
      </c>
      <c r="AG90" s="459"/>
      <c r="AH90" s="459"/>
      <c r="AI90" s="459"/>
      <c r="AJ90" s="469">
        <f t="shared" si="30"/>
        <v>0</v>
      </c>
      <c r="AK90" s="469">
        <f t="shared" si="31"/>
        <v>0</v>
      </c>
      <c r="AL90" s="469">
        <f t="shared" si="32"/>
        <v>0</v>
      </c>
      <c r="AM90" s="469">
        <f t="shared" si="33"/>
        <v>0</v>
      </c>
      <c r="AN90" s="469">
        <f t="shared" si="34"/>
        <v>0</v>
      </c>
      <c r="AO90" s="469">
        <f t="shared" si="35"/>
        <v>0</v>
      </c>
      <c r="AP90" s="469">
        <f t="shared" si="36"/>
        <v>0</v>
      </c>
      <c r="AQ90" s="469">
        <f t="shared" si="37"/>
        <v>0</v>
      </c>
      <c r="AR90" s="469">
        <f t="shared" si="38"/>
        <v>0</v>
      </c>
      <c r="AS90" s="469">
        <f t="shared" si="39"/>
        <v>0</v>
      </c>
      <c r="AT90" s="469">
        <f t="shared" si="40"/>
        <v>0</v>
      </c>
      <c r="AU90" s="469">
        <f t="shared" si="41"/>
        <v>0</v>
      </c>
      <c r="AV90" s="469">
        <f t="shared" si="42"/>
        <v>0</v>
      </c>
    </row>
    <row r="91" spans="1:48" ht="46.8" x14ac:dyDescent="0.25">
      <c r="A91" s="463"/>
      <c r="B91" s="463"/>
      <c r="C91" s="481"/>
      <c r="D91" s="482"/>
      <c r="E91" s="458"/>
      <c r="F91" s="47"/>
      <c r="G91" s="477"/>
      <c r="H91" s="487"/>
      <c r="I91" s="488"/>
      <c r="J91" s="489" t="s">
        <v>52</v>
      </c>
      <c r="K91" s="489"/>
      <c r="L91" s="490" t="s">
        <v>52</v>
      </c>
      <c r="M91" s="489"/>
      <c r="N91" s="483"/>
      <c r="O91" s="483"/>
      <c r="P91" s="496"/>
      <c r="Q91" s="497"/>
      <c r="R91" s="501">
        <f t="shared" si="28"/>
        <v>0</v>
      </c>
      <c r="S91" s="497"/>
      <c r="T91" s="512"/>
      <c r="U91" s="512"/>
      <c r="V91" s="515"/>
      <c r="W91" s="512"/>
      <c r="X91" s="516"/>
      <c r="Y91" s="516"/>
      <c r="Z91" s="486"/>
      <c r="AA91" s="485"/>
      <c r="AB91" s="479"/>
      <c r="AC91" s="48"/>
      <c r="AD91" s="19" t="s">
        <v>55</v>
      </c>
      <c r="AE91" s="461">
        <f t="shared" si="43"/>
        <v>44197</v>
      </c>
      <c r="AF91" s="461">
        <f t="shared" si="29"/>
        <v>44198</v>
      </c>
      <c r="AG91" s="459"/>
      <c r="AH91" s="459"/>
      <c r="AI91" s="459"/>
      <c r="AJ91" s="469">
        <f t="shared" si="30"/>
        <v>0</v>
      </c>
      <c r="AK91" s="469">
        <f t="shared" si="31"/>
        <v>0</v>
      </c>
      <c r="AL91" s="469">
        <f t="shared" si="32"/>
        <v>0</v>
      </c>
      <c r="AM91" s="469">
        <f t="shared" si="33"/>
        <v>0</v>
      </c>
      <c r="AN91" s="469">
        <f t="shared" si="34"/>
        <v>0</v>
      </c>
      <c r="AO91" s="469">
        <f t="shared" si="35"/>
        <v>0</v>
      </c>
      <c r="AP91" s="469">
        <f t="shared" si="36"/>
        <v>0</v>
      </c>
      <c r="AQ91" s="469">
        <f t="shared" si="37"/>
        <v>0</v>
      </c>
      <c r="AR91" s="469">
        <f t="shared" si="38"/>
        <v>0</v>
      </c>
      <c r="AS91" s="469">
        <f t="shared" si="39"/>
        <v>0</v>
      </c>
      <c r="AT91" s="469">
        <f t="shared" si="40"/>
        <v>0</v>
      </c>
      <c r="AU91" s="469">
        <f t="shared" si="41"/>
        <v>0</v>
      </c>
      <c r="AV91" s="469">
        <f t="shared" si="42"/>
        <v>0</v>
      </c>
    </row>
    <row r="92" spans="1:48" ht="46.8" x14ac:dyDescent="0.25">
      <c r="A92" s="463"/>
      <c r="B92" s="463"/>
      <c r="C92" s="481"/>
      <c r="D92" s="482"/>
      <c r="E92" s="458"/>
      <c r="F92" s="47"/>
      <c r="G92" s="477"/>
      <c r="H92" s="487"/>
      <c r="I92" s="488"/>
      <c r="J92" s="489" t="s">
        <v>52</v>
      </c>
      <c r="K92" s="489"/>
      <c r="L92" s="490" t="s">
        <v>52</v>
      </c>
      <c r="M92" s="489"/>
      <c r="N92" s="483"/>
      <c r="O92" s="483"/>
      <c r="P92" s="496"/>
      <c r="Q92" s="497"/>
      <c r="R92" s="501">
        <f t="shared" si="28"/>
        <v>0</v>
      </c>
      <c r="S92" s="497"/>
      <c r="T92" s="512"/>
      <c r="U92" s="512"/>
      <c r="V92" s="515"/>
      <c r="W92" s="512"/>
      <c r="X92" s="516"/>
      <c r="Y92" s="516"/>
      <c r="Z92" s="486"/>
      <c r="AA92" s="485"/>
      <c r="AB92" s="479"/>
      <c r="AC92" s="48"/>
      <c r="AD92" s="19" t="s">
        <v>55</v>
      </c>
      <c r="AE92" s="461">
        <f t="shared" si="43"/>
        <v>44197</v>
      </c>
      <c r="AF92" s="461">
        <f t="shared" si="29"/>
        <v>44198</v>
      </c>
      <c r="AG92" s="459"/>
      <c r="AH92" s="459"/>
      <c r="AI92" s="459"/>
      <c r="AJ92" s="469">
        <f t="shared" si="30"/>
        <v>0</v>
      </c>
      <c r="AK92" s="469">
        <f t="shared" si="31"/>
        <v>0</v>
      </c>
      <c r="AL92" s="469">
        <f t="shared" si="32"/>
        <v>0</v>
      </c>
      <c r="AM92" s="469">
        <f t="shared" si="33"/>
        <v>0</v>
      </c>
      <c r="AN92" s="469">
        <f t="shared" si="34"/>
        <v>0</v>
      </c>
      <c r="AO92" s="469">
        <f t="shared" si="35"/>
        <v>0</v>
      </c>
      <c r="AP92" s="469">
        <f t="shared" si="36"/>
        <v>0</v>
      </c>
      <c r="AQ92" s="469">
        <f t="shared" si="37"/>
        <v>0</v>
      </c>
      <c r="AR92" s="469">
        <f t="shared" si="38"/>
        <v>0</v>
      </c>
      <c r="AS92" s="469">
        <f t="shared" si="39"/>
        <v>0</v>
      </c>
      <c r="AT92" s="469">
        <f t="shared" si="40"/>
        <v>0</v>
      </c>
      <c r="AU92" s="469">
        <f t="shared" si="41"/>
        <v>0</v>
      </c>
      <c r="AV92" s="469">
        <f t="shared" si="42"/>
        <v>0</v>
      </c>
    </row>
    <row r="93" spans="1:48" ht="46.8" x14ac:dyDescent="0.25">
      <c r="A93" s="463"/>
      <c r="B93" s="463"/>
      <c r="C93" s="481"/>
      <c r="D93" s="482"/>
      <c r="E93" s="458"/>
      <c r="F93" s="47"/>
      <c r="G93" s="477"/>
      <c r="H93" s="487"/>
      <c r="I93" s="488"/>
      <c r="J93" s="489" t="s">
        <v>52</v>
      </c>
      <c r="K93" s="489"/>
      <c r="L93" s="490" t="s">
        <v>52</v>
      </c>
      <c r="M93" s="489"/>
      <c r="N93" s="483"/>
      <c r="O93" s="483"/>
      <c r="P93" s="496"/>
      <c r="Q93" s="497"/>
      <c r="R93" s="501">
        <f t="shared" si="28"/>
        <v>0</v>
      </c>
      <c r="S93" s="497"/>
      <c r="T93" s="512"/>
      <c r="U93" s="512"/>
      <c r="V93" s="515"/>
      <c r="W93" s="512"/>
      <c r="X93" s="516"/>
      <c r="Y93" s="516"/>
      <c r="Z93" s="486"/>
      <c r="AA93" s="485"/>
      <c r="AB93" s="479"/>
      <c r="AC93" s="48"/>
      <c r="AD93" s="19" t="s">
        <v>55</v>
      </c>
      <c r="AE93" s="461">
        <f t="shared" si="43"/>
        <v>44197</v>
      </c>
      <c r="AF93" s="461">
        <f t="shared" si="29"/>
        <v>44198</v>
      </c>
      <c r="AG93" s="459"/>
      <c r="AH93" s="459"/>
      <c r="AI93" s="459"/>
      <c r="AJ93" s="469">
        <f t="shared" si="30"/>
        <v>0</v>
      </c>
      <c r="AK93" s="469">
        <f t="shared" si="31"/>
        <v>0</v>
      </c>
      <c r="AL93" s="469">
        <f t="shared" si="32"/>
        <v>0</v>
      </c>
      <c r="AM93" s="469">
        <f t="shared" si="33"/>
        <v>0</v>
      </c>
      <c r="AN93" s="469">
        <f t="shared" si="34"/>
        <v>0</v>
      </c>
      <c r="AO93" s="469">
        <f t="shared" si="35"/>
        <v>0</v>
      </c>
      <c r="AP93" s="469">
        <f t="shared" si="36"/>
        <v>0</v>
      </c>
      <c r="AQ93" s="469">
        <f t="shared" si="37"/>
        <v>0</v>
      </c>
      <c r="AR93" s="469">
        <f t="shared" si="38"/>
        <v>0</v>
      </c>
      <c r="AS93" s="469">
        <f t="shared" si="39"/>
        <v>0</v>
      </c>
      <c r="AT93" s="469">
        <f t="shared" si="40"/>
        <v>0</v>
      </c>
      <c r="AU93" s="469">
        <f t="shared" si="41"/>
        <v>0</v>
      </c>
      <c r="AV93" s="469">
        <f t="shared" si="42"/>
        <v>0</v>
      </c>
    </row>
    <row r="94" spans="1:48" ht="46.8" x14ac:dyDescent="0.25">
      <c r="A94" s="463"/>
      <c r="B94" s="463"/>
      <c r="C94" s="481"/>
      <c r="D94" s="482"/>
      <c r="E94" s="458"/>
      <c r="F94" s="47"/>
      <c r="G94" s="477"/>
      <c r="H94" s="487"/>
      <c r="I94" s="488"/>
      <c r="J94" s="489" t="s">
        <v>52</v>
      </c>
      <c r="K94" s="489"/>
      <c r="L94" s="490" t="s">
        <v>52</v>
      </c>
      <c r="M94" s="489"/>
      <c r="N94" s="483"/>
      <c r="O94" s="483"/>
      <c r="P94" s="496"/>
      <c r="Q94" s="497"/>
      <c r="R94" s="501">
        <f t="shared" si="28"/>
        <v>0</v>
      </c>
      <c r="S94" s="497"/>
      <c r="T94" s="512"/>
      <c r="U94" s="512"/>
      <c r="V94" s="515"/>
      <c r="W94" s="512"/>
      <c r="X94" s="516"/>
      <c r="Y94" s="516"/>
      <c r="Z94" s="486"/>
      <c r="AA94" s="485"/>
      <c r="AB94" s="479"/>
      <c r="AC94" s="48"/>
      <c r="AD94" s="19" t="s">
        <v>55</v>
      </c>
      <c r="AE94" s="461">
        <f t="shared" si="43"/>
        <v>44197</v>
      </c>
      <c r="AF94" s="461">
        <f t="shared" si="29"/>
        <v>44198</v>
      </c>
      <c r="AG94" s="459"/>
      <c r="AH94" s="459"/>
      <c r="AI94" s="459"/>
      <c r="AJ94" s="469">
        <f t="shared" si="30"/>
        <v>0</v>
      </c>
      <c r="AK94" s="469">
        <f t="shared" si="31"/>
        <v>0</v>
      </c>
      <c r="AL94" s="469">
        <f t="shared" si="32"/>
        <v>0</v>
      </c>
      <c r="AM94" s="469">
        <f t="shared" si="33"/>
        <v>0</v>
      </c>
      <c r="AN94" s="469">
        <f t="shared" si="34"/>
        <v>0</v>
      </c>
      <c r="AO94" s="469">
        <f t="shared" si="35"/>
        <v>0</v>
      </c>
      <c r="AP94" s="469">
        <f t="shared" si="36"/>
        <v>0</v>
      </c>
      <c r="AQ94" s="469">
        <f t="shared" si="37"/>
        <v>0</v>
      </c>
      <c r="AR94" s="469">
        <f t="shared" si="38"/>
        <v>0</v>
      </c>
      <c r="AS94" s="469">
        <f t="shared" si="39"/>
        <v>0</v>
      </c>
      <c r="AT94" s="469">
        <f t="shared" si="40"/>
        <v>0</v>
      </c>
      <c r="AU94" s="469">
        <f t="shared" si="41"/>
        <v>0</v>
      </c>
      <c r="AV94" s="469">
        <f t="shared" si="42"/>
        <v>0</v>
      </c>
    </row>
    <row r="95" spans="1:48" ht="46.8" x14ac:dyDescent="0.25">
      <c r="A95" s="463"/>
      <c r="B95" s="463"/>
      <c r="C95" s="481"/>
      <c r="D95" s="482"/>
      <c r="E95" s="458"/>
      <c r="F95" s="47"/>
      <c r="G95" s="477"/>
      <c r="H95" s="487"/>
      <c r="I95" s="488"/>
      <c r="J95" s="489" t="s">
        <v>52</v>
      </c>
      <c r="K95" s="489"/>
      <c r="L95" s="490" t="s">
        <v>52</v>
      </c>
      <c r="M95" s="489"/>
      <c r="N95" s="483"/>
      <c r="O95" s="483"/>
      <c r="P95" s="496"/>
      <c r="Q95" s="497"/>
      <c r="R95" s="501">
        <f t="shared" si="28"/>
        <v>0</v>
      </c>
      <c r="S95" s="497"/>
      <c r="T95" s="512"/>
      <c r="U95" s="512"/>
      <c r="V95" s="515"/>
      <c r="W95" s="512"/>
      <c r="X95" s="516"/>
      <c r="Y95" s="516"/>
      <c r="Z95" s="486"/>
      <c r="AA95" s="485"/>
      <c r="AB95" s="479"/>
      <c r="AC95" s="48"/>
      <c r="AD95" s="19" t="s">
        <v>55</v>
      </c>
      <c r="AE95" s="461">
        <f t="shared" si="43"/>
        <v>44197</v>
      </c>
      <c r="AF95" s="461">
        <f t="shared" si="29"/>
        <v>44198</v>
      </c>
      <c r="AG95" s="459"/>
      <c r="AH95" s="459"/>
      <c r="AI95" s="459"/>
      <c r="AJ95" s="469">
        <f t="shared" si="30"/>
        <v>0</v>
      </c>
      <c r="AK95" s="469">
        <f t="shared" si="31"/>
        <v>0</v>
      </c>
      <c r="AL95" s="469">
        <f t="shared" si="32"/>
        <v>0</v>
      </c>
      <c r="AM95" s="469">
        <f t="shared" si="33"/>
        <v>0</v>
      </c>
      <c r="AN95" s="469">
        <f t="shared" si="34"/>
        <v>0</v>
      </c>
      <c r="AO95" s="469">
        <f t="shared" si="35"/>
        <v>0</v>
      </c>
      <c r="AP95" s="469">
        <f t="shared" si="36"/>
        <v>0</v>
      </c>
      <c r="AQ95" s="469">
        <f t="shared" si="37"/>
        <v>0</v>
      </c>
      <c r="AR95" s="469">
        <f t="shared" si="38"/>
        <v>0</v>
      </c>
      <c r="AS95" s="469">
        <f t="shared" si="39"/>
        <v>0</v>
      </c>
      <c r="AT95" s="469">
        <f t="shared" si="40"/>
        <v>0</v>
      </c>
      <c r="AU95" s="469">
        <f t="shared" si="41"/>
        <v>0</v>
      </c>
      <c r="AV95" s="469">
        <f t="shared" si="42"/>
        <v>0</v>
      </c>
    </row>
    <row r="96" spans="1:48" ht="46.8" x14ac:dyDescent="0.25">
      <c r="A96" s="463"/>
      <c r="B96" s="463"/>
      <c r="C96" s="481"/>
      <c r="D96" s="482"/>
      <c r="E96" s="458"/>
      <c r="F96" s="47"/>
      <c r="G96" s="477"/>
      <c r="H96" s="487"/>
      <c r="I96" s="488"/>
      <c r="J96" s="489" t="s">
        <v>52</v>
      </c>
      <c r="K96" s="489"/>
      <c r="L96" s="490" t="s">
        <v>52</v>
      </c>
      <c r="M96" s="489"/>
      <c r="N96" s="483"/>
      <c r="O96" s="483"/>
      <c r="P96" s="496"/>
      <c r="Q96" s="497"/>
      <c r="R96" s="501">
        <f t="shared" si="28"/>
        <v>0</v>
      </c>
      <c r="S96" s="497"/>
      <c r="T96" s="512"/>
      <c r="U96" s="512"/>
      <c r="V96" s="515"/>
      <c r="W96" s="512"/>
      <c r="X96" s="516"/>
      <c r="Y96" s="516"/>
      <c r="Z96" s="486"/>
      <c r="AA96" s="485"/>
      <c r="AB96" s="479"/>
      <c r="AC96" s="48"/>
      <c r="AD96" s="19" t="s">
        <v>55</v>
      </c>
      <c r="AE96" s="461">
        <f t="shared" si="43"/>
        <v>44197</v>
      </c>
      <c r="AF96" s="461">
        <f t="shared" si="29"/>
        <v>44198</v>
      </c>
      <c r="AG96" s="459"/>
      <c r="AH96" s="459"/>
      <c r="AI96" s="459"/>
      <c r="AJ96" s="469">
        <f t="shared" si="30"/>
        <v>0</v>
      </c>
      <c r="AK96" s="469">
        <f t="shared" si="31"/>
        <v>0</v>
      </c>
      <c r="AL96" s="469">
        <f t="shared" si="32"/>
        <v>0</v>
      </c>
      <c r="AM96" s="469">
        <f t="shared" si="33"/>
        <v>0</v>
      </c>
      <c r="AN96" s="469">
        <f t="shared" si="34"/>
        <v>0</v>
      </c>
      <c r="AO96" s="469">
        <f t="shared" si="35"/>
        <v>0</v>
      </c>
      <c r="AP96" s="469">
        <f t="shared" si="36"/>
        <v>0</v>
      </c>
      <c r="AQ96" s="469">
        <f t="shared" si="37"/>
        <v>0</v>
      </c>
      <c r="AR96" s="469">
        <f t="shared" si="38"/>
        <v>0</v>
      </c>
      <c r="AS96" s="469">
        <f t="shared" si="39"/>
        <v>0</v>
      </c>
      <c r="AT96" s="469">
        <f t="shared" si="40"/>
        <v>0</v>
      </c>
      <c r="AU96" s="469">
        <f t="shared" si="41"/>
        <v>0</v>
      </c>
      <c r="AV96" s="469">
        <f t="shared" si="42"/>
        <v>0</v>
      </c>
    </row>
    <row r="97" spans="1:48" ht="46.8" x14ac:dyDescent="0.25">
      <c r="A97" s="463"/>
      <c r="B97" s="463"/>
      <c r="C97" s="481"/>
      <c r="D97" s="482"/>
      <c r="E97" s="458"/>
      <c r="F97" s="47"/>
      <c r="G97" s="477"/>
      <c r="H97" s="487"/>
      <c r="I97" s="488"/>
      <c r="J97" s="489" t="s">
        <v>52</v>
      </c>
      <c r="K97" s="489"/>
      <c r="L97" s="490" t="s">
        <v>52</v>
      </c>
      <c r="M97" s="489"/>
      <c r="N97" s="483"/>
      <c r="O97" s="483"/>
      <c r="P97" s="496"/>
      <c r="Q97" s="497"/>
      <c r="R97" s="501">
        <f t="shared" si="28"/>
        <v>0</v>
      </c>
      <c r="S97" s="497"/>
      <c r="T97" s="512"/>
      <c r="U97" s="512"/>
      <c r="V97" s="515"/>
      <c r="W97" s="512"/>
      <c r="X97" s="516"/>
      <c r="Y97" s="516"/>
      <c r="Z97" s="486"/>
      <c r="AA97" s="485"/>
      <c r="AB97" s="479"/>
      <c r="AC97" s="48"/>
      <c r="AD97" s="19" t="s">
        <v>55</v>
      </c>
      <c r="AE97" s="461">
        <f t="shared" si="43"/>
        <v>44197</v>
      </c>
      <c r="AF97" s="461">
        <f t="shared" si="29"/>
        <v>44198</v>
      </c>
      <c r="AG97" s="459"/>
      <c r="AH97" s="459"/>
      <c r="AI97" s="459"/>
      <c r="AJ97" s="469">
        <f t="shared" si="30"/>
        <v>0</v>
      </c>
      <c r="AK97" s="469">
        <f t="shared" si="31"/>
        <v>0</v>
      </c>
      <c r="AL97" s="469">
        <f t="shared" si="32"/>
        <v>0</v>
      </c>
      <c r="AM97" s="469">
        <f t="shared" si="33"/>
        <v>0</v>
      </c>
      <c r="AN97" s="469">
        <f t="shared" si="34"/>
        <v>0</v>
      </c>
      <c r="AO97" s="469">
        <f t="shared" si="35"/>
        <v>0</v>
      </c>
      <c r="AP97" s="469">
        <f t="shared" si="36"/>
        <v>0</v>
      </c>
      <c r="AQ97" s="469">
        <f t="shared" si="37"/>
        <v>0</v>
      </c>
      <c r="AR97" s="469">
        <f t="shared" si="38"/>
        <v>0</v>
      </c>
      <c r="AS97" s="469">
        <f t="shared" si="39"/>
        <v>0</v>
      </c>
      <c r="AT97" s="469">
        <f t="shared" si="40"/>
        <v>0</v>
      </c>
      <c r="AU97" s="469">
        <f t="shared" si="41"/>
        <v>0</v>
      </c>
      <c r="AV97" s="469">
        <f t="shared" si="42"/>
        <v>0</v>
      </c>
    </row>
    <row r="98" spans="1:48" ht="46.8" x14ac:dyDescent="0.25">
      <c r="A98" s="463"/>
      <c r="B98" s="463"/>
      <c r="C98" s="481"/>
      <c r="D98" s="482"/>
      <c r="E98" s="458"/>
      <c r="F98" s="47"/>
      <c r="G98" s="477"/>
      <c r="H98" s="487"/>
      <c r="I98" s="488"/>
      <c r="J98" s="489" t="s">
        <v>52</v>
      </c>
      <c r="K98" s="489"/>
      <c r="L98" s="490" t="s">
        <v>52</v>
      </c>
      <c r="M98" s="489"/>
      <c r="N98" s="483"/>
      <c r="O98" s="483"/>
      <c r="P98" s="496"/>
      <c r="Q98" s="497"/>
      <c r="R98" s="501">
        <f t="shared" si="28"/>
        <v>0</v>
      </c>
      <c r="S98" s="497"/>
      <c r="T98" s="512"/>
      <c r="U98" s="512"/>
      <c r="V98" s="515"/>
      <c r="W98" s="512"/>
      <c r="X98" s="516"/>
      <c r="Y98" s="516"/>
      <c r="Z98" s="486"/>
      <c r="AA98" s="485"/>
      <c r="AB98" s="479"/>
      <c r="AC98" s="48"/>
      <c r="AD98" s="19" t="s">
        <v>55</v>
      </c>
      <c r="AE98" s="461">
        <f t="shared" si="43"/>
        <v>44197</v>
      </c>
      <c r="AF98" s="461">
        <f t="shared" si="29"/>
        <v>44198</v>
      </c>
      <c r="AG98" s="459"/>
      <c r="AH98" s="459"/>
      <c r="AI98" s="459"/>
      <c r="AJ98" s="469">
        <f t="shared" si="30"/>
        <v>0</v>
      </c>
      <c r="AK98" s="469">
        <f t="shared" si="31"/>
        <v>0</v>
      </c>
      <c r="AL98" s="469">
        <f t="shared" si="32"/>
        <v>0</v>
      </c>
      <c r="AM98" s="469">
        <f t="shared" si="33"/>
        <v>0</v>
      </c>
      <c r="AN98" s="469">
        <f t="shared" si="34"/>
        <v>0</v>
      </c>
      <c r="AO98" s="469">
        <f t="shared" si="35"/>
        <v>0</v>
      </c>
      <c r="AP98" s="469">
        <f t="shared" si="36"/>
        <v>0</v>
      </c>
      <c r="AQ98" s="469">
        <f t="shared" si="37"/>
        <v>0</v>
      </c>
      <c r="AR98" s="469">
        <f t="shared" si="38"/>
        <v>0</v>
      </c>
      <c r="AS98" s="469">
        <f t="shared" si="39"/>
        <v>0</v>
      </c>
      <c r="AT98" s="469">
        <f t="shared" si="40"/>
        <v>0</v>
      </c>
      <c r="AU98" s="469">
        <f t="shared" si="41"/>
        <v>0</v>
      </c>
      <c r="AV98" s="469">
        <f t="shared" si="42"/>
        <v>0</v>
      </c>
    </row>
    <row r="99" spans="1:48" ht="46.8" x14ac:dyDescent="0.25">
      <c r="A99" s="463"/>
      <c r="B99" s="463"/>
      <c r="C99" s="481"/>
      <c r="D99" s="482"/>
      <c r="E99" s="458"/>
      <c r="F99" s="47"/>
      <c r="G99" s="477"/>
      <c r="H99" s="487"/>
      <c r="I99" s="488"/>
      <c r="J99" s="489" t="s">
        <v>52</v>
      </c>
      <c r="K99" s="489"/>
      <c r="L99" s="490" t="s">
        <v>52</v>
      </c>
      <c r="M99" s="489"/>
      <c r="N99" s="483"/>
      <c r="O99" s="483"/>
      <c r="P99" s="496"/>
      <c r="Q99" s="497"/>
      <c r="R99" s="501">
        <f t="shared" si="28"/>
        <v>0</v>
      </c>
      <c r="S99" s="497"/>
      <c r="T99" s="512"/>
      <c r="U99" s="512"/>
      <c r="V99" s="515"/>
      <c r="W99" s="512"/>
      <c r="X99" s="516"/>
      <c r="Y99" s="516"/>
      <c r="Z99" s="486"/>
      <c r="AA99" s="485"/>
      <c r="AB99" s="479"/>
      <c r="AC99" s="48"/>
      <c r="AD99" s="19" t="s">
        <v>55</v>
      </c>
      <c r="AE99" s="461">
        <f t="shared" si="43"/>
        <v>44197</v>
      </c>
      <c r="AF99" s="461">
        <f t="shared" si="29"/>
        <v>44198</v>
      </c>
      <c r="AG99" s="459"/>
      <c r="AH99" s="459"/>
      <c r="AI99" s="459"/>
      <c r="AJ99" s="469">
        <f t="shared" si="30"/>
        <v>0</v>
      </c>
      <c r="AK99" s="469">
        <f t="shared" si="31"/>
        <v>0</v>
      </c>
      <c r="AL99" s="469">
        <f t="shared" si="32"/>
        <v>0</v>
      </c>
      <c r="AM99" s="469">
        <f t="shared" si="33"/>
        <v>0</v>
      </c>
      <c r="AN99" s="469">
        <f t="shared" si="34"/>
        <v>0</v>
      </c>
      <c r="AO99" s="469">
        <f t="shared" si="35"/>
        <v>0</v>
      </c>
      <c r="AP99" s="469">
        <f t="shared" si="36"/>
        <v>0</v>
      </c>
      <c r="AQ99" s="469">
        <f t="shared" si="37"/>
        <v>0</v>
      </c>
      <c r="AR99" s="469">
        <f t="shared" si="38"/>
        <v>0</v>
      </c>
      <c r="AS99" s="469">
        <f t="shared" si="39"/>
        <v>0</v>
      </c>
      <c r="AT99" s="469">
        <f t="shared" si="40"/>
        <v>0</v>
      </c>
      <c r="AU99" s="469">
        <f t="shared" si="41"/>
        <v>0</v>
      </c>
      <c r="AV99" s="469">
        <f t="shared" si="42"/>
        <v>0</v>
      </c>
    </row>
    <row r="100" spans="1:48" ht="46.8" x14ac:dyDescent="0.25">
      <c r="A100" s="463"/>
      <c r="B100" s="463"/>
      <c r="C100" s="481"/>
      <c r="D100" s="482"/>
      <c r="E100" s="458"/>
      <c r="F100" s="47"/>
      <c r="G100" s="477"/>
      <c r="H100" s="487"/>
      <c r="I100" s="488"/>
      <c r="J100" s="489" t="s">
        <v>52</v>
      </c>
      <c r="K100" s="489"/>
      <c r="L100" s="490" t="s">
        <v>52</v>
      </c>
      <c r="M100" s="489"/>
      <c r="N100" s="483"/>
      <c r="O100" s="483"/>
      <c r="P100" s="496"/>
      <c r="Q100" s="497"/>
      <c r="R100" s="501">
        <f t="shared" si="28"/>
        <v>0</v>
      </c>
      <c r="S100" s="497"/>
      <c r="T100" s="512"/>
      <c r="U100" s="512"/>
      <c r="V100" s="515"/>
      <c r="W100" s="512"/>
      <c r="X100" s="516"/>
      <c r="Y100" s="516"/>
      <c r="Z100" s="486"/>
      <c r="AA100" s="485"/>
      <c r="AB100" s="479"/>
      <c r="AC100" s="48"/>
      <c r="AD100" s="19" t="s">
        <v>55</v>
      </c>
      <c r="AE100" s="461">
        <f t="shared" si="43"/>
        <v>44197</v>
      </c>
      <c r="AF100" s="461">
        <f t="shared" si="29"/>
        <v>44198</v>
      </c>
      <c r="AG100" s="459"/>
      <c r="AH100" s="459"/>
      <c r="AI100" s="459"/>
      <c r="AJ100" s="469">
        <f t="shared" si="30"/>
        <v>0</v>
      </c>
      <c r="AK100" s="469">
        <f t="shared" si="31"/>
        <v>0</v>
      </c>
      <c r="AL100" s="469">
        <f t="shared" si="32"/>
        <v>0</v>
      </c>
      <c r="AM100" s="469">
        <f t="shared" si="33"/>
        <v>0</v>
      </c>
      <c r="AN100" s="469">
        <f t="shared" si="34"/>
        <v>0</v>
      </c>
      <c r="AO100" s="469">
        <f t="shared" si="35"/>
        <v>0</v>
      </c>
      <c r="AP100" s="469">
        <f t="shared" si="36"/>
        <v>0</v>
      </c>
      <c r="AQ100" s="469">
        <f t="shared" si="37"/>
        <v>0</v>
      </c>
      <c r="AR100" s="469">
        <f t="shared" si="38"/>
        <v>0</v>
      </c>
      <c r="AS100" s="469">
        <f t="shared" si="39"/>
        <v>0</v>
      </c>
      <c r="AT100" s="469">
        <f t="shared" si="40"/>
        <v>0</v>
      </c>
      <c r="AU100" s="469">
        <f t="shared" si="41"/>
        <v>0</v>
      </c>
      <c r="AV100" s="469">
        <f t="shared" si="42"/>
        <v>0</v>
      </c>
    </row>
    <row r="101" spans="1:48" ht="46.8" x14ac:dyDescent="0.25">
      <c r="A101" s="463"/>
      <c r="B101" s="463"/>
      <c r="C101" s="481"/>
      <c r="D101" s="482"/>
      <c r="E101" s="458"/>
      <c r="F101" s="47"/>
      <c r="G101" s="477"/>
      <c r="H101" s="487"/>
      <c r="I101" s="488"/>
      <c r="J101" s="489" t="s">
        <v>52</v>
      </c>
      <c r="K101" s="489"/>
      <c r="L101" s="490" t="s">
        <v>52</v>
      </c>
      <c r="M101" s="489"/>
      <c r="N101" s="483"/>
      <c r="O101" s="483"/>
      <c r="P101" s="496"/>
      <c r="Q101" s="497"/>
      <c r="R101" s="501">
        <f t="shared" si="28"/>
        <v>0</v>
      </c>
      <c r="S101" s="497"/>
      <c r="T101" s="512"/>
      <c r="U101" s="512"/>
      <c r="V101" s="515"/>
      <c r="W101" s="512"/>
      <c r="X101" s="516"/>
      <c r="Y101" s="516"/>
      <c r="Z101" s="486"/>
      <c r="AA101" s="485"/>
      <c r="AB101" s="479"/>
      <c r="AC101" s="48"/>
      <c r="AD101" s="19" t="s">
        <v>55</v>
      </c>
      <c r="AE101" s="461">
        <f t="shared" si="43"/>
        <v>44197</v>
      </c>
      <c r="AF101" s="461">
        <f t="shared" si="29"/>
        <v>44198</v>
      </c>
      <c r="AG101" s="459"/>
      <c r="AH101" s="459"/>
      <c r="AI101" s="459"/>
      <c r="AJ101" s="469">
        <f t="shared" si="30"/>
        <v>0</v>
      </c>
      <c r="AK101" s="469">
        <f t="shared" si="31"/>
        <v>0</v>
      </c>
      <c r="AL101" s="469">
        <f t="shared" si="32"/>
        <v>0</v>
      </c>
      <c r="AM101" s="469">
        <f t="shared" si="33"/>
        <v>0</v>
      </c>
      <c r="AN101" s="469">
        <f t="shared" si="34"/>
        <v>0</v>
      </c>
      <c r="AO101" s="469">
        <f t="shared" si="35"/>
        <v>0</v>
      </c>
      <c r="AP101" s="469">
        <f t="shared" si="36"/>
        <v>0</v>
      </c>
      <c r="AQ101" s="469">
        <f t="shared" si="37"/>
        <v>0</v>
      </c>
      <c r="AR101" s="469">
        <f t="shared" si="38"/>
        <v>0</v>
      </c>
      <c r="AS101" s="469">
        <f t="shared" si="39"/>
        <v>0</v>
      </c>
      <c r="AT101" s="469">
        <f t="shared" si="40"/>
        <v>0</v>
      </c>
      <c r="AU101" s="469">
        <f t="shared" si="41"/>
        <v>0</v>
      </c>
      <c r="AV101" s="469">
        <f t="shared" si="42"/>
        <v>0</v>
      </c>
    </row>
    <row r="102" spans="1:48" ht="46.8" x14ac:dyDescent="0.25">
      <c r="A102" s="463"/>
      <c r="B102" s="463"/>
      <c r="C102" s="481"/>
      <c r="D102" s="482"/>
      <c r="E102" s="458"/>
      <c r="F102" s="47"/>
      <c r="G102" s="477"/>
      <c r="H102" s="487"/>
      <c r="I102" s="488"/>
      <c r="J102" s="489" t="s">
        <v>52</v>
      </c>
      <c r="K102" s="489"/>
      <c r="L102" s="490" t="s">
        <v>52</v>
      </c>
      <c r="M102" s="489"/>
      <c r="N102" s="483"/>
      <c r="O102" s="483"/>
      <c r="P102" s="496"/>
      <c r="Q102" s="497"/>
      <c r="R102" s="501">
        <f t="shared" si="28"/>
        <v>0</v>
      </c>
      <c r="S102" s="497"/>
      <c r="T102" s="512"/>
      <c r="U102" s="512"/>
      <c r="V102" s="515"/>
      <c r="W102" s="512"/>
      <c r="X102" s="516"/>
      <c r="Y102" s="516"/>
      <c r="Z102" s="486"/>
      <c r="AA102" s="485"/>
      <c r="AB102" s="479"/>
      <c r="AC102" s="48"/>
      <c r="AD102" s="19" t="s">
        <v>55</v>
      </c>
      <c r="AE102" s="461">
        <f t="shared" si="43"/>
        <v>44197</v>
      </c>
      <c r="AF102" s="461">
        <f t="shared" si="29"/>
        <v>44198</v>
      </c>
      <c r="AG102" s="459"/>
      <c r="AH102" s="459"/>
      <c r="AI102" s="459"/>
      <c r="AJ102" s="469">
        <f t="shared" si="30"/>
        <v>0</v>
      </c>
      <c r="AK102" s="469">
        <f t="shared" si="31"/>
        <v>0</v>
      </c>
      <c r="AL102" s="469">
        <f t="shared" si="32"/>
        <v>0</v>
      </c>
      <c r="AM102" s="469">
        <f t="shared" si="33"/>
        <v>0</v>
      </c>
      <c r="AN102" s="469">
        <f t="shared" si="34"/>
        <v>0</v>
      </c>
      <c r="AO102" s="469">
        <f t="shared" si="35"/>
        <v>0</v>
      </c>
      <c r="AP102" s="469">
        <f t="shared" si="36"/>
        <v>0</v>
      </c>
      <c r="AQ102" s="469">
        <f t="shared" si="37"/>
        <v>0</v>
      </c>
      <c r="AR102" s="469">
        <f t="shared" si="38"/>
        <v>0</v>
      </c>
      <c r="AS102" s="469">
        <f t="shared" si="39"/>
        <v>0</v>
      </c>
      <c r="AT102" s="469">
        <f t="shared" si="40"/>
        <v>0</v>
      </c>
      <c r="AU102" s="469">
        <f t="shared" si="41"/>
        <v>0</v>
      </c>
      <c r="AV102" s="469">
        <f t="shared" si="42"/>
        <v>0</v>
      </c>
    </row>
    <row r="103" spans="1:48" ht="46.8" x14ac:dyDescent="0.25">
      <c r="A103" s="463"/>
      <c r="B103" s="463"/>
      <c r="C103" s="481"/>
      <c r="D103" s="482"/>
      <c r="E103" s="458"/>
      <c r="F103" s="47"/>
      <c r="G103" s="477"/>
      <c r="H103" s="487"/>
      <c r="I103" s="488"/>
      <c r="J103" s="489" t="s">
        <v>52</v>
      </c>
      <c r="K103" s="489"/>
      <c r="L103" s="490" t="s">
        <v>52</v>
      </c>
      <c r="M103" s="489"/>
      <c r="N103" s="483"/>
      <c r="O103" s="483"/>
      <c r="P103" s="496"/>
      <c r="Q103" s="497"/>
      <c r="R103" s="501">
        <f t="shared" si="28"/>
        <v>0</v>
      </c>
      <c r="S103" s="497"/>
      <c r="T103" s="512"/>
      <c r="U103" s="512"/>
      <c r="V103" s="515"/>
      <c r="W103" s="512"/>
      <c r="X103" s="516"/>
      <c r="Y103" s="516"/>
      <c r="Z103" s="486"/>
      <c r="AA103" s="485"/>
      <c r="AB103" s="479"/>
      <c r="AC103" s="48"/>
      <c r="AD103" s="19" t="s">
        <v>55</v>
      </c>
      <c r="AE103" s="461">
        <f t="shared" si="43"/>
        <v>44197</v>
      </c>
      <c r="AF103" s="461">
        <f t="shared" si="29"/>
        <v>44198</v>
      </c>
      <c r="AG103" s="459"/>
      <c r="AH103" s="459"/>
      <c r="AI103" s="459"/>
      <c r="AJ103" s="469">
        <f t="shared" si="30"/>
        <v>0</v>
      </c>
      <c r="AK103" s="469">
        <f t="shared" si="31"/>
        <v>0</v>
      </c>
      <c r="AL103" s="469">
        <f t="shared" si="32"/>
        <v>0</v>
      </c>
      <c r="AM103" s="469">
        <f t="shared" si="33"/>
        <v>0</v>
      </c>
      <c r="AN103" s="469">
        <f t="shared" si="34"/>
        <v>0</v>
      </c>
      <c r="AO103" s="469">
        <f t="shared" si="35"/>
        <v>0</v>
      </c>
      <c r="AP103" s="469">
        <f t="shared" si="36"/>
        <v>0</v>
      </c>
      <c r="AQ103" s="469">
        <f t="shared" si="37"/>
        <v>0</v>
      </c>
      <c r="AR103" s="469">
        <f t="shared" si="38"/>
        <v>0</v>
      </c>
      <c r="AS103" s="469">
        <f t="shared" si="39"/>
        <v>0</v>
      </c>
      <c r="AT103" s="469">
        <f t="shared" si="40"/>
        <v>0</v>
      </c>
      <c r="AU103" s="469">
        <f t="shared" si="41"/>
        <v>0</v>
      </c>
      <c r="AV103" s="469">
        <f t="shared" si="42"/>
        <v>0</v>
      </c>
    </row>
    <row r="104" spans="1:48" ht="46.8" x14ac:dyDescent="0.25">
      <c r="A104" s="463"/>
      <c r="B104" s="463"/>
      <c r="C104" s="481"/>
      <c r="D104" s="482"/>
      <c r="E104" s="458"/>
      <c r="F104" s="47"/>
      <c r="G104" s="477"/>
      <c r="H104" s="487"/>
      <c r="I104" s="488"/>
      <c r="J104" s="489" t="s">
        <v>52</v>
      </c>
      <c r="K104" s="489"/>
      <c r="L104" s="490" t="s">
        <v>52</v>
      </c>
      <c r="M104" s="489"/>
      <c r="N104" s="483"/>
      <c r="O104" s="483"/>
      <c r="P104" s="496"/>
      <c r="Q104" s="497"/>
      <c r="R104" s="501">
        <f t="shared" si="28"/>
        <v>0</v>
      </c>
      <c r="S104" s="497"/>
      <c r="T104" s="512"/>
      <c r="U104" s="512"/>
      <c r="V104" s="515"/>
      <c r="W104" s="512"/>
      <c r="X104" s="516"/>
      <c r="Y104" s="516"/>
      <c r="Z104" s="486"/>
      <c r="AA104" s="485"/>
      <c r="AB104" s="479"/>
      <c r="AC104" s="48"/>
      <c r="AD104" s="19" t="s">
        <v>55</v>
      </c>
      <c r="AE104" s="461">
        <f t="shared" si="43"/>
        <v>44197</v>
      </c>
      <c r="AF104" s="461">
        <f t="shared" si="29"/>
        <v>44198</v>
      </c>
      <c r="AG104" s="459"/>
      <c r="AH104" s="459"/>
      <c r="AI104" s="459"/>
      <c r="AJ104" s="469">
        <f t="shared" si="30"/>
        <v>0</v>
      </c>
      <c r="AK104" s="469">
        <f t="shared" si="31"/>
        <v>0</v>
      </c>
      <c r="AL104" s="469">
        <f t="shared" si="32"/>
        <v>0</v>
      </c>
      <c r="AM104" s="469">
        <f t="shared" si="33"/>
        <v>0</v>
      </c>
      <c r="AN104" s="469">
        <f t="shared" si="34"/>
        <v>0</v>
      </c>
      <c r="AO104" s="469">
        <f t="shared" si="35"/>
        <v>0</v>
      </c>
      <c r="AP104" s="469">
        <f t="shared" si="36"/>
        <v>0</v>
      </c>
      <c r="AQ104" s="469">
        <f t="shared" si="37"/>
        <v>0</v>
      </c>
      <c r="AR104" s="469">
        <f t="shared" si="38"/>
        <v>0</v>
      </c>
      <c r="AS104" s="469">
        <f t="shared" si="39"/>
        <v>0</v>
      </c>
      <c r="AT104" s="469">
        <f t="shared" si="40"/>
        <v>0</v>
      </c>
      <c r="AU104" s="469">
        <f t="shared" si="41"/>
        <v>0</v>
      </c>
      <c r="AV104" s="469">
        <f t="shared" si="42"/>
        <v>0</v>
      </c>
    </row>
    <row r="105" spans="1:48" ht="46.8" x14ac:dyDescent="0.25">
      <c r="A105" s="463"/>
      <c r="B105" s="463"/>
      <c r="C105" s="481"/>
      <c r="D105" s="482"/>
      <c r="E105" s="458"/>
      <c r="F105" s="47"/>
      <c r="G105" s="477"/>
      <c r="H105" s="487"/>
      <c r="I105" s="488"/>
      <c r="J105" s="489" t="s">
        <v>52</v>
      </c>
      <c r="K105" s="489"/>
      <c r="L105" s="490" t="s">
        <v>52</v>
      </c>
      <c r="M105" s="489"/>
      <c r="N105" s="483"/>
      <c r="O105" s="483"/>
      <c r="P105" s="496"/>
      <c r="Q105" s="497"/>
      <c r="R105" s="501">
        <f t="shared" si="28"/>
        <v>0</v>
      </c>
      <c r="S105" s="497"/>
      <c r="T105" s="512"/>
      <c r="U105" s="512"/>
      <c r="V105" s="515"/>
      <c r="W105" s="512"/>
      <c r="X105" s="516"/>
      <c r="Y105" s="516"/>
      <c r="Z105" s="486"/>
      <c r="AA105" s="485"/>
      <c r="AB105" s="479"/>
      <c r="AC105" s="48"/>
      <c r="AD105" s="19" t="s">
        <v>55</v>
      </c>
      <c r="AE105" s="461">
        <f t="shared" si="43"/>
        <v>44197</v>
      </c>
      <c r="AF105" s="461">
        <f t="shared" si="29"/>
        <v>44198</v>
      </c>
      <c r="AG105" s="459"/>
      <c r="AH105" s="459"/>
      <c r="AI105" s="459"/>
      <c r="AJ105" s="469">
        <f t="shared" si="30"/>
        <v>0</v>
      </c>
      <c r="AK105" s="469">
        <f t="shared" si="31"/>
        <v>0</v>
      </c>
      <c r="AL105" s="469">
        <f t="shared" si="32"/>
        <v>0</v>
      </c>
      <c r="AM105" s="469">
        <f t="shared" si="33"/>
        <v>0</v>
      </c>
      <c r="AN105" s="469">
        <f t="shared" si="34"/>
        <v>0</v>
      </c>
      <c r="AO105" s="469">
        <f t="shared" si="35"/>
        <v>0</v>
      </c>
      <c r="AP105" s="469">
        <f t="shared" si="36"/>
        <v>0</v>
      </c>
      <c r="AQ105" s="469">
        <f t="shared" si="37"/>
        <v>0</v>
      </c>
      <c r="AR105" s="469">
        <f t="shared" si="38"/>
        <v>0</v>
      </c>
      <c r="AS105" s="469">
        <f t="shared" si="39"/>
        <v>0</v>
      </c>
      <c r="AT105" s="469">
        <f t="shared" si="40"/>
        <v>0</v>
      </c>
      <c r="AU105" s="469">
        <f t="shared" si="41"/>
        <v>0</v>
      </c>
      <c r="AV105" s="469">
        <f t="shared" si="42"/>
        <v>0</v>
      </c>
    </row>
    <row r="106" spans="1:48" ht="46.8" x14ac:dyDescent="0.25">
      <c r="A106" s="463"/>
      <c r="B106" s="463"/>
      <c r="C106" s="481"/>
      <c r="D106" s="482"/>
      <c r="E106" s="458"/>
      <c r="F106" s="47"/>
      <c r="G106" s="477"/>
      <c r="H106" s="487"/>
      <c r="I106" s="488"/>
      <c r="J106" s="489" t="s">
        <v>52</v>
      </c>
      <c r="K106" s="489"/>
      <c r="L106" s="490" t="s">
        <v>52</v>
      </c>
      <c r="M106" s="489"/>
      <c r="N106" s="483"/>
      <c r="O106" s="483"/>
      <c r="P106" s="496"/>
      <c r="Q106" s="497"/>
      <c r="R106" s="501">
        <f t="shared" si="28"/>
        <v>0</v>
      </c>
      <c r="S106" s="497"/>
      <c r="T106" s="512"/>
      <c r="U106" s="512"/>
      <c r="V106" s="515"/>
      <c r="W106" s="512"/>
      <c r="X106" s="516"/>
      <c r="Y106" s="516"/>
      <c r="Z106" s="486"/>
      <c r="AA106" s="485"/>
      <c r="AB106" s="479"/>
      <c r="AC106" s="48"/>
      <c r="AD106" s="19" t="s">
        <v>55</v>
      </c>
      <c r="AE106" s="461">
        <f t="shared" si="43"/>
        <v>44197</v>
      </c>
      <c r="AF106" s="461">
        <f t="shared" si="29"/>
        <v>44198</v>
      </c>
      <c r="AG106" s="459"/>
      <c r="AH106" s="459"/>
      <c r="AI106" s="459"/>
      <c r="AJ106" s="469">
        <f t="shared" si="30"/>
        <v>0</v>
      </c>
      <c r="AK106" s="469">
        <f t="shared" si="31"/>
        <v>0</v>
      </c>
      <c r="AL106" s="469">
        <f t="shared" si="32"/>
        <v>0</v>
      </c>
      <c r="AM106" s="469">
        <f t="shared" si="33"/>
        <v>0</v>
      </c>
      <c r="AN106" s="469">
        <f t="shared" si="34"/>
        <v>0</v>
      </c>
      <c r="AO106" s="469">
        <f t="shared" si="35"/>
        <v>0</v>
      </c>
      <c r="AP106" s="469">
        <f t="shared" si="36"/>
        <v>0</v>
      </c>
      <c r="AQ106" s="469">
        <f t="shared" si="37"/>
        <v>0</v>
      </c>
      <c r="AR106" s="469">
        <f t="shared" si="38"/>
        <v>0</v>
      </c>
      <c r="AS106" s="469">
        <f t="shared" si="39"/>
        <v>0</v>
      </c>
      <c r="AT106" s="469">
        <f t="shared" si="40"/>
        <v>0</v>
      </c>
      <c r="AU106" s="469">
        <f t="shared" si="41"/>
        <v>0</v>
      </c>
      <c r="AV106" s="469">
        <f t="shared" si="42"/>
        <v>0</v>
      </c>
    </row>
    <row r="107" spans="1:48" ht="46.8" x14ac:dyDescent="0.25">
      <c r="A107" s="463"/>
      <c r="B107" s="463"/>
      <c r="C107" s="481"/>
      <c r="D107" s="482"/>
      <c r="E107" s="458"/>
      <c r="F107" s="47"/>
      <c r="G107" s="477"/>
      <c r="H107" s="487"/>
      <c r="I107" s="488"/>
      <c r="J107" s="489" t="s">
        <v>52</v>
      </c>
      <c r="K107" s="489"/>
      <c r="L107" s="490" t="s">
        <v>52</v>
      </c>
      <c r="M107" s="489"/>
      <c r="N107" s="483"/>
      <c r="O107" s="483"/>
      <c r="P107" s="496"/>
      <c r="Q107" s="497"/>
      <c r="R107" s="501">
        <f t="shared" si="28"/>
        <v>0</v>
      </c>
      <c r="S107" s="497"/>
      <c r="T107" s="512"/>
      <c r="U107" s="512"/>
      <c r="V107" s="515"/>
      <c r="W107" s="512"/>
      <c r="X107" s="516"/>
      <c r="Y107" s="516"/>
      <c r="Z107" s="486"/>
      <c r="AA107" s="485"/>
      <c r="AB107" s="479"/>
      <c r="AC107" s="48"/>
      <c r="AD107" s="19" t="s">
        <v>55</v>
      </c>
      <c r="AE107" s="461">
        <f t="shared" si="43"/>
        <v>44197</v>
      </c>
      <c r="AF107" s="461">
        <f t="shared" si="29"/>
        <v>44198</v>
      </c>
      <c r="AG107" s="459"/>
      <c r="AH107" s="459"/>
      <c r="AI107" s="459"/>
      <c r="AJ107" s="469">
        <f t="shared" si="30"/>
        <v>0</v>
      </c>
      <c r="AK107" s="469">
        <f t="shared" si="31"/>
        <v>0</v>
      </c>
      <c r="AL107" s="469">
        <f t="shared" si="32"/>
        <v>0</v>
      </c>
      <c r="AM107" s="469">
        <f t="shared" si="33"/>
        <v>0</v>
      </c>
      <c r="AN107" s="469">
        <f t="shared" si="34"/>
        <v>0</v>
      </c>
      <c r="AO107" s="469">
        <f t="shared" si="35"/>
        <v>0</v>
      </c>
      <c r="AP107" s="469">
        <f t="shared" si="36"/>
        <v>0</v>
      </c>
      <c r="AQ107" s="469">
        <f t="shared" si="37"/>
        <v>0</v>
      </c>
      <c r="AR107" s="469">
        <f t="shared" si="38"/>
        <v>0</v>
      </c>
      <c r="AS107" s="469">
        <f t="shared" si="39"/>
        <v>0</v>
      </c>
      <c r="AT107" s="469">
        <f t="shared" si="40"/>
        <v>0</v>
      </c>
      <c r="AU107" s="469">
        <f t="shared" si="41"/>
        <v>0</v>
      </c>
      <c r="AV107" s="469">
        <f t="shared" si="42"/>
        <v>0</v>
      </c>
    </row>
    <row r="108" spans="1:48" ht="46.8" x14ac:dyDescent="0.25">
      <c r="A108" s="463"/>
      <c r="B108" s="463"/>
      <c r="C108" s="481"/>
      <c r="D108" s="482"/>
      <c r="E108" s="458"/>
      <c r="F108" s="47"/>
      <c r="G108" s="477"/>
      <c r="H108" s="487"/>
      <c r="I108" s="488"/>
      <c r="J108" s="489" t="s">
        <v>52</v>
      </c>
      <c r="K108" s="489"/>
      <c r="L108" s="490" t="s">
        <v>52</v>
      </c>
      <c r="M108" s="489"/>
      <c r="N108" s="483"/>
      <c r="O108" s="483"/>
      <c r="P108" s="496"/>
      <c r="Q108" s="497"/>
      <c r="R108" s="501">
        <f t="shared" si="28"/>
        <v>0</v>
      </c>
      <c r="S108" s="497"/>
      <c r="T108" s="512"/>
      <c r="U108" s="512"/>
      <c r="V108" s="515"/>
      <c r="W108" s="512"/>
      <c r="X108" s="516"/>
      <c r="Y108" s="516"/>
      <c r="Z108" s="486"/>
      <c r="AA108" s="485"/>
      <c r="AB108" s="479"/>
      <c r="AC108" s="48"/>
      <c r="AD108" s="19" t="s">
        <v>55</v>
      </c>
      <c r="AE108" s="461">
        <f t="shared" si="43"/>
        <v>44197</v>
      </c>
      <c r="AF108" s="461">
        <f t="shared" si="29"/>
        <v>44198</v>
      </c>
      <c r="AG108" s="459"/>
      <c r="AH108" s="459"/>
      <c r="AI108" s="459"/>
      <c r="AJ108" s="469">
        <f t="shared" si="30"/>
        <v>0</v>
      </c>
      <c r="AK108" s="469">
        <f t="shared" si="31"/>
        <v>0</v>
      </c>
      <c r="AL108" s="469">
        <f t="shared" si="32"/>
        <v>0</v>
      </c>
      <c r="AM108" s="469">
        <f t="shared" si="33"/>
        <v>0</v>
      </c>
      <c r="AN108" s="469">
        <f t="shared" si="34"/>
        <v>0</v>
      </c>
      <c r="AO108" s="469">
        <f t="shared" si="35"/>
        <v>0</v>
      </c>
      <c r="AP108" s="469">
        <f t="shared" si="36"/>
        <v>0</v>
      </c>
      <c r="AQ108" s="469">
        <f t="shared" si="37"/>
        <v>0</v>
      </c>
      <c r="AR108" s="469">
        <f t="shared" si="38"/>
        <v>0</v>
      </c>
      <c r="AS108" s="469">
        <f t="shared" si="39"/>
        <v>0</v>
      </c>
      <c r="AT108" s="469">
        <f t="shared" si="40"/>
        <v>0</v>
      </c>
      <c r="AU108" s="469">
        <f t="shared" si="41"/>
        <v>0</v>
      </c>
      <c r="AV108" s="469">
        <f t="shared" si="42"/>
        <v>0</v>
      </c>
    </row>
    <row r="109" spans="1:48" ht="46.8" x14ac:dyDescent="0.25">
      <c r="A109" s="463"/>
      <c r="B109" s="463"/>
      <c r="C109" s="481"/>
      <c r="D109" s="482"/>
      <c r="E109" s="458"/>
      <c r="F109" s="47"/>
      <c r="G109" s="477"/>
      <c r="H109" s="487"/>
      <c r="I109" s="488"/>
      <c r="J109" s="489" t="s">
        <v>52</v>
      </c>
      <c r="K109" s="489"/>
      <c r="L109" s="490" t="s">
        <v>52</v>
      </c>
      <c r="M109" s="489"/>
      <c r="N109" s="483"/>
      <c r="O109" s="483"/>
      <c r="P109" s="496"/>
      <c r="Q109" s="497"/>
      <c r="R109" s="501">
        <f t="shared" si="28"/>
        <v>0</v>
      </c>
      <c r="S109" s="497"/>
      <c r="T109" s="512"/>
      <c r="U109" s="512"/>
      <c r="V109" s="515"/>
      <c r="W109" s="512"/>
      <c r="X109" s="516"/>
      <c r="Y109" s="516"/>
      <c r="Z109" s="486"/>
      <c r="AA109" s="485"/>
      <c r="AB109" s="479"/>
      <c r="AC109" s="48"/>
      <c r="AD109" s="19" t="s">
        <v>55</v>
      </c>
      <c r="AE109" s="461">
        <f t="shared" si="43"/>
        <v>44197</v>
      </c>
      <c r="AF109" s="461">
        <f t="shared" si="29"/>
        <v>44198</v>
      </c>
      <c r="AG109" s="459"/>
      <c r="AH109" s="459"/>
      <c r="AI109" s="459"/>
      <c r="AJ109" s="469">
        <f t="shared" si="30"/>
        <v>0</v>
      </c>
      <c r="AK109" s="469">
        <f t="shared" si="31"/>
        <v>0</v>
      </c>
      <c r="AL109" s="469">
        <f t="shared" si="32"/>
        <v>0</v>
      </c>
      <c r="AM109" s="469">
        <f t="shared" si="33"/>
        <v>0</v>
      </c>
      <c r="AN109" s="469">
        <f t="shared" si="34"/>
        <v>0</v>
      </c>
      <c r="AO109" s="469">
        <f t="shared" si="35"/>
        <v>0</v>
      </c>
      <c r="AP109" s="469">
        <f t="shared" si="36"/>
        <v>0</v>
      </c>
      <c r="AQ109" s="469">
        <f t="shared" si="37"/>
        <v>0</v>
      </c>
      <c r="AR109" s="469">
        <f t="shared" si="38"/>
        <v>0</v>
      </c>
      <c r="AS109" s="469">
        <f t="shared" si="39"/>
        <v>0</v>
      </c>
      <c r="AT109" s="469">
        <f t="shared" si="40"/>
        <v>0</v>
      </c>
      <c r="AU109" s="469">
        <f t="shared" si="41"/>
        <v>0</v>
      </c>
      <c r="AV109" s="469">
        <f t="shared" si="42"/>
        <v>0</v>
      </c>
    </row>
    <row r="110" spans="1:48" ht="46.8" x14ac:dyDescent="0.25">
      <c r="A110" s="463"/>
      <c r="B110" s="463"/>
      <c r="C110" s="481"/>
      <c r="D110" s="482"/>
      <c r="E110" s="458"/>
      <c r="F110" s="47"/>
      <c r="G110" s="477"/>
      <c r="H110" s="487"/>
      <c r="I110" s="488"/>
      <c r="J110" s="489" t="s">
        <v>52</v>
      </c>
      <c r="K110" s="489"/>
      <c r="L110" s="490" t="s">
        <v>52</v>
      </c>
      <c r="M110" s="489"/>
      <c r="N110" s="483"/>
      <c r="O110" s="483"/>
      <c r="P110" s="496"/>
      <c r="Q110" s="497"/>
      <c r="R110" s="501">
        <f t="shared" si="28"/>
        <v>0</v>
      </c>
      <c r="S110" s="497"/>
      <c r="T110" s="512"/>
      <c r="U110" s="512"/>
      <c r="V110" s="515"/>
      <c r="W110" s="512"/>
      <c r="X110" s="516"/>
      <c r="Y110" s="516"/>
      <c r="Z110" s="486"/>
      <c r="AA110" s="485"/>
      <c r="AB110" s="479"/>
      <c r="AC110" s="48"/>
      <c r="AD110" s="19" t="s">
        <v>55</v>
      </c>
      <c r="AE110" s="461">
        <f t="shared" si="43"/>
        <v>44197</v>
      </c>
      <c r="AF110" s="461">
        <f t="shared" si="29"/>
        <v>44198</v>
      </c>
      <c r="AG110" s="459"/>
      <c r="AH110" s="459"/>
      <c r="AI110" s="459"/>
      <c r="AJ110" s="469">
        <f t="shared" si="30"/>
        <v>0</v>
      </c>
      <c r="AK110" s="469">
        <f t="shared" si="31"/>
        <v>0</v>
      </c>
      <c r="AL110" s="469">
        <f t="shared" si="32"/>
        <v>0</v>
      </c>
      <c r="AM110" s="469">
        <f t="shared" si="33"/>
        <v>0</v>
      </c>
      <c r="AN110" s="469">
        <f t="shared" si="34"/>
        <v>0</v>
      </c>
      <c r="AO110" s="469">
        <f t="shared" si="35"/>
        <v>0</v>
      </c>
      <c r="AP110" s="469">
        <f t="shared" si="36"/>
        <v>0</v>
      </c>
      <c r="AQ110" s="469">
        <f t="shared" si="37"/>
        <v>0</v>
      </c>
      <c r="AR110" s="469">
        <f t="shared" si="38"/>
        <v>0</v>
      </c>
      <c r="AS110" s="469">
        <f t="shared" si="39"/>
        <v>0</v>
      </c>
      <c r="AT110" s="469">
        <f t="shared" si="40"/>
        <v>0</v>
      </c>
      <c r="AU110" s="469">
        <f t="shared" si="41"/>
        <v>0</v>
      </c>
      <c r="AV110" s="469">
        <f t="shared" si="42"/>
        <v>0</v>
      </c>
    </row>
    <row r="111" spans="1:48" ht="46.8" x14ac:dyDescent="0.25">
      <c r="A111" s="463"/>
      <c r="B111" s="463"/>
      <c r="C111" s="481"/>
      <c r="D111" s="482"/>
      <c r="E111" s="458"/>
      <c r="F111" s="47"/>
      <c r="G111" s="477"/>
      <c r="H111" s="487"/>
      <c r="I111" s="488"/>
      <c r="J111" s="489" t="s">
        <v>52</v>
      </c>
      <c r="K111" s="489"/>
      <c r="L111" s="490" t="s">
        <v>52</v>
      </c>
      <c r="M111" s="489"/>
      <c r="N111" s="483"/>
      <c r="O111" s="483"/>
      <c r="P111" s="496"/>
      <c r="Q111" s="497"/>
      <c r="R111" s="501">
        <f t="shared" si="28"/>
        <v>0</v>
      </c>
      <c r="S111" s="497"/>
      <c r="T111" s="512"/>
      <c r="U111" s="512"/>
      <c r="V111" s="515"/>
      <c r="W111" s="512"/>
      <c r="X111" s="516"/>
      <c r="Y111" s="516"/>
      <c r="Z111" s="486"/>
      <c r="AA111" s="485"/>
      <c r="AB111" s="479"/>
      <c r="AC111" s="48"/>
      <c r="AD111" s="19" t="s">
        <v>55</v>
      </c>
      <c r="AE111" s="461">
        <f t="shared" si="43"/>
        <v>44197</v>
      </c>
      <c r="AF111" s="461">
        <f t="shared" si="29"/>
        <v>44198</v>
      </c>
      <c r="AG111" s="459"/>
      <c r="AH111" s="459"/>
      <c r="AI111" s="459"/>
      <c r="AJ111" s="469">
        <f t="shared" si="30"/>
        <v>0</v>
      </c>
      <c r="AK111" s="469">
        <f t="shared" si="31"/>
        <v>0</v>
      </c>
      <c r="AL111" s="469">
        <f t="shared" si="32"/>
        <v>0</v>
      </c>
      <c r="AM111" s="469">
        <f t="shared" si="33"/>
        <v>0</v>
      </c>
      <c r="AN111" s="469">
        <f t="shared" si="34"/>
        <v>0</v>
      </c>
      <c r="AO111" s="469">
        <f t="shared" si="35"/>
        <v>0</v>
      </c>
      <c r="AP111" s="469">
        <f t="shared" si="36"/>
        <v>0</v>
      </c>
      <c r="AQ111" s="469">
        <f t="shared" si="37"/>
        <v>0</v>
      </c>
      <c r="AR111" s="469">
        <f t="shared" si="38"/>
        <v>0</v>
      </c>
      <c r="AS111" s="469">
        <f t="shared" si="39"/>
        <v>0</v>
      </c>
      <c r="AT111" s="469">
        <f t="shared" si="40"/>
        <v>0</v>
      </c>
      <c r="AU111" s="469">
        <f t="shared" si="41"/>
        <v>0</v>
      </c>
      <c r="AV111" s="469">
        <f t="shared" si="42"/>
        <v>0</v>
      </c>
    </row>
    <row r="112" spans="1:48" ht="46.8" x14ac:dyDescent="0.25">
      <c r="A112" s="463"/>
      <c r="B112" s="463"/>
      <c r="C112" s="481"/>
      <c r="D112" s="482"/>
      <c r="E112" s="458"/>
      <c r="F112" s="47"/>
      <c r="G112" s="477"/>
      <c r="H112" s="487"/>
      <c r="I112" s="488"/>
      <c r="J112" s="489" t="s">
        <v>52</v>
      </c>
      <c r="K112" s="489"/>
      <c r="L112" s="490" t="s">
        <v>52</v>
      </c>
      <c r="M112" s="489"/>
      <c r="N112" s="483"/>
      <c r="O112" s="483"/>
      <c r="P112" s="496"/>
      <c r="Q112" s="497"/>
      <c r="R112" s="501">
        <f t="shared" si="28"/>
        <v>0</v>
      </c>
      <c r="S112" s="497"/>
      <c r="T112" s="512"/>
      <c r="U112" s="512"/>
      <c r="V112" s="515"/>
      <c r="W112" s="512"/>
      <c r="X112" s="516"/>
      <c r="Y112" s="516"/>
      <c r="Z112" s="486"/>
      <c r="AA112" s="485"/>
      <c r="AB112" s="479"/>
      <c r="AC112" s="48"/>
      <c r="AD112" s="19" t="s">
        <v>55</v>
      </c>
      <c r="AE112" s="461">
        <f t="shared" si="43"/>
        <v>44197</v>
      </c>
      <c r="AF112" s="461">
        <f t="shared" si="29"/>
        <v>44198</v>
      </c>
      <c r="AG112" s="459"/>
      <c r="AH112" s="459"/>
      <c r="AI112" s="459"/>
      <c r="AJ112" s="469">
        <f t="shared" si="30"/>
        <v>0</v>
      </c>
      <c r="AK112" s="469">
        <f t="shared" si="31"/>
        <v>0</v>
      </c>
      <c r="AL112" s="469">
        <f t="shared" si="32"/>
        <v>0</v>
      </c>
      <c r="AM112" s="469">
        <f t="shared" si="33"/>
        <v>0</v>
      </c>
      <c r="AN112" s="469">
        <f t="shared" si="34"/>
        <v>0</v>
      </c>
      <c r="AO112" s="469">
        <f t="shared" si="35"/>
        <v>0</v>
      </c>
      <c r="AP112" s="469">
        <f t="shared" si="36"/>
        <v>0</v>
      </c>
      <c r="AQ112" s="469">
        <f t="shared" si="37"/>
        <v>0</v>
      </c>
      <c r="AR112" s="469">
        <f t="shared" si="38"/>
        <v>0</v>
      </c>
      <c r="AS112" s="469">
        <f t="shared" si="39"/>
        <v>0</v>
      </c>
      <c r="AT112" s="469">
        <f t="shared" si="40"/>
        <v>0</v>
      </c>
      <c r="AU112" s="469">
        <f t="shared" si="41"/>
        <v>0</v>
      </c>
      <c r="AV112" s="469">
        <f t="shared" si="42"/>
        <v>0</v>
      </c>
    </row>
    <row r="113" spans="1:48" ht="46.8" x14ac:dyDescent="0.25">
      <c r="A113" s="463"/>
      <c r="B113" s="463"/>
      <c r="C113" s="481"/>
      <c r="D113" s="482"/>
      <c r="E113" s="458"/>
      <c r="F113" s="47"/>
      <c r="G113" s="477"/>
      <c r="H113" s="487"/>
      <c r="I113" s="488"/>
      <c r="J113" s="489" t="s">
        <v>52</v>
      </c>
      <c r="K113" s="489"/>
      <c r="L113" s="490" t="s">
        <v>52</v>
      </c>
      <c r="M113" s="489"/>
      <c r="N113" s="483"/>
      <c r="O113" s="483"/>
      <c r="P113" s="496"/>
      <c r="Q113" s="497"/>
      <c r="R113" s="501">
        <f t="shared" si="28"/>
        <v>0</v>
      </c>
      <c r="S113" s="497"/>
      <c r="T113" s="512"/>
      <c r="U113" s="512"/>
      <c r="V113" s="515"/>
      <c r="W113" s="512"/>
      <c r="X113" s="516"/>
      <c r="Y113" s="516"/>
      <c r="Z113" s="486"/>
      <c r="AA113" s="485"/>
      <c r="AB113" s="479"/>
      <c r="AC113" s="48"/>
      <c r="AD113" s="19" t="s">
        <v>55</v>
      </c>
      <c r="AE113" s="461">
        <f t="shared" si="43"/>
        <v>44197</v>
      </c>
      <c r="AF113" s="461">
        <f t="shared" si="29"/>
        <v>44198</v>
      </c>
      <c r="AG113" s="459"/>
      <c r="AH113" s="459"/>
      <c r="AI113" s="459"/>
      <c r="AJ113" s="469">
        <f t="shared" si="30"/>
        <v>0</v>
      </c>
      <c r="AK113" s="469">
        <f t="shared" si="31"/>
        <v>0</v>
      </c>
      <c r="AL113" s="469">
        <f t="shared" si="32"/>
        <v>0</v>
      </c>
      <c r="AM113" s="469">
        <f t="shared" si="33"/>
        <v>0</v>
      </c>
      <c r="AN113" s="469">
        <f t="shared" si="34"/>
        <v>0</v>
      </c>
      <c r="AO113" s="469">
        <f t="shared" si="35"/>
        <v>0</v>
      </c>
      <c r="AP113" s="469">
        <f t="shared" si="36"/>
        <v>0</v>
      </c>
      <c r="AQ113" s="469">
        <f t="shared" si="37"/>
        <v>0</v>
      </c>
      <c r="AR113" s="469">
        <f t="shared" si="38"/>
        <v>0</v>
      </c>
      <c r="AS113" s="469">
        <f t="shared" si="39"/>
        <v>0</v>
      </c>
      <c r="AT113" s="469">
        <f t="shared" si="40"/>
        <v>0</v>
      </c>
      <c r="AU113" s="469">
        <f t="shared" si="41"/>
        <v>0</v>
      </c>
      <c r="AV113" s="469">
        <f t="shared" si="42"/>
        <v>0</v>
      </c>
    </row>
    <row r="114" spans="1:48" ht="46.8" x14ac:dyDescent="0.25">
      <c r="A114" s="463"/>
      <c r="B114" s="463"/>
      <c r="C114" s="481"/>
      <c r="D114" s="482"/>
      <c r="E114" s="458"/>
      <c r="F114" s="47"/>
      <c r="G114" s="477"/>
      <c r="H114" s="487"/>
      <c r="I114" s="488"/>
      <c r="J114" s="489" t="s">
        <v>52</v>
      </c>
      <c r="K114" s="489"/>
      <c r="L114" s="490" t="s">
        <v>52</v>
      </c>
      <c r="M114" s="489"/>
      <c r="N114" s="483"/>
      <c r="O114" s="483"/>
      <c r="P114" s="496"/>
      <c r="Q114" s="497"/>
      <c r="R114" s="501">
        <f t="shared" si="28"/>
        <v>0</v>
      </c>
      <c r="S114" s="497"/>
      <c r="T114" s="512"/>
      <c r="U114" s="512"/>
      <c r="V114" s="515"/>
      <c r="W114" s="512"/>
      <c r="X114" s="516"/>
      <c r="Y114" s="516"/>
      <c r="Z114" s="486"/>
      <c r="AA114" s="485"/>
      <c r="AB114" s="479"/>
      <c r="AC114" s="48"/>
      <c r="AD114" s="19" t="s">
        <v>55</v>
      </c>
      <c r="AE114" s="461">
        <f t="shared" si="43"/>
        <v>44197</v>
      </c>
      <c r="AF114" s="461">
        <f t="shared" si="29"/>
        <v>44198</v>
      </c>
      <c r="AG114" s="459"/>
      <c r="AH114" s="459"/>
      <c r="AI114" s="459"/>
      <c r="AJ114" s="469">
        <f t="shared" si="30"/>
        <v>0</v>
      </c>
      <c r="AK114" s="469">
        <f t="shared" si="31"/>
        <v>0</v>
      </c>
      <c r="AL114" s="469">
        <f t="shared" si="32"/>
        <v>0</v>
      </c>
      <c r="AM114" s="469">
        <f t="shared" si="33"/>
        <v>0</v>
      </c>
      <c r="AN114" s="469">
        <f t="shared" si="34"/>
        <v>0</v>
      </c>
      <c r="AO114" s="469">
        <f t="shared" si="35"/>
        <v>0</v>
      </c>
      <c r="AP114" s="469">
        <f t="shared" si="36"/>
        <v>0</v>
      </c>
      <c r="AQ114" s="469">
        <f t="shared" si="37"/>
        <v>0</v>
      </c>
      <c r="AR114" s="469">
        <f t="shared" si="38"/>
        <v>0</v>
      </c>
      <c r="AS114" s="469">
        <f t="shared" si="39"/>
        <v>0</v>
      </c>
      <c r="AT114" s="469">
        <f t="shared" si="40"/>
        <v>0</v>
      </c>
      <c r="AU114" s="469">
        <f t="shared" si="41"/>
        <v>0</v>
      </c>
      <c r="AV114" s="469">
        <f t="shared" si="42"/>
        <v>0</v>
      </c>
    </row>
    <row r="115" spans="1:48" ht="46.8" x14ac:dyDescent="0.25">
      <c r="A115" s="463"/>
      <c r="B115" s="463"/>
      <c r="C115" s="481"/>
      <c r="D115" s="482"/>
      <c r="E115" s="458"/>
      <c r="F115" s="47"/>
      <c r="G115" s="477"/>
      <c r="H115" s="487"/>
      <c r="I115" s="488"/>
      <c r="J115" s="489" t="s">
        <v>52</v>
      </c>
      <c r="K115" s="489"/>
      <c r="L115" s="490" t="s">
        <v>52</v>
      </c>
      <c r="M115" s="489"/>
      <c r="N115" s="483"/>
      <c r="O115" s="483"/>
      <c r="P115" s="496"/>
      <c r="Q115" s="497"/>
      <c r="R115" s="501">
        <f t="shared" si="28"/>
        <v>0</v>
      </c>
      <c r="S115" s="497"/>
      <c r="T115" s="512"/>
      <c r="U115" s="512"/>
      <c r="V115" s="515"/>
      <c r="W115" s="512"/>
      <c r="X115" s="516"/>
      <c r="Y115" s="516"/>
      <c r="Z115" s="486"/>
      <c r="AA115" s="485"/>
      <c r="AB115" s="479"/>
      <c r="AC115" s="48"/>
      <c r="AD115" s="19" t="s">
        <v>55</v>
      </c>
      <c r="AE115" s="461">
        <f t="shared" si="43"/>
        <v>44197</v>
      </c>
      <c r="AF115" s="461">
        <f t="shared" si="29"/>
        <v>44198</v>
      </c>
      <c r="AG115" s="459"/>
      <c r="AH115" s="459"/>
      <c r="AI115" s="459"/>
      <c r="AJ115" s="469">
        <f t="shared" si="30"/>
        <v>0</v>
      </c>
      <c r="AK115" s="469">
        <f t="shared" si="31"/>
        <v>0</v>
      </c>
      <c r="AL115" s="469">
        <f t="shared" si="32"/>
        <v>0</v>
      </c>
      <c r="AM115" s="469">
        <f t="shared" si="33"/>
        <v>0</v>
      </c>
      <c r="AN115" s="469">
        <f t="shared" si="34"/>
        <v>0</v>
      </c>
      <c r="AO115" s="469">
        <f t="shared" si="35"/>
        <v>0</v>
      </c>
      <c r="AP115" s="469">
        <f t="shared" si="36"/>
        <v>0</v>
      </c>
      <c r="AQ115" s="469">
        <f t="shared" si="37"/>
        <v>0</v>
      </c>
      <c r="AR115" s="469">
        <f t="shared" si="38"/>
        <v>0</v>
      </c>
      <c r="AS115" s="469">
        <f t="shared" si="39"/>
        <v>0</v>
      </c>
      <c r="AT115" s="469">
        <f t="shared" si="40"/>
        <v>0</v>
      </c>
      <c r="AU115" s="469">
        <f t="shared" si="41"/>
        <v>0</v>
      </c>
      <c r="AV115" s="469">
        <f t="shared" si="42"/>
        <v>0</v>
      </c>
    </row>
    <row r="116" spans="1:48" ht="46.8" x14ac:dyDescent="0.25">
      <c r="A116" s="463"/>
      <c r="B116" s="463"/>
      <c r="C116" s="481"/>
      <c r="D116" s="482"/>
      <c r="E116" s="458"/>
      <c r="F116" s="47"/>
      <c r="G116" s="477"/>
      <c r="H116" s="487"/>
      <c r="I116" s="488"/>
      <c r="J116" s="489" t="s">
        <v>52</v>
      </c>
      <c r="K116" s="489"/>
      <c r="L116" s="490" t="s">
        <v>52</v>
      </c>
      <c r="M116" s="489"/>
      <c r="N116" s="483"/>
      <c r="O116" s="483"/>
      <c r="P116" s="496"/>
      <c r="Q116" s="497"/>
      <c r="R116" s="501">
        <f t="shared" si="28"/>
        <v>0</v>
      </c>
      <c r="S116" s="497"/>
      <c r="T116" s="512"/>
      <c r="U116" s="512"/>
      <c r="V116" s="515"/>
      <c r="W116" s="512"/>
      <c r="X116" s="516"/>
      <c r="Y116" s="516"/>
      <c r="Z116" s="486"/>
      <c r="AA116" s="485"/>
      <c r="AB116" s="479"/>
      <c r="AC116" s="48"/>
      <c r="AD116" s="19" t="s">
        <v>55</v>
      </c>
      <c r="AE116" s="461">
        <f t="shared" si="43"/>
        <v>44197</v>
      </c>
      <c r="AF116" s="461">
        <f t="shared" si="29"/>
        <v>44198</v>
      </c>
      <c r="AG116" s="459"/>
      <c r="AH116" s="459"/>
      <c r="AI116" s="459"/>
      <c r="AJ116" s="469">
        <f t="shared" si="30"/>
        <v>0</v>
      </c>
      <c r="AK116" s="469">
        <f t="shared" si="31"/>
        <v>0</v>
      </c>
      <c r="AL116" s="469">
        <f t="shared" si="32"/>
        <v>0</v>
      </c>
      <c r="AM116" s="469">
        <f t="shared" si="33"/>
        <v>0</v>
      </c>
      <c r="AN116" s="469">
        <f t="shared" si="34"/>
        <v>0</v>
      </c>
      <c r="AO116" s="469">
        <f t="shared" si="35"/>
        <v>0</v>
      </c>
      <c r="AP116" s="469">
        <f t="shared" si="36"/>
        <v>0</v>
      </c>
      <c r="AQ116" s="469">
        <f t="shared" si="37"/>
        <v>0</v>
      </c>
      <c r="AR116" s="469">
        <f t="shared" si="38"/>
        <v>0</v>
      </c>
      <c r="AS116" s="469">
        <f t="shared" si="39"/>
        <v>0</v>
      </c>
      <c r="AT116" s="469">
        <f t="shared" si="40"/>
        <v>0</v>
      </c>
      <c r="AU116" s="469">
        <f t="shared" si="41"/>
        <v>0</v>
      </c>
      <c r="AV116" s="469">
        <f t="shared" si="42"/>
        <v>0</v>
      </c>
    </row>
    <row r="117" spans="1:48" ht="46.8" x14ac:dyDescent="0.25">
      <c r="A117" s="463"/>
      <c r="B117" s="463"/>
      <c r="C117" s="481"/>
      <c r="D117" s="482"/>
      <c r="E117" s="458"/>
      <c r="F117" s="47"/>
      <c r="G117" s="477"/>
      <c r="H117" s="487"/>
      <c r="I117" s="488"/>
      <c r="J117" s="489" t="s">
        <v>52</v>
      </c>
      <c r="K117" s="489"/>
      <c r="L117" s="490" t="s">
        <v>52</v>
      </c>
      <c r="M117" s="489"/>
      <c r="N117" s="483"/>
      <c r="O117" s="483"/>
      <c r="P117" s="496"/>
      <c r="Q117" s="497"/>
      <c r="R117" s="501">
        <f t="shared" si="28"/>
        <v>0</v>
      </c>
      <c r="S117" s="497"/>
      <c r="T117" s="512"/>
      <c r="U117" s="512"/>
      <c r="V117" s="515"/>
      <c r="W117" s="512"/>
      <c r="X117" s="516"/>
      <c r="Y117" s="516"/>
      <c r="Z117" s="486"/>
      <c r="AA117" s="485"/>
      <c r="AB117" s="479"/>
      <c r="AC117" s="48"/>
      <c r="AD117" s="19" t="s">
        <v>55</v>
      </c>
      <c r="AE117" s="461">
        <f t="shared" si="43"/>
        <v>44197</v>
      </c>
      <c r="AF117" s="461">
        <f t="shared" si="29"/>
        <v>44198</v>
      </c>
      <c r="AG117" s="459"/>
      <c r="AH117" s="459"/>
      <c r="AI117" s="459"/>
      <c r="AJ117" s="469">
        <f t="shared" si="30"/>
        <v>0</v>
      </c>
      <c r="AK117" s="469">
        <f t="shared" si="31"/>
        <v>0</v>
      </c>
      <c r="AL117" s="469">
        <f t="shared" si="32"/>
        <v>0</v>
      </c>
      <c r="AM117" s="469">
        <f t="shared" si="33"/>
        <v>0</v>
      </c>
      <c r="AN117" s="469">
        <f t="shared" si="34"/>
        <v>0</v>
      </c>
      <c r="AO117" s="469">
        <f t="shared" si="35"/>
        <v>0</v>
      </c>
      <c r="AP117" s="469">
        <f t="shared" si="36"/>
        <v>0</v>
      </c>
      <c r="AQ117" s="469">
        <f t="shared" si="37"/>
        <v>0</v>
      </c>
      <c r="AR117" s="469">
        <f t="shared" si="38"/>
        <v>0</v>
      </c>
      <c r="AS117" s="469">
        <f t="shared" si="39"/>
        <v>0</v>
      </c>
      <c r="AT117" s="469">
        <f t="shared" si="40"/>
        <v>0</v>
      </c>
      <c r="AU117" s="469">
        <f t="shared" si="41"/>
        <v>0</v>
      </c>
      <c r="AV117" s="469">
        <f t="shared" si="42"/>
        <v>0</v>
      </c>
    </row>
    <row r="118" spans="1:48" ht="46.8" x14ac:dyDescent="0.25">
      <c r="A118" s="463"/>
      <c r="B118" s="463"/>
      <c r="C118" s="481"/>
      <c r="D118" s="482"/>
      <c r="E118" s="458"/>
      <c r="F118" s="47"/>
      <c r="G118" s="477"/>
      <c r="H118" s="487"/>
      <c r="I118" s="488"/>
      <c r="J118" s="489" t="s">
        <v>52</v>
      </c>
      <c r="K118" s="489"/>
      <c r="L118" s="490" t="s">
        <v>52</v>
      </c>
      <c r="M118" s="489"/>
      <c r="N118" s="483"/>
      <c r="O118" s="483"/>
      <c r="P118" s="496"/>
      <c r="Q118" s="497"/>
      <c r="R118" s="501">
        <f t="shared" si="28"/>
        <v>0</v>
      </c>
      <c r="S118" s="497"/>
      <c r="T118" s="512"/>
      <c r="U118" s="512"/>
      <c r="V118" s="515"/>
      <c r="W118" s="512"/>
      <c r="X118" s="516"/>
      <c r="Y118" s="516"/>
      <c r="Z118" s="486"/>
      <c r="AA118" s="485"/>
      <c r="AB118" s="479"/>
      <c r="AC118" s="48"/>
      <c r="AD118" s="19" t="s">
        <v>55</v>
      </c>
      <c r="AE118" s="461">
        <f t="shared" si="43"/>
        <v>44197</v>
      </c>
      <c r="AF118" s="461">
        <f t="shared" si="29"/>
        <v>44198</v>
      </c>
      <c r="AG118" s="459"/>
      <c r="AH118" s="459"/>
      <c r="AI118" s="459"/>
      <c r="AJ118" s="469">
        <f t="shared" si="30"/>
        <v>0</v>
      </c>
      <c r="AK118" s="469">
        <f t="shared" si="31"/>
        <v>0</v>
      </c>
      <c r="AL118" s="469">
        <f t="shared" si="32"/>
        <v>0</v>
      </c>
      <c r="AM118" s="469">
        <f t="shared" si="33"/>
        <v>0</v>
      </c>
      <c r="AN118" s="469">
        <f t="shared" si="34"/>
        <v>0</v>
      </c>
      <c r="AO118" s="469">
        <f t="shared" si="35"/>
        <v>0</v>
      </c>
      <c r="AP118" s="469">
        <f t="shared" si="36"/>
        <v>0</v>
      </c>
      <c r="AQ118" s="469">
        <f t="shared" si="37"/>
        <v>0</v>
      </c>
      <c r="AR118" s="469">
        <f t="shared" si="38"/>
        <v>0</v>
      </c>
      <c r="AS118" s="469">
        <f t="shared" si="39"/>
        <v>0</v>
      </c>
      <c r="AT118" s="469">
        <f t="shared" si="40"/>
        <v>0</v>
      </c>
      <c r="AU118" s="469">
        <f t="shared" si="41"/>
        <v>0</v>
      </c>
      <c r="AV118" s="469">
        <f t="shared" si="42"/>
        <v>0</v>
      </c>
    </row>
    <row r="119" spans="1:48" ht="46.8" x14ac:dyDescent="0.25">
      <c r="A119" s="463"/>
      <c r="B119" s="463"/>
      <c r="C119" s="481"/>
      <c r="D119" s="482"/>
      <c r="E119" s="458"/>
      <c r="F119" s="47"/>
      <c r="G119" s="477"/>
      <c r="H119" s="487"/>
      <c r="I119" s="488"/>
      <c r="J119" s="489" t="s">
        <v>52</v>
      </c>
      <c r="K119" s="489"/>
      <c r="L119" s="490" t="s">
        <v>52</v>
      </c>
      <c r="M119" s="489"/>
      <c r="N119" s="483"/>
      <c r="O119" s="483"/>
      <c r="P119" s="496"/>
      <c r="Q119" s="497"/>
      <c r="R119" s="501">
        <f t="shared" si="28"/>
        <v>0</v>
      </c>
      <c r="S119" s="497"/>
      <c r="T119" s="512"/>
      <c r="U119" s="512"/>
      <c r="V119" s="515"/>
      <c r="W119" s="512"/>
      <c r="X119" s="516"/>
      <c r="Y119" s="516"/>
      <c r="Z119" s="486"/>
      <c r="AA119" s="485"/>
      <c r="AB119" s="479"/>
      <c r="AC119" s="48"/>
      <c r="AD119" s="19" t="s">
        <v>55</v>
      </c>
      <c r="AE119" s="461">
        <f t="shared" si="43"/>
        <v>44197</v>
      </c>
      <c r="AF119" s="461">
        <f t="shared" si="29"/>
        <v>44198</v>
      </c>
      <c r="AG119" s="459"/>
      <c r="AH119" s="459"/>
      <c r="AI119" s="459"/>
      <c r="AJ119" s="469">
        <f t="shared" si="30"/>
        <v>0</v>
      </c>
      <c r="AK119" s="469">
        <f t="shared" si="31"/>
        <v>0</v>
      </c>
      <c r="AL119" s="469">
        <f t="shared" si="32"/>
        <v>0</v>
      </c>
      <c r="AM119" s="469">
        <f t="shared" si="33"/>
        <v>0</v>
      </c>
      <c r="AN119" s="469">
        <f t="shared" si="34"/>
        <v>0</v>
      </c>
      <c r="AO119" s="469">
        <f t="shared" si="35"/>
        <v>0</v>
      </c>
      <c r="AP119" s="469">
        <f t="shared" si="36"/>
        <v>0</v>
      </c>
      <c r="AQ119" s="469">
        <f t="shared" si="37"/>
        <v>0</v>
      </c>
      <c r="AR119" s="469">
        <f t="shared" si="38"/>
        <v>0</v>
      </c>
      <c r="AS119" s="469">
        <f t="shared" si="39"/>
        <v>0</v>
      </c>
      <c r="AT119" s="469">
        <f t="shared" si="40"/>
        <v>0</v>
      </c>
      <c r="AU119" s="469">
        <f t="shared" si="41"/>
        <v>0</v>
      </c>
      <c r="AV119" s="469">
        <f t="shared" si="42"/>
        <v>0</v>
      </c>
    </row>
    <row r="120" spans="1:48" ht="46.8" x14ac:dyDescent="0.25">
      <c r="A120" s="463"/>
      <c r="B120" s="463"/>
      <c r="C120" s="481"/>
      <c r="D120" s="482"/>
      <c r="E120" s="458"/>
      <c r="F120" s="47"/>
      <c r="G120" s="477"/>
      <c r="H120" s="487"/>
      <c r="I120" s="488"/>
      <c r="J120" s="489" t="s">
        <v>52</v>
      </c>
      <c r="K120" s="489"/>
      <c r="L120" s="490" t="s">
        <v>52</v>
      </c>
      <c r="M120" s="489"/>
      <c r="N120" s="483"/>
      <c r="O120" s="483"/>
      <c r="P120" s="496"/>
      <c r="Q120" s="497"/>
      <c r="R120" s="501">
        <f t="shared" si="28"/>
        <v>0</v>
      </c>
      <c r="S120" s="497"/>
      <c r="T120" s="512"/>
      <c r="U120" s="512"/>
      <c r="V120" s="515"/>
      <c r="W120" s="512"/>
      <c r="X120" s="516"/>
      <c r="Y120" s="516"/>
      <c r="Z120" s="486"/>
      <c r="AA120" s="485"/>
      <c r="AB120" s="479"/>
      <c r="AC120" s="48"/>
      <c r="AD120" s="19" t="s">
        <v>55</v>
      </c>
      <c r="AE120" s="461">
        <f t="shared" si="43"/>
        <v>44197</v>
      </c>
      <c r="AF120" s="461">
        <f t="shared" si="29"/>
        <v>44198</v>
      </c>
      <c r="AG120" s="459"/>
      <c r="AH120" s="459"/>
      <c r="AI120" s="459"/>
      <c r="AJ120" s="469">
        <f t="shared" si="30"/>
        <v>0</v>
      </c>
      <c r="AK120" s="469">
        <f t="shared" si="31"/>
        <v>0</v>
      </c>
      <c r="AL120" s="469">
        <f t="shared" si="32"/>
        <v>0</v>
      </c>
      <c r="AM120" s="469">
        <f t="shared" si="33"/>
        <v>0</v>
      </c>
      <c r="AN120" s="469">
        <f t="shared" si="34"/>
        <v>0</v>
      </c>
      <c r="AO120" s="469">
        <f t="shared" si="35"/>
        <v>0</v>
      </c>
      <c r="AP120" s="469">
        <f t="shared" si="36"/>
        <v>0</v>
      </c>
      <c r="AQ120" s="469">
        <f t="shared" si="37"/>
        <v>0</v>
      </c>
      <c r="AR120" s="469">
        <f t="shared" si="38"/>
        <v>0</v>
      </c>
      <c r="AS120" s="469">
        <f t="shared" si="39"/>
        <v>0</v>
      </c>
      <c r="AT120" s="469">
        <f t="shared" si="40"/>
        <v>0</v>
      </c>
      <c r="AU120" s="469">
        <f t="shared" si="41"/>
        <v>0</v>
      </c>
      <c r="AV120" s="469">
        <f t="shared" si="42"/>
        <v>0</v>
      </c>
    </row>
    <row r="121" spans="1:48" ht="46.8" x14ac:dyDescent="0.25">
      <c r="A121" s="463"/>
      <c r="B121" s="463"/>
      <c r="C121" s="481"/>
      <c r="D121" s="482"/>
      <c r="E121" s="458"/>
      <c r="F121" s="47"/>
      <c r="G121" s="477"/>
      <c r="H121" s="487"/>
      <c r="I121" s="488"/>
      <c r="J121" s="489" t="s">
        <v>52</v>
      </c>
      <c r="K121" s="489"/>
      <c r="L121" s="490" t="s">
        <v>52</v>
      </c>
      <c r="M121" s="489"/>
      <c r="N121" s="483"/>
      <c r="O121" s="483"/>
      <c r="P121" s="496"/>
      <c r="Q121" s="497"/>
      <c r="R121" s="501">
        <f t="shared" si="28"/>
        <v>0</v>
      </c>
      <c r="S121" s="497"/>
      <c r="T121" s="512"/>
      <c r="U121" s="512"/>
      <c r="V121" s="515"/>
      <c r="W121" s="512"/>
      <c r="X121" s="516"/>
      <c r="Y121" s="516"/>
      <c r="Z121" s="486"/>
      <c r="AA121" s="485"/>
      <c r="AB121" s="479"/>
      <c r="AC121" s="48"/>
      <c r="AD121" s="19" t="s">
        <v>55</v>
      </c>
      <c r="AE121" s="461">
        <f t="shared" si="43"/>
        <v>44197</v>
      </c>
      <c r="AF121" s="461">
        <f t="shared" si="29"/>
        <v>44198</v>
      </c>
      <c r="AG121" s="459"/>
      <c r="AH121" s="459"/>
      <c r="AI121" s="459"/>
      <c r="AJ121" s="469">
        <f t="shared" si="30"/>
        <v>0</v>
      </c>
      <c r="AK121" s="469">
        <f t="shared" si="31"/>
        <v>0</v>
      </c>
      <c r="AL121" s="469">
        <f t="shared" si="32"/>
        <v>0</v>
      </c>
      <c r="AM121" s="469">
        <f t="shared" si="33"/>
        <v>0</v>
      </c>
      <c r="AN121" s="469">
        <f t="shared" si="34"/>
        <v>0</v>
      </c>
      <c r="AO121" s="469">
        <f t="shared" si="35"/>
        <v>0</v>
      </c>
      <c r="AP121" s="469">
        <f t="shared" si="36"/>
        <v>0</v>
      </c>
      <c r="AQ121" s="469">
        <f t="shared" si="37"/>
        <v>0</v>
      </c>
      <c r="AR121" s="469">
        <f t="shared" si="38"/>
        <v>0</v>
      </c>
      <c r="AS121" s="469">
        <f t="shared" si="39"/>
        <v>0</v>
      </c>
      <c r="AT121" s="469">
        <f t="shared" si="40"/>
        <v>0</v>
      </c>
      <c r="AU121" s="469">
        <f t="shared" si="41"/>
        <v>0</v>
      </c>
      <c r="AV121" s="469">
        <f t="shared" si="42"/>
        <v>0</v>
      </c>
    </row>
    <row r="122" spans="1:48" ht="46.8" x14ac:dyDescent="0.25">
      <c r="A122" s="463"/>
      <c r="B122" s="463"/>
      <c r="C122" s="481"/>
      <c r="D122" s="482"/>
      <c r="E122" s="458"/>
      <c r="F122" s="47"/>
      <c r="G122" s="477"/>
      <c r="H122" s="487"/>
      <c r="I122" s="488"/>
      <c r="J122" s="489" t="s">
        <v>52</v>
      </c>
      <c r="K122" s="489"/>
      <c r="L122" s="490" t="s">
        <v>52</v>
      </c>
      <c r="M122" s="489"/>
      <c r="N122" s="483"/>
      <c r="O122" s="483"/>
      <c r="P122" s="496"/>
      <c r="Q122" s="497"/>
      <c r="R122" s="501">
        <f t="shared" si="28"/>
        <v>0</v>
      </c>
      <c r="S122" s="497"/>
      <c r="T122" s="512"/>
      <c r="U122" s="512"/>
      <c r="V122" s="515"/>
      <c r="W122" s="512"/>
      <c r="X122" s="516"/>
      <c r="Y122" s="516"/>
      <c r="Z122" s="486"/>
      <c r="AA122" s="485"/>
      <c r="AB122" s="479"/>
      <c r="AC122" s="48"/>
      <c r="AD122" s="19" t="s">
        <v>55</v>
      </c>
      <c r="AE122" s="461">
        <f t="shared" si="43"/>
        <v>44197</v>
      </c>
      <c r="AF122" s="461">
        <f t="shared" si="29"/>
        <v>44198</v>
      </c>
      <c r="AG122" s="459"/>
      <c r="AH122" s="459"/>
      <c r="AI122" s="459"/>
      <c r="AJ122" s="469">
        <f t="shared" si="30"/>
        <v>0</v>
      </c>
      <c r="AK122" s="469">
        <f t="shared" si="31"/>
        <v>0</v>
      </c>
      <c r="AL122" s="469">
        <f t="shared" si="32"/>
        <v>0</v>
      </c>
      <c r="AM122" s="469">
        <f t="shared" si="33"/>
        <v>0</v>
      </c>
      <c r="AN122" s="469">
        <f t="shared" si="34"/>
        <v>0</v>
      </c>
      <c r="AO122" s="469">
        <f t="shared" si="35"/>
        <v>0</v>
      </c>
      <c r="AP122" s="469">
        <f t="shared" si="36"/>
        <v>0</v>
      </c>
      <c r="AQ122" s="469">
        <f t="shared" si="37"/>
        <v>0</v>
      </c>
      <c r="AR122" s="469">
        <f t="shared" si="38"/>
        <v>0</v>
      </c>
      <c r="AS122" s="469">
        <f t="shared" si="39"/>
        <v>0</v>
      </c>
      <c r="AT122" s="469">
        <f t="shared" si="40"/>
        <v>0</v>
      </c>
      <c r="AU122" s="469">
        <f t="shared" si="41"/>
        <v>0</v>
      </c>
      <c r="AV122" s="469">
        <f t="shared" si="42"/>
        <v>0</v>
      </c>
    </row>
    <row r="123" spans="1:48" ht="46.8" x14ac:dyDescent="0.25">
      <c r="A123" s="463"/>
      <c r="B123" s="463"/>
      <c r="C123" s="481"/>
      <c r="D123" s="482"/>
      <c r="E123" s="458"/>
      <c r="F123" s="47"/>
      <c r="G123" s="477"/>
      <c r="H123" s="487"/>
      <c r="I123" s="488"/>
      <c r="J123" s="489" t="s">
        <v>52</v>
      </c>
      <c r="K123" s="489"/>
      <c r="L123" s="490" t="s">
        <v>52</v>
      </c>
      <c r="M123" s="489"/>
      <c r="N123" s="483"/>
      <c r="O123" s="483"/>
      <c r="P123" s="496"/>
      <c r="Q123" s="497"/>
      <c r="R123" s="501">
        <f t="shared" si="28"/>
        <v>0</v>
      </c>
      <c r="S123" s="497"/>
      <c r="T123" s="512"/>
      <c r="U123" s="512"/>
      <c r="V123" s="515"/>
      <c r="W123" s="512"/>
      <c r="X123" s="516"/>
      <c r="Y123" s="516"/>
      <c r="Z123" s="486"/>
      <c r="AA123" s="485"/>
      <c r="AB123" s="479"/>
      <c r="AC123" s="48"/>
      <c r="AD123" s="19" t="s">
        <v>55</v>
      </c>
      <c r="AE123" s="461">
        <f t="shared" si="43"/>
        <v>44197</v>
      </c>
      <c r="AF123" s="461">
        <f t="shared" si="29"/>
        <v>44198</v>
      </c>
      <c r="AG123" s="459"/>
      <c r="AH123" s="459"/>
      <c r="AI123" s="459"/>
      <c r="AJ123" s="469">
        <f t="shared" si="30"/>
        <v>0</v>
      </c>
      <c r="AK123" s="469">
        <f t="shared" si="31"/>
        <v>0</v>
      </c>
      <c r="AL123" s="469">
        <f t="shared" si="32"/>
        <v>0</v>
      </c>
      <c r="AM123" s="469">
        <f t="shared" si="33"/>
        <v>0</v>
      </c>
      <c r="AN123" s="469">
        <f t="shared" si="34"/>
        <v>0</v>
      </c>
      <c r="AO123" s="469">
        <f t="shared" si="35"/>
        <v>0</v>
      </c>
      <c r="AP123" s="469">
        <f t="shared" si="36"/>
        <v>0</v>
      </c>
      <c r="AQ123" s="469">
        <f t="shared" si="37"/>
        <v>0</v>
      </c>
      <c r="AR123" s="469">
        <f t="shared" si="38"/>
        <v>0</v>
      </c>
      <c r="AS123" s="469">
        <f t="shared" si="39"/>
        <v>0</v>
      </c>
      <c r="AT123" s="469">
        <f t="shared" si="40"/>
        <v>0</v>
      </c>
      <c r="AU123" s="469">
        <f t="shared" si="41"/>
        <v>0</v>
      </c>
      <c r="AV123" s="469">
        <f t="shared" si="42"/>
        <v>0</v>
      </c>
    </row>
    <row r="124" spans="1:48" ht="46.8" x14ac:dyDescent="0.25">
      <c r="A124" s="463"/>
      <c r="B124" s="463"/>
      <c r="C124" s="481"/>
      <c r="D124" s="482"/>
      <c r="E124" s="458"/>
      <c r="F124" s="47"/>
      <c r="G124" s="477"/>
      <c r="H124" s="487"/>
      <c r="I124" s="488"/>
      <c r="J124" s="489" t="s">
        <v>52</v>
      </c>
      <c r="K124" s="489"/>
      <c r="L124" s="490" t="s">
        <v>52</v>
      </c>
      <c r="M124" s="489"/>
      <c r="N124" s="483"/>
      <c r="O124" s="483"/>
      <c r="P124" s="496"/>
      <c r="Q124" s="497"/>
      <c r="R124" s="501">
        <f t="shared" si="28"/>
        <v>0</v>
      </c>
      <c r="S124" s="497"/>
      <c r="T124" s="512"/>
      <c r="U124" s="512"/>
      <c r="V124" s="515"/>
      <c r="W124" s="512"/>
      <c r="X124" s="516"/>
      <c r="Y124" s="516"/>
      <c r="Z124" s="486"/>
      <c r="AA124" s="485"/>
      <c r="AB124" s="479"/>
      <c r="AC124" s="48"/>
      <c r="AD124" s="19" t="s">
        <v>55</v>
      </c>
      <c r="AE124" s="461">
        <f t="shared" si="43"/>
        <v>44197</v>
      </c>
      <c r="AF124" s="461">
        <f t="shared" si="29"/>
        <v>44198</v>
      </c>
      <c r="AG124" s="459"/>
      <c r="AH124" s="459"/>
      <c r="AI124" s="459"/>
      <c r="AJ124" s="469">
        <f t="shared" si="30"/>
        <v>0</v>
      </c>
      <c r="AK124" s="469">
        <f t="shared" si="31"/>
        <v>0</v>
      </c>
      <c r="AL124" s="469">
        <f t="shared" si="32"/>
        <v>0</v>
      </c>
      <c r="AM124" s="469">
        <f t="shared" si="33"/>
        <v>0</v>
      </c>
      <c r="AN124" s="469">
        <f t="shared" si="34"/>
        <v>0</v>
      </c>
      <c r="AO124" s="469">
        <f t="shared" si="35"/>
        <v>0</v>
      </c>
      <c r="AP124" s="469">
        <f t="shared" si="36"/>
        <v>0</v>
      </c>
      <c r="AQ124" s="469">
        <f t="shared" si="37"/>
        <v>0</v>
      </c>
      <c r="AR124" s="469">
        <f t="shared" si="38"/>
        <v>0</v>
      </c>
      <c r="AS124" s="469">
        <f t="shared" si="39"/>
        <v>0</v>
      </c>
      <c r="AT124" s="469">
        <f t="shared" si="40"/>
        <v>0</v>
      </c>
      <c r="AU124" s="469">
        <f t="shared" si="41"/>
        <v>0</v>
      </c>
      <c r="AV124" s="469">
        <f t="shared" si="42"/>
        <v>0</v>
      </c>
    </row>
    <row r="125" spans="1:48" ht="46.8" x14ac:dyDescent="0.25">
      <c r="A125" s="463"/>
      <c r="B125" s="463"/>
      <c r="C125" s="481"/>
      <c r="D125" s="482"/>
      <c r="E125" s="458"/>
      <c r="F125" s="47"/>
      <c r="G125" s="477"/>
      <c r="H125" s="487"/>
      <c r="I125" s="488"/>
      <c r="J125" s="489" t="s">
        <v>52</v>
      </c>
      <c r="K125" s="489"/>
      <c r="L125" s="490" t="s">
        <v>52</v>
      </c>
      <c r="M125" s="489"/>
      <c r="N125" s="483"/>
      <c r="O125" s="483"/>
      <c r="P125" s="496"/>
      <c r="Q125" s="497"/>
      <c r="R125" s="501">
        <f t="shared" si="28"/>
        <v>0</v>
      </c>
      <c r="S125" s="497"/>
      <c r="T125" s="512"/>
      <c r="U125" s="512"/>
      <c r="V125" s="515"/>
      <c r="W125" s="512"/>
      <c r="X125" s="516"/>
      <c r="Y125" s="516"/>
      <c r="Z125" s="486"/>
      <c r="AA125" s="485"/>
      <c r="AB125" s="479"/>
      <c r="AC125" s="48"/>
      <c r="AD125" s="19" t="s">
        <v>55</v>
      </c>
      <c r="AE125" s="461">
        <f t="shared" si="43"/>
        <v>44197</v>
      </c>
      <c r="AF125" s="461">
        <f t="shared" si="29"/>
        <v>44198</v>
      </c>
      <c r="AG125" s="459"/>
      <c r="AH125" s="459"/>
      <c r="AI125" s="459"/>
      <c r="AJ125" s="469">
        <f t="shared" si="30"/>
        <v>0</v>
      </c>
      <c r="AK125" s="469">
        <f t="shared" si="31"/>
        <v>0</v>
      </c>
      <c r="AL125" s="469">
        <f t="shared" si="32"/>
        <v>0</v>
      </c>
      <c r="AM125" s="469">
        <f t="shared" si="33"/>
        <v>0</v>
      </c>
      <c r="AN125" s="469">
        <f t="shared" si="34"/>
        <v>0</v>
      </c>
      <c r="AO125" s="469">
        <f t="shared" si="35"/>
        <v>0</v>
      </c>
      <c r="AP125" s="469">
        <f t="shared" si="36"/>
        <v>0</v>
      </c>
      <c r="AQ125" s="469">
        <f t="shared" si="37"/>
        <v>0</v>
      </c>
      <c r="AR125" s="469">
        <f t="shared" si="38"/>
        <v>0</v>
      </c>
      <c r="AS125" s="469">
        <f t="shared" si="39"/>
        <v>0</v>
      </c>
      <c r="AT125" s="469">
        <f t="shared" si="40"/>
        <v>0</v>
      </c>
      <c r="AU125" s="469">
        <f t="shared" si="41"/>
        <v>0</v>
      </c>
      <c r="AV125" s="469">
        <f t="shared" si="42"/>
        <v>0</v>
      </c>
    </row>
    <row r="126" spans="1:48" ht="46.8" x14ac:dyDescent="0.25">
      <c r="A126" s="463"/>
      <c r="B126" s="463"/>
      <c r="C126" s="481"/>
      <c r="D126" s="482"/>
      <c r="E126" s="458"/>
      <c r="F126" s="47"/>
      <c r="G126" s="477"/>
      <c r="H126" s="487"/>
      <c r="I126" s="488"/>
      <c r="J126" s="489" t="s">
        <v>52</v>
      </c>
      <c r="K126" s="489"/>
      <c r="L126" s="490" t="s">
        <v>52</v>
      </c>
      <c r="M126" s="489"/>
      <c r="N126" s="483"/>
      <c r="O126" s="483"/>
      <c r="P126" s="496"/>
      <c r="Q126" s="497"/>
      <c r="R126" s="501">
        <f t="shared" si="28"/>
        <v>0</v>
      </c>
      <c r="S126" s="497"/>
      <c r="T126" s="512"/>
      <c r="U126" s="512"/>
      <c r="V126" s="515"/>
      <c r="W126" s="512"/>
      <c r="X126" s="516"/>
      <c r="Y126" s="516"/>
      <c r="Z126" s="486"/>
      <c r="AA126" s="485"/>
      <c r="AB126" s="479"/>
      <c r="AC126" s="48"/>
      <c r="AD126" s="19" t="s">
        <v>55</v>
      </c>
      <c r="AE126" s="461">
        <f t="shared" si="43"/>
        <v>44197</v>
      </c>
      <c r="AF126" s="461">
        <f t="shared" si="29"/>
        <v>44198</v>
      </c>
      <c r="AG126" s="459"/>
      <c r="AH126" s="459"/>
      <c r="AI126" s="459"/>
      <c r="AJ126" s="469">
        <f t="shared" si="30"/>
        <v>0</v>
      </c>
      <c r="AK126" s="469">
        <f t="shared" si="31"/>
        <v>0</v>
      </c>
      <c r="AL126" s="469">
        <f t="shared" si="32"/>
        <v>0</v>
      </c>
      <c r="AM126" s="469">
        <f t="shared" si="33"/>
        <v>0</v>
      </c>
      <c r="AN126" s="469">
        <f t="shared" si="34"/>
        <v>0</v>
      </c>
      <c r="AO126" s="469">
        <f t="shared" si="35"/>
        <v>0</v>
      </c>
      <c r="AP126" s="469">
        <f t="shared" si="36"/>
        <v>0</v>
      </c>
      <c r="AQ126" s="469">
        <f t="shared" si="37"/>
        <v>0</v>
      </c>
      <c r="AR126" s="469">
        <f t="shared" si="38"/>
        <v>0</v>
      </c>
      <c r="AS126" s="469">
        <f t="shared" si="39"/>
        <v>0</v>
      </c>
      <c r="AT126" s="469">
        <f t="shared" si="40"/>
        <v>0</v>
      </c>
      <c r="AU126" s="469">
        <f t="shared" si="41"/>
        <v>0</v>
      </c>
      <c r="AV126" s="469">
        <f t="shared" si="42"/>
        <v>0</v>
      </c>
    </row>
    <row r="127" spans="1:48" ht="46.8" x14ac:dyDescent="0.25">
      <c r="A127" s="463"/>
      <c r="B127" s="463"/>
      <c r="C127" s="481"/>
      <c r="D127" s="482"/>
      <c r="E127" s="458"/>
      <c r="F127" s="47"/>
      <c r="G127" s="477"/>
      <c r="H127" s="487"/>
      <c r="I127" s="488"/>
      <c r="J127" s="489" t="s">
        <v>52</v>
      </c>
      <c r="K127" s="489"/>
      <c r="L127" s="490" t="s">
        <v>52</v>
      </c>
      <c r="M127" s="489"/>
      <c r="N127" s="483"/>
      <c r="O127" s="483"/>
      <c r="P127" s="496"/>
      <c r="Q127" s="497"/>
      <c r="R127" s="501">
        <f t="shared" si="28"/>
        <v>0</v>
      </c>
      <c r="S127" s="497"/>
      <c r="T127" s="512"/>
      <c r="U127" s="512"/>
      <c r="V127" s="515"/>
      <c r="W127" s="512"/>
      <c r="X127" s="516"/>
      <c r="Y127" s="516"/>
      <c r="Z127" s="486"/>
      <c r="AA127" s="485"/>
      <c r="AB127" s="479"/>
      <c r="AC127" s="48"/>
      <c r="AD127" s="19" t="s">
        <v>55</v>
      </c>
      <c r="AE127" s="461">
        <f t="shared" si="43"/>
        <v>44197</v>
      </c>
      <c r="AF127" s="461">
        <f t="shared" si="29"/>
        <v>44198</v>
      </c>
      <c r="AG127" s="459"/>
      <c r="AH127" s="459"/>
      <c r="AI127" s="459"/>
      <c r="AJ127" s="469">
        <f t="shared" si="30"/>
        <v>0</v>
      </c>
      <c r="AK127" s="469">
        <f t="shared" si="31"/>
        <v>0</v>
      </c>
      <c r="AL127" s="469">
        <f t="shared" si="32"/>
        <v>0</v>
      </c>
      <c r="AM127" s="469">
        <f t="shared" si="33"/>
        <v>0</v>
      </c>
      <c r="AN127" s="469">
        <f t="shared" si="34"/>
        <v>0</v>
      </c>
      <c r="AO127" s="469">
        <f t="shared" si="35"/>
        <v>0</v>
      </c>
      <c r="AP127" s="469">
        <f t="shared" si="36"/>
        <v>0</v>
      </c>
      <c r="AQ127" s="469">
        <f t="shared" si="37"/>
        <v>0</v>
      </c>
      <c r="AR127" s="469">
        <f t="shared" si="38"/>
        <v>0</v>
      </c>
      <c r="AS127" s="469">
        <f t="shared" si="39"/>
        <v>0</v>
      </c>
      <c r="AT127" s="469">
        <f t="shared" si="40"/>
        <v>0</v>
      </c>
      <c r="AU127" s="469">
        <f t="shared" si="41"/>
        <v>0</v>
      </c>
      <c r="AV127" s="469">
        <f t="shared" si="42"/>
        <v>0</v>
      </c>
    </row>
    <row r="128" spans="1:48" ht="46.8" x14ac:dyDescent="0.25">
      <c r="A128" s="463"/>
      <c r="B128" s="463"/>
      <c r="C128" s="481"/>
      <c r="D128" s="482"/>
      <c r="E128" s="458"/>
      <c r="F128" s="47"/>
      <c r="G128" s="477"/>
      <c r="H128" s="487"/>
      <c r="I128" s="488"/>
      <c r="J128" s="489" t="s">
        <v>52</v>
      </c>
      <c r="K128" s="489"/>
      <c r="L128" s="490" t="s">
        <v>52</v>
      </c>
      <c r="M128" s="489"/>
      <c r="N128" s="483"/>
      <c r="O128" s="483"/>
      <c r="P128" s="496"/>
      <c r="Q128" s="497"/>
      <c r="R128" s="501">
        <f t="shared" si="28"/>
        <v>0</v>
      </c>
      <c r="S128" s="497"/>
      <c r="T128" s="512"/>
      <c r="U128" s="512"/>
      <c r="V128" s="515"/>
      <c r="W128" s="512"/>
      <c r="X128" s="516"/>
      <c r="Y128" s="516"/>
      <c r="Z128" s="486"/>
      <c r="AA128" s="485"/>
      <c r="AB128" s="479"/>
      <c r="AC128" s="48"/>
      <c r="AD128" s="19" t="s">
        <v>55</v>
      </c>
      <c r="AE128" s="461">
        <f t="shared" si="43"/>
        <v>44197</v>
      </c>
      <c r="AF128" s="461">
        <f t="shared" si="29"/>
        <v>44198</v>
      </c>
      <c r="AG128" s="459"/>
      <c r="AH128" s="459"/>
      <c r="AI128" s="459"/>
      <c r="AJ128" s="469">
        <f t="shared" si="30"/>
        <v>0</v>
      </c>
      <c r="AK128" s="469">
        <f t="shared" si="31"/>
        <v>0</v>
      </c>
      <c r="AL128" s="469">
        <f t="shared" si="32"/>
        <v>0</v>
      </c>
      <c r="AM128" s="469">
        <f t="shared" si="33"/>
        <v>0</v>
      </c>
      <c r="AN128" s="469">
        <f t="shared" si="34"/>
        <v>0</v>
      </c>
      <c r="AO128" s="469">
        <f t="shared" si="35"/>
        <v>0</v>
      </c>
      <c r="AP128" s="469">
        <f t="shared" si="36"/>
        <v>0</v>
      </c>
      <c r="AQ128" s="469">
        <f t="shared" si="37"/>
        <v>0</v>
      </c>
      <c r="AR128" s="469">
        <f t="shared" si="38"/>
        <v>0</v>
      </c>
      <c r="AS128" s="469">
        <f t="shared" si="39"/>
        <v>0</v>
      </c>
      <c r="AT128" s="469">
        <f t="shared" si="40"/>
        <v>0</v>
      </c>
      <c r="AU128" s="469">
        <f t="shared" si="41"/>
        <v>0</v>
      </c>
      <c r="AV128" s="469">
        <f t="shared" si="42"/>
        <v>0</v>
      </c>
    </row>
    <row r="129" spans="1:48" ht="46.8" x14ac:dyDescent="0.25">
      <c r="A129" s="463"/>
      <c r="B129" s="463"/>
      <c r="C129" s="481"/>
      <c r="D129" s="482"/>
      <c r="E129" s="458"/>
      <c r="F129" s="47"/>
      <c r="G129" s="477"/>
      <c r="H129" s="487"/>
      <c r="I129" s="488"/>
      <c r="J129" s="489" t="s">
        <v>52</v>
      </c>
      <c r="K129" s="489"/>
      <c r="L129" s="490" t="s">
        <v>52</v>
      </c>
      <c r="M129" s="489"/>
      <c r="N129" s="483"/>
      <c r="O129" s="483"/>
      <c r="P129" s="496"/>
      <c r="Q129" s="497"/>
      <c r="R129" s="501">
        <f t="shared" si="28"/>
        <v>0</v>
      </c>
      <c r="S129" s="497"/>
      <c r="T129" s="512"/>
      <c r="U129" s="512"/>
      <c r="V129" s="515"/>
      <c r="W129" s="512"/>
      <c r="X129" s="516"/>
      <c r="Y129" s="516"/>
      <c r="Z129" s="486"/>
      <c r="AA129" s="485"/>
      <c r="AB129" s="479"/>
      <c r="AC129" s="48"/>
      <c r="AD129" s="19" t="s">
        <v>55</v>
      </c>
      <c r="AE129" s="461">
        <f t="shared" si="43"/>
        <v>44197</v>
      </c>
      <c r="AF129" s="461">
        <f t="shared" si="29"/>
        <v>44198</v>
      </c>
      <c r="AG129" s="459"/>
      <c r="AH129" s="459"/>
      <c r="AI129" s="459"/>
      <c r="AJ129" s="469">
        <f t="shared" si="30"/>
        <v>0</v>
      </c>
      <c r="AK129" s="469">
        <f t="shared" si="31"/>
        <v>0</v>
      </c>
      <c r="AL129" s="469">
        <f t="shared" si="32"/>
        <v>0</v>
      </c>
      <c r="AM129" s="469">
        <f t="shared" si="33"/>
        <v>0</v>
      </c>
      <c r="AN129" s="469">
        <f t="shared" si="34"/>
        <v>0</v>
      </c>
      <c r="AO129" s="469">
        <f t="shared" si="35"/>
        <v>0</v>
      </c>
      <c r="AP129" s="469">
        <f t="shared" si="36"/>
        <v>0</v>
      </c>
      <c r="AQ129" s="469">
        <f t="shared" si="37"/>
        <v>0</v>
      </c>
      <c r="AR129" s="469">
        <f t="shared" si="38"/>
        <v>0</v>
      </c>
      <c r="AS129" s="469">
        <f t="shared" si="39"/>
        <v>0</v>
      </c>
      <c r="AT129" s="469">
        <f t="shared" si="40"/>
        <v>0</v>
      </c>
      <c r="AU129" s="469">
        <f t="shared" si="41"/>
        <v>0</v>
      </c>
      <c r="AV129" s="469">
        <f t="shared" si="42"/>
        <v>0</v>
      </c>
    </row>
    <row r="130" spans="1:48" ht="46.8" x14ac:dyDescent="0.25">
      <c r="A130" s="463"/>
      <c r="B130" s="463"/>
      <c r="C130" s="481"/>
      <c r="D130" s="482"/>
      <c r="E130" s="458"/>
      <c r="F130" s="47"/>
      <c r="G130" s="477"/>
      <c r="H130" s="487"/>
      <c r="I130" s="488"/>
      <c r="J130" s="489" t="s">
        <v>52</v>
      </c>
      <c r="K130" s="489"/>
      <c r="L130" s="490" t="s">
        <v>52</v>
      </c>
      <c r="M130" s="489"/>
      <c r="N130" s="483"/>
      <c r="O130" s="483"/>
      <c r="P130" s="496"/>
      <c r="Q130" s="497"/>
      <c r="R130" s="501">
        <f t="shared" si="28"/>
        <v>0</v>
      </c>
      <c r="S130" s="497"/>
      <c r="T130" s="512"/>
      <c r="U130" s="512"/>
      <c r="V130" s="515"/>
      <c r="W130" s="512"/>
      <c r="X130" s="516"/>
      <c r="Y130" s="516"/>
      <c r="Z130" s="486"/>
      <c r="AA130" s="485"/>
      <c r="AB130" s="479"/>
      <c r="AC130" s="48"/>
      <c r="AD130" s="19" t="s">
        <v>55</v>
      </c>
      <c r="AE130" s="461">
        <f t="shared" si="43"/>
        <v>44197</v>
      </c>
      <c r="AF130" s="461">
        <f t="shared" si="29"/>
        <v>44198</v>
      </c>
      <c r="AG130" s="459"/>
      <c r="AH130" s="459"/>
      <c r="AI130" s="459"/>
      <c r="AJ130" s="469">
        <f t="shared" si="30"/>
        <v>0</v>
      </c>
      <c r="AK130" s="469">
        <f t="shared" si="31"/>
        <v>0</v>
      </c>
      <c r="AL130" s="469">
        <f t="shared" si="32"/>
        <v>0</v>
      </c>
      <c r="AM130" s="469">
        <f t="shared" si="33"/>
        <v>0</v>
      </c>
      <c r="AN130" s="469">
        <f t="shared" si="34"/>
        <v>0</v>
      </c>
      <c r="AO130" s="469">
        <f t="shared" si="35"/>
        <v>0</v>
      </c>
      <c r="AP130" s="469">
        <f t="shared" si="36"/>
        <v>0</v>
      </c>
      <c r="AQ130" s="469">
        <f t="shared" si="37"/>
        <v>0</v>
      </c>
      <c r="AR130" s="469">
        <f t="shared" si="38"/>
        <v>0</v>
      </c>
      <c r="AS130" s="469">
        <f t="shared" si="39"/>
        <v>0</v>
      </c>
      <c r="AT130" s="469">
        <f t="shared" si="40"/>
        <v>0</v>
      </c>
      <c r="AU130" s="469">
        <f t="shared" si="41"/>
        <v>0</v>
      </c>
      <c r="AV130" s="469">
        <f t="shared" si="42"/>
        <v>0</v>
      </c>
    </row>
    <row r="131" spans="1:48" ht="46.8" x14ac:dyDescent="0.25">
      <c r="A131" s="463"/>
      <c r="B131" s="463"/>
      <c r="C131" s="481"/>
      <c r="D131" s="482"/>
      <c r="E131" s="458"/>
      <c r="F131" s="47"/>
      <c r="G131" s="477"/>
      <c r="H131" s="487"/>
      <c r="I131" s="488"/>
      <c r="J131" s="489" t="s">
        <v>52</v>
      </c>
      <c r="K131" s="489"/>
      <c r="L131" s="490" t="s">
        <v>52</v>
      </c>
      <c r="M131" s="489"/>
      <c r="N131" s="483"/>
      <c r="O131" s="483"/>
      <c r="P131" s="496"/>
      <c r="Q131" s="497"/>
      <c r="R131" s="501">
        <f t="shared" si="28"/>
        <v>0</v>
      </c>
      <c r="S131" s="497"/>
      <c r="T131" s="512"/>
      <c r="U131" s="512"/>
      <c r="V131" s="515"/>
      <c r="W131" s="512"/>
      <c r="X131" s="516"/>
      <c r="Y131" s="516"/>
      <c r="Z131" s="486"/>
      <c r="AA131" s="485"/>
      <c r="AB131" s="479"/>
      <c r="AC131" s="48"/>
      <c r="AD131" s="19" t="s">
        <v>55</v>
      </c>
      <c r="AE131" s="461">
        <f t="shared" si="43"/>
        <v>44197</v>
      </c>
      <c r="AF131" s="461">
        <f t="shared" si="29"/>
        <v>44198</v>
      </c>
      <c r="AG131" s="459"/>
      <c r="AH131" s="459"/>
      <c r="AI131" s="459"/>
      <c r="AJ131" s="469">
        <f t="shared" si="30"/>
        <v>0</v>
      </c>
      <c r="AK131" s="469">
        <f t="shared" si="31"/>
        <v>0</v>
      </c>
      <c r="AL131" s="469">
        <f t="shared" si="32"/>
        <v>0</v>
      </c>
      <c r="AM131" s="469">
        <f t="shared" si="33"/>
        <v>0</v>
      </c>
      <c r="AN131" s="469">
        <f t="shared" si="34"/>
        <v>0</v>
      </c>
      <c r="AO131" s="469">
        <f t="shared" si="35"/>
        <v>0</v>
      </c>
      <c r="AP131" s="469">
        <f t="shared" si="36"/>
        <v>0</v>
      </c>
      <c r="AQ131" s="469">
        <f t="shared" si="37"/>
        <v>0</v>
      </c>
      <c r="AR131" s="469">
        <f t="shared" si="38"/>
        <v>0</v>
      </c>
      <c r="AS131" s="469">
        <f t="shared" si="39"/>
        <v>0</v>
      </c>
      <c r="AT131" s="469">
        <f t="shared" si="40"/>
        <v>0</v>
      </c>
      <c r="AU131" s="469">
        <f t="shared" si="41"/>
        <v>0</v>
      </c>
      <c r="AV131" s="469">
        <f t="shared" si="42"/>
        <v>0</v>
      </c>
    </row>
    <row r="132" spans="1:48" ht="46.8" x14ac:dyDescent="0.25">
      <c r="A132" s="463"/>
      <c r="B132" s="463"/>
      <c r="C132" s="481"/>
      <c r="D132" s="482"/>
      <c r="E132" s="458"/>
      <c r="F132" s="47"/>
      <c r="G132" s="477"/>
      <c r="H132" s="487"/>
      <c r="I132" s="488"/>
      <c r="J132" s="489" t="s">
        <v>52</v>
      </c>
      <c r="K132" s="489"/>
      <c r="L132" s="490" t="s">
        <v>52</v>
      </c>
      <c r="M132" s="489"/>
      <c r="N132" s="483"/>
      <c r="O132" s="483"/>
      <c r="P132" s="496"/>
      <c r="Q132" s="497"/>
      <c r="R132" s="501">
        <f t="shared" si="28"/>
        <v>0</v>
      </c>
      <c r="S132" s="497"/>
      <c r="T132" s="512"/>
      <c r="U132" s="512"/>
      <c r="V132" s="515"/>
      <c r="W132" s="512"/>
      <c r="X132" s="516"/>
      <c r="Y132" s="516"/>
      <c r="Z132" s="486"/>
      <c r="AA132" s="485"/>
      <c r="AB132" s="479"/>
      <c r="AC132" s="48"/>
      <c r="AD132" s="19" t="s">
        <v>55</v>
      </c>
      <c r="AE132" s="461">
        <f t="shared" si="43"/>
        <v>44197</v>
      </c>
      <c r="AF132" s="461">
        <f t="shared" si="29"/>
        <v>44198</v>
      </c>
      <c r="AG132" s="459"/>
      <c r="AH132" s="459"/>
      <c r="AI132" s="459"/>
      <c r="AJ132" s="469">
        <f t="shared" si="30"/>
        <v>0</v>
      </c>
      <c r="AK132" s="469">
        <f t="shared" si="31"/>
        <v>0</v>
      </c>
      <c r="AL132" s="469">
        <f t="shared" si="32"/>
        <v>0</v>
      </c>
      <c r="AM132" s="469">
        <f t="shared" si="33"/>
        <v>0</v>
      </c>
      <c r="AN132" s="469">
        <f t="shared" si="34"/>
        <v>0</v>
      </c>
      <c r="AO132" s="469">
        <f t="shared" si="35"/>
        <v>0</v>
      </c>
      <c r="AP132" s="469">
        <f t="shared" si="36"/>
        <v>0</v>
      </c>
      <c r="AQ132" s="469">
        <f t="shared" si="37"/>
        <v>0</v>
      </c>
      <c r="AR132" s="469">
        <f t="shared" si="38"/>
        <v>0</v>
      </c>
      <c r="AS132" s="469">
        <f t="shared" si="39"/>
        <v>0</v>
      </c>
      <c r="AT132" s="469">
        <f t="shared" si="40"/>
        <v>0</v>
      </c>
      <c r="AU132" s="469">
        <f t="shared" si="41"/>
        <v>0</v>
      </c>
      <c r="AV132" s="469">
        <f t="shared" si="42"/>
        <v>0</v>
      </c>
    </row>
    <row r="133" spans="1:48" ht="46.8" x14ac:dyDescent="0.25">
      <c r="A133" s="463"/>
      <c r="B133" s="463"/>
      <c r="C133" s="481"/>
      <c r="D133" s="482"/>
      <c r="E133" s="458"/>
      <c r="F133" s="47"/>
      <c r="G133" s="477"/>
      <c r="H133" s="487"/>
      <c r="I133" s="488"/>
      <c r="J133" s="489" t="s">
        <v>52</v>
      </c>
      <c r="K133" s="489"/>
      <c r="L133" s="490" t="s">
        <v>52</v>
      </c>
      <c r="M133" s="489"/>
      <c r="N133" s="483"/>
      <c r="O133" s="483"/>
      <c r="P133" s="496"/>
      <c r="Q133" s="497"/>
      <c r="R133" s="501">
        <f t="shared" si="28"/>
        <v>0</v>
      </c>
      <c r="S133" s="497"/>
      <c r="T133" s="512"/>
      <c r="U133" s="512"/>
      <c r="V133" s="515"/>
      <c r="W133" s="512"/>
      <c r="X133" s="516"/>
      <c r="Y133" s="516"/>
      <c r="Z133" s="486"/>
      <c r="AA133" s="485"/>
      <c r="AB133" s="479"/>
      <c r="AC133" s="48"/>
      <c r="AD133" s="19" t="s">
        <v>55</v>
      </c>
      <c r="AE133" s="461">
        <f t="shared" si="43"/>
        <v>44197</v>
      </c>
      <c r="AF133" s="461">
        <f t="shared" si="29"/>
        <v>44198</v>
      </c>
      <c r="AG133" s="459"/>
      <c r="AH133" s="459"/>
      <c r="AI133" s="459"/>
      <c r="AJ133" s="469">
        <f t="shared" si="30"/>
        <v>0</v>
      </c>
      <c r="AK133" s="469">
        <f t="shared" si="31"/>
        <v>0</v>
      </c>
      <c r="AL133" s="469">
        <f t="shared" si="32"/>
        <v>0</v>
      </c>
      <c r="AM133" s="469">
        <f t="shared" si="33"/>
        <v>0</v>
      </c>
      <c r="AN133" s="469">
        <f t="shared" si="34"/>
        <v>0</v>
      </c>
      <c r="AO133" s="469">
        <f t="shared" si="35"/>
        <v>0</v>
      </c>
      <c r="AP133" s="469">
        <f t="shared" si="36"/>
        <v>0</v>
      </c>
      <c r="AQ133" s="469">
        <f t="shared" si="37"/>
        <v>0</v>
      </c>
      <c r="AR133" s="469">
        <f t="shared" si="38"/>
        <v>0</v>
      </c>
      <c r="AS133" s="469">
        <f t="shared" si="39"/>
        <v>0</v>
      </c>
      <c r="AT133" s="469">
        <f t="shared" si="40"/>
        <v>0</v>
      </c>
      <c r="AU133" s="469">
        <f t="shared" si="41"/>
        <v>0</v>
      </c>
      <c r="AV133" s="469">
        <f t="shared" si="42"/>
        <v>0</v>
      </c>
    </row>
    <row r="134" spans="1:48" ht="46.8" x14ac:dyDescent="0.25">
      <c r="A134" s="463"/>
      <c r="B134" s="463"/>
      <c r="C134" s="481"/>
      <c r="D134" s="482"/>
      <c r="E134" s="458"/>
      <c r="F134" s="47"/>
      <c r="G134" s="477"/>
      <c r="H134" s="487"/>
      <c r="I134" s="488"/>
      <c r="J134" s="489" t="s">
        <v>52</v>
      </c>
      <c r="K134" s="489"/>
      <c r="L134" s="490" t="s">
        <v>52</v>
      </c>
      <c r="M134" s="489"/>
      <c r="N134" s="483"/>
      <c r="O134" s="483"/>
      <c r="P134" s="496"/>
      <c r="Q134" s="497"/>
      <c r="R134" s="501">
        <f t="shared" si="28"/>
        <v>0</v>
      </c>
      <c r="S134" s="497"/>
      <c r="T134" s="512"/>
      <c r="U134" s="512"/>
      <c r="V134" s="515"/>
      <c r="W134" s="512"/>
      <c r="X134" s="516"/>
      <c r="Y134" s="516"/>
      <c r="Z134" s="486"/>
      <c r="AA134" s="485"/>
      <c r="AB134" s="479"/>
      <c r="AC134" s="48"/>
      <c r="AD134" s="19" t="s">
        <v>55</v>
      </c>
      <c r="AE134" s="461">
        <f t="shared" si="43"/>
        <v>44197</v>
      </c>
      <c r="AF134" s="461">
        <f t="shared" si="29"/>
        <v>44198</v>
      </c>
      <c r="AG134" s="459"/>
      <c r="AH134" s="459"/>
      <c r="AI134" s="459"/>
      <c r="AJ134" s="469">
        <f t="shared" si="30"/>
        <v>0</v>
      </c>
      <c r="AK134" s="469">
        <f t="shared" si="31"/>
        <v>0</v>
      </c>
      <c r="AL134" s="469">
        <f t="shared" si="32"/>
        <v>0</v>
      </c>
      <c r="AM134" s="469">
        <f t="shared" si="33"/>
        <v>0</v>
      </c>
      <c r="AN134" s="469">
        <f t="shared" si="34"/>
        <v>0</v>
      </c>
      <c r="AO134" s="469">
        <f t="shared" si="35"/>
        <v>0</v>
      </c>
      <c r="AP134" s="469">
        <f t="shared" si="36"/>
        <v>0</v>
      </c>
      <c r="AQ134" s="469">
        <f t="shared" si="37"/>
        <v>0</v>
      </c>
      <c r="AR134" s="469">
        <f t="shared" si="38"/>
        <v>0</v>
      </c>
      <c r="AS134" s="469">
        <f t="shared" si="39"/>
        <v>0</v>
      </c>
      <c r="AT134" s="469">
        <f t="shared" si="40"/>
        <v>0</v>
      </c>
      <c r="AU134" s="469">
        <f t="shared" si="41"/>
        <v>0</v>
      </c>
      <c r="AV134" s="469">
        <f t="shared" si="42"/>
        <v>0</v>
      </c>
    </row>
    <row r="135" spans="1:48" ht="46.8" x14ac:dyDescent="0.25">
      <c r="A135" s="463"/>
      <c r="B135" s="463"/>
      <c r="C135" s="481"/>
      <c r="D135" s="482"/>
      <c r="E135" s="458"/>
      <c r="F135" s="47"/>
      <c r="G135" s="477"/>
      <c r="H135" s="487"/>
      <c r="I135" s="488"/>
      <c r="J135" s="489" t="s">
        <v>52</v>
      </c>
      <c r="K135" s="489"/>
      <c r="L135" s="490" t="s">
        <v>52</v>
      </c>
      <c r="M135" s="489"/>
      <c r="N135" s="483"/>
      <c r="O135" s="483"/>
      <c r="P135" s="496"/>
      <c r="Q135" s="497"/>
      <c r="R135" s="501">
        <f t="shared" ref="R135:R198" si="44">Q135*0.7355</f>
        <v>0</v>
      </c>
      <c r="S135" s="497"/>
      <c r="T135" s="512"/>
      <c r="U135" s="512"/>
      <c r="V135" s="515"/>
      <c r="W135" s="512"/>
      <c r="X135" s="516"/>
      <c r="Y135" s="516"/>
      <c r="Z135" s="486"/>
      <c r="AA135" s="485"/>
      <c r="AB135" s="479"/>
      <c r="AC135" s="48"/>
      <c r="AD135" s="19" t="s">
        <v>55</v>
      </c>
      <c r="AE135" s="461">
        <f t="shared" si="43"/>
        <v>44197</v>
      </c>
      <c r="AF135" s="461">
        <f t="shared" ref="AF135:AF198" si="45">AF134</f>
        <v>44198</v>
      </c>
      <c r="AG135" s="459"/>
      <c r="AH135" s="459"/>
      <c r="AI135" s="459"/>
      <c r="AJ135" s="469">
        <f t="shared" si="30"/>
        <v>0</v>
      </c>
      <c r="AK135" s="469">
        <f t="shared" si="31"/>
        <v>0</v>
      </c>
      <c r="AL135" s="469">
        <f t="shared" si="32"/>
        <v>0</v>
      </c>
      <c r="AM135" s="469">
        <f t="shared" si="33"/>
        <v>0</v>
      </c>
      <c r="AN135" s="469">
        <f t="shared" si="34"/>
        <v>0</v>
      </c>
      <c r="AO135" s="469">
        <f t="shared" si="35"/>
        <v>0</v>
      </c>
      <c r="AP135" s="469">
        <f t="shared" si="36"/>
        <v>0</v>
      </c>
      <c r="AQ135" s="469">
        <f t="shared" si="37"/>
        <v>0</v>
      </c>
      <c r="AR135" s="469">
        <f t="shared" si="38"/>
        <v>0</v>
      </c>
      <c r="AS135" s="469">
        <f t="shared" si="39"/>
        <v>0</v>
      </c>
      <c r="AT135" s="469">
        <f t="shared" si="40"/>
        <v>0</v>
      </c>
      <c r="AU135" s="469">
        <f t="shared" si="41"/>
        <v>0</v>
      </c>
      <c r="AV135" s="469">
        <f t="shared" si="42"/>
        <v>0</v>
      </c>
    </row>
    <row r="136" spans="1:48" ht="46.8" x14ac:dyDescent="0.25">
      <c r="A136" s="463"/>
      <c r="B136" s="463"/>
      <c r="C136" s="481"/>
      <c r="D136" s="482"/>
      <c r="E136" s="458"/>
      <c r="F136" s="47"/>
      <c r="G136" s="477"/>
      <c r="H136" s="487"/>
      <c r="I136" s="488"/>
      <c r="J136" s="489" t="s">
        <v>52</v>
      </c>
      <c r="K136" s="489"/>
      <c r="L136" s="490" t="s">
        <v>52</v>
      </c>
      <c r="M136" s="489"/>
      <c r="N136" s="483"/>
      <c r="O136" s="483"/>
      <c r="P136" s="496"/>
      <c r="Q136" s="497"/>
      <c r="R136" s="501">
        <f t="shared" si="44"/>
        <v>0</v>
      </c>
      <c r="S136" s="497"/>
      <c r="T136" s="512"/>
      <c r="U136" s="512"/>
      <c r="V136" s="515"/>
      <c r="W136" s="512"/>
      <c r="X136" s="516"/>
      <c r="Y136" s="516"/>
      <c r="Z136" s="486"/>
      <c r="AA136" s="485"/>
      <c r="AB136" s="479"/>
      <c r="AC136" s="48"/>
      <c r="AD136" s="19" t="s">
        <v>55</v>
      </c>
      <c r="AE136" s="461">
        <f t="shared" si="43"/>
        <v>44197</v>
      </c>
      <c r="AF136" s="461">
        <f t="shared" si="45"/>
        <v>44198</v>
      </c>
      <c r="AG136" s="459"/>
      <c r="AH136" s="459"/>
      <c r="AI136" s="459"/>
      <c r="AJ136" s="469">
        <f t="shared" ref="AJ136:AJ199" si="46">AJ135</f>
        <v>0</v>
      </c>
      <c r="AK136" s="469">
        <f t="shared" ref="AK136:AK199" si="47">AK135</f>
        <v>0</v>
      </c>
      <c r="AL136" s="469">
        <f t="shared" ref="AL136:AL199" si="48">AL135</f>
        <v>0</v>
      </c>
      <c r="AM136" s="469">
        <f t="shared" ref="AM136:AM199" si="49">AM135</f>
        <v>0</v>
      </c>
      <c r="AN136" s="469">
        <f t="shared" ref="AN136:AN199" si="50">AN135</f>
        <v>0</v>
      </c>
      <c r="AO136" s="469">
        <f t="shared" ref="AO136:AO199" si="51">AO135</f>
        <v>0</v>
      </c>
      <c r="AP136" s="469">
        <f t="shared" ref="AP136:AP199" si="52">AP135</f>
        <v>0</v>
      </c>
      <c r="AQ136" s="469">
        <f t="shared" ref="AQ136:AQ199" si="53">AQ135</f>
        <v>0</v>
      </c>
      <c r="AR136" s="469">
        <f t="shared" ref="AR136:AR199" si="54">AR135</f>
        <v>0</v>
      </c>
      <c r="AS136" s="469">
        <f t="shared" ref="AS136:AS199" si="55">AS135</f>
        <v>0</v>
      </c>
      <c r="AT136" s="469">
        <f t="shared" ref="AT136:AT199" si="56">AT135</f>
        <v>0</v>
      </c>
      <c r="AU136" s="469">
        <f t="shared" ref="AU136:AU199" si="57">AU135</f>
        <v>0</v>
      </c>
      <c r="AV136" s="469">
        <f t="shared" ref="AV136:AV199" si="58">AV135</f>
        <v>0</v>
      </c>
    </row>
    <row r="137" spans="1:48" ht="46.8" x14ac:dyDescent="0.25">
      <c r="A137" s="463"/>
      <c r="B137" s="463"/>
      <c r="C137" s="481"/>
      <c r="D137" s="482"/>
      <c r="E137" s="458"/>
      <c r="F137" s="47"/>
      <c r="G137" s="477"/>
      <c r="H137" s="487"/>
      <c r="I137" s="488"/>
      <c r="J137" s="489" t="s">
        <v>52</v>
      </c>
      <c r="K137" s="489"/>
      <c r="L137" s="490" t="s">
        <v>52</v>
      </c>
      <c r="M137" s="489"/>
      <c r="N137" s="483"/>
      <c r="O137" s="483"/>
      <c r="P137" s="496"/>
      <c r="Q137" s="497"/>
      <c r="R137" s="501">
        <f t="shared" si="44"/>
        <v>0</v>
      </c>
      <c r="S137" s="497"/>
      <c r="T137" s="512"/>
      <c r="U137" s="512"/>
      <c r="V137" s="515"/>
      <c r="W137" s="512"/>
      <c r="X137" s="516"/>
      <c r="Y137" s="516"/>
      <c r="Z137" s="486"/>
      <c r="AA137" s="485"/>
      <c r="AB137" s="479"/>
      <c r="AC137" s="48"/>
      <c r="AD137" s="19" t="s">
        <v>55</v>
      </c>
      <c r="AE137" s="461">
        <f t="shared" si="43"/>
        <v>44197</v>
      </c>
      <c r="AF137" s="461">
        <f t="shared" si="45"/>
        <v>44198</v>
      </c>
      <c r="AG137" s="459"/>
      <c r="AH137" s="459"/>
      <c r="AI137" s="459"/>
      <c r="AJ137" s="469">
        <f t="shared" si="46"/>
        <v>0</v>
      </c>
      <c r="AK137" s="469">
        <f t="shared" si="47"/>
        <v>0</v>
      </c>
      <c r="AL137" s="469">
        <f t="shared" si="48"/>
        <v>0</v>
      </c>
      <c r="AM137" s="469">
        <f t="shared" si="49"/>
        <v>0</v>
      </c>
      <c r="AN137" s="469">
        <f t="shared" si="50"/>
        <v>0</v>
      </c>
      <c r="AO137" s="469">
        <f t="shared" si="51"/>
        <v>0</v>
      </c>
      <c r="AP137" s="469">
        <f t="shared" si="52"/>
        <v>0</v>
      </c>
      <c r="AQ137" s="469">
        <f t="shared" si="53"/>
        <v>0</v>
      </c>
      <c r="AR137" s="469">
        <f t="shared" si="54"/>
        <v>0</v>
      </c>
      <c r="AS137" s="469">
        <f t="shared" si="55"/>
        <v>0</v>
      </c>
      <c r="AT137" s="469">
        <f t="shared" si="56"/>
        <v>0</v>
      </c>
      <c r="AU137" s="469">
        <f t="shared" si="57"/>
        <v>0</v>
      </c>
      <c r="AV137" s="469">
        <f t="shared" si="58"/>
        <v>0</v>
      </c>
    </row>
    <row r="138" spans="1:48" ht="46.8" x14ac:dyDescent="0.25">
      <c r="A138" s="463"/>
      <c r="B138" s="463"/>
      <c r="C138" s="481"/>
      <c r="D138" s="482"/>
      <c r="E138" s="458"/>
      <c r="F138" s="47"/>
      <c r="G138" s="477"/>
      <c r="H138" s="487"/>
      <c r="I138" s="488"/>
      <c r="J138" s="489" t="s">
        <v>52</v>
      </c>
      <c r="K138" s="489"/>
      <c r="L138" s="490" t="s">
        <v>52</v>
      </c>
      <c r="M138" s="489"/>
      <c r="N138" s="483"/>
      <c r="O138" s="483"/>
      <c r="P138" s="496"/>
      <c r="Q138" s="497"/>
      <c r="R138" s="501">
        <f t="shared" si="44"/>
        <v>0</v>
      </c>
      <c r="S138" s="497"/>
      <c r="T138" s="512"/>
      <c r="U138" s="512"/>
      <c r="V138" s="515"/>
      <c r="W138" s="512"/>
      <c r="X138" s="516"/>
      <c r="Y138" s="516"/>
      <c r="Z138" s="486"/>
      <c r="AA138" s="485"/>
      <c r="AB138" s="479"/>
      <c r="AC138" s="48"/>
      <c r="AD138" s="19" t="s">
        <v>55</v>
      </c>
      <c r="AE138" s="461">
        <f t="shared" si="43"/>
        <v>44197</v>
      </c>
      <c r="AF138" s="461">
        <f t="shared" si="45"/>
        <v>44198</v>
      </c>
      <c r="AG138" s="459"/>
      <c r="AH138" s="459"/>
      <c r="AI138" s="459"/>
      <c r="AJ138" s="469">
        <f t="shared" si="46"/>
        <v>0</v>
      </c>
      <c r="AK138" s="469">
        <f t="shared" si="47"/>
        <v>0</v>
      </c>
      <c r="AL138" s="469">
        <f t="shared" si="48"/>
        <v>0</v>
      </c>
      <c r="AM138" s="469">
        <f t="shared" si="49"/>
        <v>0</v>
      </c>
      <c r="AN138" s="469">
        <f t="shared" si="50"/>
        <v>0</v>
      </c>
      <c r="AO138" s="469">
        <f t="shared" si="51"/>
        <v>0</v>
      </c>
      <c r="AP138" s="469">
        <f t="shared" si="52"/>
        <v>0</v>
      </c>
      <c r="AQ138" s="469">
        <f t="shared" si="53"/>
        <v>0</v>
      </c>
      <c r="AR138" s="469">
        <f t="shared" si="54"/>
        <v>0</v>
      </c>
      <c r="AS138" s="469">
        <f t="shared" si="55"/>
        <v>0</v>
      </c>
      <c r="AT138" s="469">
        <f t="shared" si="56"/>
        <v>0</v>
      </c>
      <c r="AU138" s="469">
        <f t="shared" si="57"/>
        <v>0</v>
      </c>
      <c r="AV138" s="469">
        <f t="shared" si="58"/>
        <v>0</v>
      </c>
    </row>
    <row r="139" spans="1:48" ht="46.8" x14ac:dyDescent="0.25">
      <c r="A139" s="463"/>
      <c r="B139" s="463"/>
      <c r="C139" s="481"/>
      <c r="D139" s="482"/>
      <c r="E139" s="458"/>
      <c r="F139" s="47"/>
      <c r="G139" s="477"/>
      <c r="H139" s="487"/>
      <c r="I139" s="488"/>
      <c r="J139" s="489" t="s">
        <v>52</v>
      </c>
      <c r="K139" s="489"/>
      <c r="L139" s="490" t="s">
        <v>52</v>
      </c>
      <c r="M139" s="489"/>
      <c r="N139" s="483"/>
      <c r="O139" s="483"/>
      <c r="P139" s="496"/>
      <c r="Q139" s="497"/>
      <c r="R139" s="501">
        <f t="shared" si="44"/>
        <v>0</v>
      </c>
      <c r="S139" s="497"/>
      <c r="T139" s="512"/>
      <c r="U139" s="512"/>
      <c r="V139" s="515"/>
      <c r="W139" s="512"/>
      <c r="X139" s="516"/>
      <c r="Y139" s="516"/>
      <c r="Z139" s="486"/>
      <c r="AA139" s="485"/>
      <c r="AB139" s="479"/>
      <c r="AC139" s="48"/>
      <c r="AD139" s="19" t="s">
        <v>55</v>
      </c>
      <c r="AE139" s="461">
        <f t="shared" si="43"/>
        <v>44197</v>
      </c>
      <c r="AF139" s="461">
        <f t="shared" si="45"/>
        <v>44198</v>
      </c>
      <c r="AG139" s="459"/>
      <c r="AH139" s="459"/>
      <c r="AI139" s="459"/>
      <c r="AJ139" s="469">
        <f t="shared" si="46"/>
        <v>0</v>
      </c>
      <c r="AK139" s="469">
        <f t="shared" si="47"/>
        <v>0</v>
      </c>
      <c r="AL139" s="469">
        <f t="shared" si="48"/>
        <v>0</v>
      </c>
      <c r="AM139" s="469">
        <f t="shared" si="49"/>
        <v>0</v>
      </c>
      <c r="AN139" s="469">
        <f t="shared" si="50"/>
        <v>0</v>
      </c>
      <c r="AO139" s="469">
        <f t="shared" si="51"/>
        <v>0</v>
      </c>
      <c r="AP139" s="469">
        <f t="shared" si="52"/>
        <v>0</v>
      </c>
      <c r="AQ139" s="469">
        <f t="shared" si="53"/>
        <v>0</v>
      </c>
      <c r="AR139" s="469">
        <f t="shared" si="54"/>
        <v>0</v>
      </c>
      <c r="AS139" s="469">
        <f t="shared" si="55"/>
        <v>0</v>
      </c>
      <c r="AT139" s="469">
        <f t="shared" si="56"/>
        <v>0</v>
      </c>
      <c r="AU139" s="469">
        <f t="shared" si="57"/>
        <v>0</v>
      </c>
      <c r="AV139" s="469">
        <f t="shared" si="58"/>
        <v>0</v>
      </c>
    </row>
    <row r="140" spans="1:48" ht="46.8" x14ac:dyDescent="0.25">
      <c r="A140" s="463"/>
      <c r="B140" s="463"/>
      <c r="C140" s="481"/>
      <c r="D140" s="482"/>
      <c r="E140" s="458"/>
      <c r="F140" s="47"/>
      <c r="G140" s="477"/>
      <c r="H140" s="487"/>
      <c r="I140" s="488"/>
      <c r="J140" s="489" t="s">
        <v>52</v>
      </c>
      <c r="K140" s="489"/>
      <c r="L140" s="490" t="s">
        <v>52</v>
      </c>
      <c r="M140" s="489"/>
      <c r="N140" s="483"/>
      <c r="O140" s="483"/>
      <c r="P140" s="496"/>
      <c r="Q140" s="497"/>
      <c r="R140" s="501">
        <f t="shared" si="44"/>
        <v>0</v>
      </c>
      <c r="S140" s="497"/>
      <c r="T140" s="512"/>
      <c r="U140" s="512"/>
      <c r="V140" s="515"/>
      <c r="W140" s="512"/>
      <c r="X140" s="516"/>
      <c r="Y140" s="516"/>
      <c r="Z140" s="486"/>
      <c r="AA140" s="485"/>
      <c r="AB140" s="479"/>
      <c r="AC140" s="48"/>
      <c r="AD140" s="19" t="s">
        <v>55</v>
      </c>
      <c r="AE140" s="461">
        <f t="shared" si="43"/>
        <v>44197</v>
      </c>
      <c r="AF140" s="461">
        <f t="shared" si="45"/>
        <v>44198</v>
      </c>
      <c r="AG140" s="459"/>
      <c r="AH140" s="459"/>
      <c r="AI140" s="459"/>
      <c r="AJ140" s="469">
        <f t="shared" si="46"/>
        <v>0</v>
      </c>
      <c r="AK140" s="469">
        <f t="shared" si="47"/>
        <v>0</v>
      </c>
      <c r="AL140" s="469">
        <f t="shared" si="48"/>
        <v>0</v>
      </c>
      <c r="AM140" s="469">
        <f t="shared" si="49"/>
        <v>0</v>
      </c>
      <c r="AN140" s="469">
        <f t="shared" si="50"/>
        <v>0</v>
      </c>
      <c r="AO140" s="469">
        <f t="shared" si="51"/>
        <v>0</v>
      </c>
      <c r="AP140" s="469">
        <f t="shared" si="52"/>
        <v>0</v>
      </c>
      <c r="AQ140" s="469">
        <f t="shared" si="53"/>
        <v>0</v>
      </c>
      <c r="AR140" s="469">
        <f t="shared" si="54"/>
        <v>0</v>
      </c>
      <c r="AS140" s="469">
        <f t="shared" si="55"/>
        <v>0</v>
      </c>
      <c r="AT140" s="469">
        <f t="shared" si="56"/>
        <v>0</v>
      </c>
      <c r="AU140" s="469">
        <f t="shared" si="57"/>
        <v>0</v>
      </c>
      <c r="AV140" s="469">
        <f t="shared" si="58"/>
        <v>0</v>
      </c>
    </row>
    <row r="141" spans="1:48" ht="46.8" x14ac:dyDescent="0.25">
      <c r="A141" s="463"/>
      <c r="B141" s="463"/>
      <c r="C141" s="481"/>
      <c r="D141" s="482"/>
      <c r="E141" s="458"/>
      <c r="F141" s="47"/>
      <c r="G141" s="477"/>
      <c r="H141" s="487"/>
      <c r="I141" s="488"/>
      <c r="J141" s="489" t="s">
        <v>52</v>
      </c>
      <c r="K141" s="489"/>
      <c r="L141" s="490" t="s">
        <v>52</v>
      </c>
      <c r="M141" s="489"/>
      <c r="N141" s="483"/>
      <c r="O141" s="483"/>
      <c r="P141" s="496"/>
      <c r="Q141" s="497"/>
      <c r="R141" s="501">
        <f t="shared" si="44"/>
        <v>0</v>
      </c>
      <c r="S141" s="497"/>
      <c r="T141" s="512"/>
      <c r="U141" s="512"/>
      <c r="V141" s="515"/>
      <c r="W141" s="512"/>
      <c r="X141" s="516"/>
      <c r="Y141" s="516"/>
      <c r="Z141" s="486"/>
      <c r="AA141" s="485"/>
      <c r="AB141" s="479"/>
      <c r="AC141" s="48"/>
      <c r="AD141" s="19" t="s">
        <v>55</v>
      </c>
      <c r="AE141" s="461">
        <f t="shared" si="43"/>
        <v>44197</v>
      </c>
      <c r="AF141" s="461">
        <f t="shared" si="45"/>
        <v>44198</v>
      </c>
      <c r="AG141" s="459"/>
      <c r="AH141" s="459"/>
      <c r="AI141" s="459"/>
      <c r="AJ141" s="469">
        <f t="shared" si="46"/>
        <v>0</v>
      </c>
      <c r="AK141" s="469">
        <f t="shared" si="47"/>
        <v>0</v>
      </c>
      <c r="AL141" s="469">
        <f t="shared" si="48"/>
        <v>0</v>
      </c>
      <c r="AM141" s="469">
        <f t="shared" si="49"/>
        <v>0</v>
      </c>
      <c r="AN141" s="469">
        <f t="shared" si="50"/>
        <v>0</v>
      </c>
      <c r="AO141" s="469">
        <f t="shared" si="51"/>
        <v>0</v>
      </c>
      <c r="AP141" s="469">
        <f t="shared" si="52"/>
        <v>0</v>
      </c>
      <c r="AQ141" s="469">
        <f t="shared" si="53"/>
        <v>0</v>
      </c>
      <c r="AR141" s="469">
        <f t="shared" si="54"/>
        <v>0</v>
      </c>
      <c r="AS141" s="469">
        <f t="shared" si="55"/>
        <v>0</v>
      </c>
      <c r="AT141" s="469">
        <f t="shared" si="56"/>
        <v>0</v>
      </c>
      <c r="AU141" s="469">
        <f t="shared" si="57"/>
        <v>0</v>
      </c>
      <c r="AV141" s="469">
        <f t="shared" si="58"/>
        <v>0</v>
      </c>
    </row>
    <row r="142" spans="1:48" ht="46.8" x14ac:dyDescent="0.25">
      <c r="A142" s="463"/>
      <c r="B142" s="463"/>
      <c r="C142" s="481"/>
      <c r="D142" s="482"/>
      <c r="E142" s="458"/>
      <c r="F142" s="47"/>
      <c r="G142" s="477"/>
      <c r="H142" s="487"/>
      <c r="I142" s="488"/>
      <c r="J142" s="489" t="s">
        <v>52</v>
      </c>
      <c r="K142" s="489"/>
      <c r="L142" s="490" t="s">
        <v>52</v>
      </c>
      <c r="M142" s="489"/>
      <c r="N142" s="483"/>
      <c r="O142" s="483"/>
      <c r="P142" s="496"/>
      <c r="Q142" s="497"/>
      <c r="R142" s="501">
        <f t="shared" si="44"/>
        <v>0</v>
      </c>
      <c r="S142" s="497"/>
      <c r="T142" s="512"/>
      <c r="U142" s="512"/>
      <c r="V142" s="515"/>
      <c r="W142" s="512"/>
      <c r="X142" s="516"/>
      <c r="Y142" s="516"/>
      <c r="Z142" s="486"/>
      <c r="AA142" s="485"/>
      <c r="AB142" s="479"/>
      <c r="AC142" s="48"/>
      <c r="AD142" s="19" t="s">
        <v>55</v>
      </c>
      <c r="AE142" s="461">
        <f t="shared" si="43"/>
        <v>44197</v>
      </c>
      <c r="AF142" s="461">
        <f t="shared" si="45"/>
        <v>44198</v>
      </c>
      <c r="AG142" s="459"/>
      <c r="AH142" s="459"/>
      <c r="AI142" s="459"/>
      <c r="AJ142" s="469">
        <f t="shared" si="46"/>
        <v>0</v>
      </c>
      <c r="AK142" s="469">
        <f t="shared" si="47"/>
        <v>0</v>
      </c>
      <c r="AL142" s="469">
        <f t="shared" si="48"/>
        <v>0</v>
      </c>
      <c r="AM142" s="469">
        <f t="shared" si="49"/>
        <v>0</v>
      </c>
      <c r="AN142" s="469">
        <f t="shared" si="50"/>
        <v>0</v>
      </c>
      <c r="AO142" s="469">
        <f t="shared" si="51"/>
        <v>0</v>
      </c>
      <c r="AP142" s="469">
        <f t="shared" si="52"/>
        <v>0</v>
      </c>
      <c r="AQ142" s="469">
        <f t="shared" si="53"/>
        <v>0</v>
      </c>
      <c r="AR142" s="469">
        <f t="shared" si="54"/>
        <v>0</v>
      </c>
      <c r="AS142" s="469">
        <f t="shared" si="55"/>
        <v>0</v>
      </c>
      <c r="AT142" s="469">
        <f t="shared" si="56"/>
        <v>0</v>
      </c>
      <c r="AU142" s="469">
        <f t="shared" si="57"/>
        <v>0</v>
      </c>
      <c r="AV142" s="469">
        <f t="shared" si="58"/>
        <v>0</v>
      </c>
    </row>
    <row r="143" spans="1:48" ht="46.8" x14ac:dyDescent="0.25">
      <c r="A143" s="463"/>
      <c r="B143" s="463"/>
      <c r="C143" s="481"/>
      <c r="D143" s="482"/>
      <c r="E143" s="458"/>
      <c r="F143" s="47"/>
      <c r="G143" s="477"/>
      <c r="H143" s="487"/>
      <c r="I143" s="488"/>
      <c r="J143" s="489" t="s">
        <v>52</v>
      </c>
      <c r="K143" s="489"/>
      <c r="L143" s="490" t="s">
        <v>52</v>
      </c>
      <c r="M143" s="489"/>
      <c r="N143" s="483"/>
      <c r="O143" s="483"/>
      <c r="P143" s="496"/>
      <c r="Q143" s="497"/>
      <c r="R143" s="501">
        <f t="shared" si="44"/>
        <v>0</v>
      </c>
      <c r="S143" s="497"/>
      <c r="T143" s="512"/>
      <c r="U143" s="512"/>
      <c r="V143" s="515"/>
      <c r="W143" s="512"/>
      <c r="X143" s="516"/>
      <c r="Y143" s="516"/>
      <c r="Z143" s="486"/>
      <c r="AA143" s="485"/>
      <c r="AB143" s="479"/>
      <c r="AC143" s="48"/>
      <c r="AD143" s="19" t="s">
        <v>55</v>
      </c>
      <c r="AE143" s="461">
        <f t="shared" si="43"/>
        <v>44197</v>
      </c>
      <c r="AF143" s="461">
        <f t="shared" si="45"/>
        <v>44198</v>
      </c>
      <c r="AG143" s="459"/>
      <c r="AH143" s="459"/>
      <c r="AI143" s="459"/>
      <c r="AJ143" s="469">
        <f t="shared" si="46"/>
        <v>0</v>
      </c>
      <c r="AK143" s="469">
        <f t="shared" si="47"/>
        <v>0</v>
      </c>
      <c r="AL143" s="469">
        <f t="shared" si="48"/>
        <v>0</v>
      </c>
      <c r="AM143" s="469">
        <f t="shared" si="49"/>
        <v>0</v>
      </c>
      <c r="AN143" s="469">
        <f t="shared" si="50"/>
        <v>0</v>
      </c>
      <c r="AO143" s="469">
        <f t="shared" si="51"/>
        <v>0</v>
      </c>
      <c r="AP143" s="469">
        <f t="shared" si="52"/>
        <v>0</v>
      </c>
      <c r="AQ143" s="469">
        <f t="shared" si="53"/>
        <v>0</v>
      </c>
      <c r="AR143" s="469">
        <f t="shared" si="54"/>
        <v>0</v>
      </c>
      <c r="AS143" s="469">
        <f t="shared" si="55"/>
        <v>0</v>
      </c>
      <c r="AT143" s="469">
        <f t="shared" si="56"/>
        <v>0</v>
      </c>
      <c r="AU143" s="469">
        <f t="shared" si="57"/>
        <v>0</v>
      </c>
      <c r="AV143" s="469">
        <f t="shared" si="58"/>
        <v>0</v>
      </c>
    </row>
    <row r="144" spans="1:48" ht="46.8" x14ac:dyDescent="0.25">
      <c r="A144" s="463"/>
      <c r="B144" s="463"/>
      <c r="C144" s="481"/>
      <c r="D144" s="482"/>
      <c r="E144" s="458"/>
      <c r="F144" s="47"/>
      <c r="G144" s="477"/>
      <c r="H144" s="487"/>
      <c r="I144" s="488"/>
      <c r="J144" s="489" t="s">
        <v>52</v>
      </c>
      <c r="K144" s="489"/>
      <c r="L144" s="490" t="s">
        <v>52</v>
      </c>
      <c r="M144" s="489"/>
      <c r="N144" s="483"/>
      <c r="O144" s="483"/>
      <c r="P144" s="496"/>
      <c r="Q144" s="497"/>
      <c r="R144" s="501">
        <f t="shared" si="44"/>
        <v>0</v>
      </c>
      <c r="S144" s="497"/>
      <c r="T144" s="512"/>
      <c r="U144" s="512"/>
      <c r="V144" s="515"/>
      <c r="W144" s="512"/>
      <c r="X144" s="516"/>
      <c r="Y144" s="516"/>
      <c r="Z144" s="486"/>
      <c r="AA144" s="485"/>
      <c r="AB144" s="479"/>
      <c r="AC144" s="48"/>
      <c r="AD144" s="19" t="s">
        <v>55</v>
      </c>
      <c r="AE144" s="461">
        <f t="shared" si="43"/>
        <v>44197</v>
      </c>
      <c r="AF144" s="461">
        <f t="shared" si="45"/>
        <v>44198</v>
      </c>
      <c r="AG144" s="459"/>
      <c r="AH144" s="459"/>
      <c r="AI144" s="459"/>
      <c r="AJ144" s="469">
        <f t="shared" si="46"/>
        <v>0</v>
      </c>
      <c r="AK144" s="469">
        <f t="shared" si="47"/>
        <v>0</v>
      </c>
      <c r="AL144" s="469">
        <f t="shared" si="48"/>
        <v>0</v>
      </c>
      <c r="AM144" s="469">
        <f t="shared" si="49"/>
        <v>0</v>
      </c>
      <c r="AN144" s="469">
        <f t="shared" si="50"/>
        <v>0</v>
      </c>
      <c r="AO144" s="469">
        <f t="shared" si="51"/>
        <v>0</v>
      </c>
      <c r="AP144" s="469">
        <f t="shared" si="52"/>
        <v>0</v>
      </c>
      <c r="AQ144" s="469">
        <f t="shared" si="53"/>
        <v>0</v>
      </c>
      <c r="AR144" s="469">
        <f t="shared" si="54"/>
        <v>0</v>
      </c>
      <c r="AS144" s="469">
        <f t="shared" si="55"/>
        <v>0</v>
      </c>
      <c r="AT144" s="469">
        <f t="shared" si="56"/>
        <v>0</v>
      </c>
      <c r="AU144" s="469">
        <f t="shared" si="57"/>
        <v>0</v>
      </c>
      <c r="AV144" s="469">
        <f t="shared" si="58"/>
        <v>0</v>
      </c>
    </row>
    <row r="145" spans="1:48" ht="46.8" x14ac:dyDescent="0.25">
      <c r="A145" s="463"/>
      <c r="B145" s="463"/>
      <c r="C145" s="481"/>
      <c r="D145" s="482"/>
      <c r="E145" s="458"/>
      <c r="F145" s="47"/>
      <c r="G145" s="477"/>
      <c r="H145" s="487"/>
      <c r="I145" s="488"/>
      <c r="J145" s="489" t="s">
        <v>52</v>
      </c>
      <c r="K145" s="489"/>
      <c r="L145" s="490" t="s">
        <v>52</v>
      </c>
      <c r="M145" s="489"/>
      <c r="N145" s="483"/>
      <c r="O145" s="483"/>
      <c r="P145" s="496"/>
      <c r="Q145" s="497"/>
      <c r="R145" s="501">
        <f t="shared" si="44"/>
        <v>0</v>
      </c>
      <c r="S145" s="497"/>
      <c r="T145" s="512"/>
      <c r="U145" s="512"/>
      <c r="V145" s="515"/>
      <c r="W145" s="512"/>
      <c r="X145" s="516"/>
      <c r="Y145" s="516"/>
      <c r="Z145" s="486"/>
      <c r="AA145" s="485"/>
      <c r="AB145" s="479"/>
      <c r="AC145" s="48"/>
      <c r="AD145" s="19" t="s">
        <v>55</v>
      </c>
      <c r="AE145" s="461">
        <f t="shared" si="43"/>
        <v>44197</v>
      </c>
      <c r="AF145" s="461">
        <f t="shared" si="45"/>
        <v>44198</v>
      </c>
      <c r="AG145" s="459"/>
      <c r="AH145" s="459"/>
      <c r="AI145" s="459"/>
      <c r="AJ145" s="469">
        <f t="shared" si="46"/>
        <v>0</v>
      </c>
      <c r="AK145" s="469">
        <f t="shared" si="47"/>
        <v>0</v>
      </c>
      <c r="AL145" s="469">
        <f t="shared" si="48"/>
        <v>0</v>
      </c>
      <c r="AM145" s="469">
        <f t="shared" si="49"/>
        <v>0</v>
      </c>
      <c r="AN145" s="469">
        <f t="shared" si="50"/>
        <v>0</v>
      </c>
      <c r="AO145" s="469">
        <f t="shared" si="51"/>
        <v>0</v>
      </c>
      <c r="AP145" s="469">
        <f t="shared" si="52"/>
        <v>0</v>
      </c>
      <c r="AQ145" s="469">
        <f t="shared" si="53"/>
        <v>0</v>
      </c>
      <c r="AR145" s="469">
        <f t="shared" si="54"/>
        <v>0</v>
      </c>
      <c r="AS145" s="469">
        <f t="shared" si="55"/>
        <v>0</v>
      </c>
      <c r="AT145" s="469">
        <f t="shared" si="56"/>
        <v>0</v>
      </c>
      <c r="AU145" s="469">
        <f t="shared" si="57"/>
        <v>0</v>
      </c>
      <c r="AV145" s="469">
        <f t="shared" si="58"/>
        <v>0</v>
      </c>
    </row>
    <row r="146" spans="1:48" ht="46.8" x14ac:dyDescent="0.25">
      <c r="A146" s="463"/>
      <c r="B146" s="463"/>
      <c r="C146" s="481"/>
      <c r="D146" s="482"/>
      <c r="E146" s="458"/>
      <c r="F146" s="47"/>
      <c r="G146" s="477"/>
      <c r="H146" s="487"/>
      <c r="I146" s="488"/>
      <c r="J146" s="489" t="s">
        <v>52</v>
      </c>
      <c r="K146" s="489"/>
      <c r="L146" s="490" t="s">
        <v>52</v>
      </c>
      <c r="M146" s="489"/>
      <c r="N146" s="483"/>
      <c r="O146" s="483"/>
      <c r="P146" s="496"/>
      <c r="Q146" s="497"/>
      <c r="R146" s="501">
        <f t="shared" si="44"/>
        <v>0</v>
      </c>
      <c r="S146" s="497"/>
      <c r="T146" s="512"/>
      <c r="U146" s="512"/>
      <c r="V146" s="515"/>
      <c r="W146" s="512"/>
      <c r="X146" s="516"/>
      <c r="Y146" s="516"/>
      <c r="Z146" s="486"/>
      <c r="AA146" s="485"/>
      <c r="AB146" s="479"/>
      <c r="AC146" s="48"/>
      <c r="AD146" s="19" t="s">
        <v>55</v>
      </c>
      <c r="AE146" s="461">
        <f t="shared" si="43"/>
        <v>44197</v>
      </c>
      <c r="AF146" s="461">
        <f t="shared" si="45"/>
        <v>44198</v>
      </c>
      <c r="AG146" s="459"/>
      <c r="AH146" s="459"/>
      <c r="AI146" s="459"/>
      <c r="AJ146" s="469">
        <f t="shared" si="46"/>
        <v>0</v>
      </c>
      <c r="AK146" s="469">
        <f t="shared" si="47"/>
        <v>0</v>
      </c>
      <c r="AL146" s="469">
        <f t="shared" si="48"/>
        <v>0</v>
      </c>
      <c r="AM146" s="469">
        <f t="shared" si="49"/>
        <v>0</v>
      </c>
      <c r="AN146" s="469">
        <f t="shared" si="50"/>
        <v>0</v>
      </c>
      <c r="AO146" s="469">
        <f t="shared" si="51"/>
        <v>0</v>
      </c>
      <c r="AP146" s="469">
        <f t="shared" si="52"/>
        <v>0</v>
      </c>
      <c r="AQ146" s="469">
        <f t="shared" si="53"/>
        <v>0</v>
      </c>
      <c r="AR146" s="469">
        <f t="shared" si="54"/>
        <v>0</v>
      </c>
      <c r="AS146" s="469">
        <f t="shared" si="55"/>
        <v>0</v>
      </c>
      <c r="AT146" s="469">
        <f t="shared" si="56"/>
        <v>0</v>
      </c>
      <c r="AU146" s="469">
        <f t="shared" si="57"/>
        <v>0</v>
      </c>
      <c r="AV146" s="469">
        <f t="shared" si="58"/>
        <v>0</v>
      </c>
    </row>
    <row r="147" spans="1:48" ht="46.8" x14ac:dyDescent="0.25">
      <c r="A147" s="463"/>
      <c r="B147" s="463"/>
      <c r="C147" s="481"/>
      <c r="D147" s="482"/>
      <c r="E147" s="458"/>
      <c r="F147" s="47"/>
      <c r="G147" s="477"/>
      <c r="H147" s="487"/>
      <c r="I147" s="488"/>
      <c r="J147" s="489" t="s">
        <v>52</v>
      </c>
      <c r="K147" s="489"/>
      <c r="L147" s="490" t="s">
        <v>52</v>
      </c>
      <c r="M147" s="489"/>
      <c r="N147" s="483"/>
      <c r="O147" s="483"/>
      <c r="P147" s="496"/>
      <c r="Q147" s="497"/>
      <c r="R147" s="501">
        <f t="shared" si="44"/>
        <v>0</v>
      </c>
      <c r="S147" s="497"/>
      <c r="T147" s="512"/>
      <c r="U147" s="512"/>
      <c r="V147" s="515"/>
      <c r="W147" s="512"/>
      <c r="X147" s="516"/>
      <c r="Y147" s="516"/>
      <c r="Z147" s="486"/>
      <c r="AA147" s="485"/>
      <c r="AB147" s="479"/>
      <c r="AC147" s="48"/>
      <c r="AD147" s="19" t="s">
        <v>55</v>
      </c>
      <c r="AE147" s="461">
        <f t="shared" si="43"/>
        <v>44197</v>
      </c>
      <c r="AF147" s="461">
        <f t="shared" si="45"/>
        <v>44198</v>
      </c>
      <c r="AG147" s="459"/>
      <c r="AH147" s="459"/>
      <c r="AI147" s="459"/>
      <c r="AJ147" s="469">
        <f t="shared" si="46"/>
        <v>0</v>
      </c>
      <c r="AK147" s="469">
        <f t="shared" si="47"/>
        <v>0</v>
      </c>
      <c r="AL147" s="469">
        <f t="shared" si="48"/>
        <v>0</v>
      </c>
      <c r="AM147" s="469">
        <f t="shared" si="49"/>
        <v>0</v>
      </c>
      <c r="AN147" s="469">
        <f t="shared" si="50"/>
        <v>0</v>
      </c>
      <c r="AO147" s="469">
        <f t="shared" si="51"/>
        <v>0</v>
      </c>
      <c r="AP147" s="469">
        <f t="shared" si="52"/>
        <v>0</v>
      </c>
      <c r="AQ147" s="469">
        <f t="shared" si="53"/>
        <v>0</v>
      </c>
      <c r="AR147" s="469">
        <f t="shared" si="54"/>
        <v>0</v>
      </c>
      <c r="AS147" s="469">
        <f t="shared" si="55"/>
        <v>0</v>
      </c>
      <c r="AT147" s="469">
        <f t="shared" si="56"/>
        <v>0</v>
      </c>
      <c r="AU147" s="469">
        <f t="shared" si="57"/>
        <v>0</v>
      </c>
      <c r="AV147" s="469">
        <f t="shared" si="58"/>
        <v>0</v>
      </c>
    </row>
    <row r="148" spans="1:48" ht="46.8" x14ac:dyDescent="0.25">
      <c r="A148" s="463"/>
      <c r="B148" s="463"/>
      <c r="C148" s="481"/>
      <c r="D148" s="482"/>
      <c r="E148" s="458"/>
      <c r="F148" s="47"/>
      <c r="G148" s="477"/>
      <c r="H148" s="487"/>
      <c r="I148" s="488"/>
      <c r="J148" s="489" t="s">
        <v>52</v>
      </c>
      <c r="K148" s="489"/>
      <c r="L148" s="490" t="s">
        <v>52</v>
      </c>
      <c r="M148" s="489"/>
      <c r="N148" s="483"/>
      <c r="O148" s="483"/>
      <c r="P148" s="496"/>
      <c r="Q148" s="497"/>
      <c r="R148" s="501">
        <f t="shared" si="44"/>
        <v>0</v>
      </c>
      <c r="S148" s="497"/>
      <c r="T148" s="512"/>
      <c r="U148" s="512"/>
      <c r="V148" s="515"/>
      <c r="W148" s="512"/>
      <c r="X148" s="516"/>
      <c r="Y148" s="516"/>
      <c r="Z148" s="486"/>
      <c r="AA148" s="485"/>
      <c r="AB148" s="479"/>
      <c r="AC148" s="48"/>
      <c r="AD148" s="19" t="s">
        <v>55</v>
      </c>
      <c r="AE148" s="461">
        <f t="shared" si="43"/>
        <v>44197</v>
      </c>
      <c r="AF148" s="461">
        <f t="shared" si="45"/>
        <v>44198</v>
      </c>
      <c r="AG148" s="459"/>
      <c r="AH148" s="459"/>
      <c r="AI148" s="459"/>
      <c r="AJ148" s="469">
        <f t="shared" si="46"/>
        <v>0</v>
      </c>
      <c r="AK148" s="469">
        <f t="shared" si="47"/>
        <v>0</v>
      </c>
      <c r="AL148" s="469">
        <f t="shared" si="48"/>
        <v>0</v>
      </c>
      <c r="AM148" s="469">
        <f t="shared" si="49"/>
        <v>0</v>
      </c>
      <c r="AN148" s="469">
        <f t="shared" si="50"/>
        <v>0</v>
      </c>
      <c r="AO148" s="469">
        <f t="shared" si="51"/>
        <v>0</v>
      </c>
      <c r="AP148" s="469">
        <f t="shared" si="52"/>
        <v>0</v>
      </c>
      <c r="AQ148" s="469">
        <f t="shared" si="53"/>
        <v>0</v>
      </c>
      <c r="AR148" s="469">
        <f t="shared" si="54"/>
        <v>0</v>
      </c>
      <c r="AS148" s="469">
        <f t="shared" si="55"/>
        <v>0</v>
      </c>
      <c r="AT148" s="469">
        <f t="shared" si="56"/>
        <v>0</v>
      </c>
      <c r="AU148" s="469">
        <f t="shared" si="57"/>
        <v>0</v>
      </c>
      <c r="AV148" s="469">
        <f t="shared" si="58"/>
        <v>0</v>
      </c>
    </row>
    <row r="149" spans="1:48" ht="46.8" x14ac:dyDescent="0.25">
      <c r="A149" s="463"/>
      <c r="B149" s="463"/>
      <c r="C149" s="481"/>
      <c r="D149" s="482"/>
      <c r="E149" s="458"/>
      <c r="F149" s="47"/>
      <c r="G149" s="477"/>
      <c r="H149" s="487"/>
      <c r="I149" s="488"/>
      <c r="J149" s="489" t="s">
        <v>52</v>
      </c>
      <c r="K149" s="489"/>
      <c r="L149" s="490" t="s">
        <v>52</v>
      </c>
      <c r="M149" s="489"/>
      <c r="N149" s="483"/>
      <c r="O149" s="483"/>
      <c r="P149" s="496"/>
      <c r="Q149" s="497"/>
      <c r="R149" s="501">
        <f t="shared" si="44"/>
        <v>0</v>
      </c>
      <c r="S149" s="497"/>
      <c r="T149" s="512"/>
      <c r="U149" s="512"/>
      <c r="V149" s="515"/>
      <c r="W149" s="512"/>
      <c r="X149" s="516"/>
      <c r="Y149" s="516"/>
      <c r="Z149" s="486"/>
      <c r="AA149" s="485"/>
      <c r="AB149" s="479"/>
      <c r="AC149" s="48"/>
      <c r="AD149" s="19" t="s">
        <v>55</v>
      </c>
      <c r="AE149" s="461">
        <f t="shared" si="43"/>
        <v>44197</v>
      </c>
      <c r="AF149" s="461">
        <f t="shared" si="45"/>
        <v>44198</v>
      </c>
      <c r="AG149" s="459"/>
      <c r="AH149" s="459"/>
      <c r="AI149" s="459"/>
      <c r="AJ149" s="469">
        <f t="shared" si="46"/>
        <v>0</v>
      </c>
      <c r="AK149" s="469">
        <f t="shared" si="47"/>
        <v>0</v>
      </c>
      <c r="AL149" s="469">
        <f t="shared" si="48"/>
        <v>0</v>
      </c>
      <c r="AM149" s="469">
        <f t="shared" si="49"/>
        <v>0</v>
      </c>
      <c r="AN149" s="469">
        <f t="shared" si="50"/>
        <v>0</v>
      </c>
      <c r="AO149" s="469">
        <f t="shared" si="51"/>
        <v>0</v>
      </c>
      <c r="AP149" s="469">
        <f t="shared" si="52"/>
        <v>0</v>
      </c>
      <c r="AQ149" s="469">
        <f t="shared" si="53"/>
        <v>0</v>
      </c>
      <c r="AR149" s="469">
        <f t="shared" si="54"/>
        <v>0</v>
      </c>
      <c r="AS149" s="469">
        <f t="shared" si="55"/>
        <v>0</v>
      </c>
      <c r="AT149" s="469">
        <f t="shared" si="56"/>
        <v>0</v>
      </c>
      <c r="AU149" s="469">
        <f t="shared" si="57"/>
        <v>0</v>
      </c>
      <c r="AV149" s="469">
        <f t="shared" si="58"/>
        <v>0</v>
      </c>
    </row>
    <row r="150" spans="1:48" ht="46.8" x14ac:dyDescent="0.25">
      <c r="A150" s="463"/>
      <c r="B150" s="463"/>
      <c r="C150" s="481"/>
      <c r="D150" s="482"/>
      <c r="E150" s="458"/>
      <c r="F150" s="47"/>
      <c r="G150" s="477"/>
      <c r="H150" s="487"/>
      <c r="I150" s="488"/>
      <c r="J150" s="489" t="s">
        <v>52</v>
      </c>
      <c r="K150" s="489"/>
      <c r="L150" s="490" t="s">
        <v>52</v>
      </c>
      <c r="M150" s="489"/>
      <c r="N150" s="483"/>
      <c r="O150" s="483"/>
      <c r="P150" s="496"/>
      <c r="Q150" s="497"/>
      <c r="R150" s="501">
        <f t="shared" si="44"/>
        <v>0</v>
      </c>
      <c r="S150" s="497"/>
      <c r="T150" s="512"/>
      <c r="U150" s="512"/>
      <c r="V150" s="515"/>
      <c r="W150" s="512"/>
      <c r="X150" s="516"/>
      <c r="Y150" s="516"/>
      <c r="Z150" s="486"/>
      <c r="AA150" s="485"/>
      <c r="AB150" s="479"/>
      <c r="AC150" s="48"/>
      <c r="AD150" s="19" t="s">
        <v>55</v>
      </c>
      <c r="AE150" s="461">
        <f t="shared" si="43"/>
        <v>44197</v>
      </c>
      <c r="AF150" s="461">
        <f t="shared" si="45"/>
        <v>44198</v>
      </c>
      <c r="AG150" s="459"/>
      <c r="AH150" s="459"/>
      <c r="AI150" s="459"/>
      <c r="AJ150" s="469">
        <f t="shared" si="46"/>
        <v>0</v>
      </c>
      <c r="AK150" s="469">
        <f t="shared" si="47"/>
        <v>0</v>
      </c>
      <c r="AL150" s="469">
        <f t="shared" si="48"/>
        <v>0</v>
      </c>
      <c r="AM150" s="469">
        <f t="shared" si="49"/>
        <v>0</v>
      </c>
      <c r="AN150" s="469">
        <f t="shared" si="50"/>
        <v>0</v>
      </c>
      <c r="AO150" s="469">
        <f t="shared" si="51"/>
        <v>0</v>
      </c>
      <c r="AP150" s="469">
        <f t="shared" si="52"/>
        <v>0</v>
      </c>
      <c r="AQ150" s="469">
        <f t="shared" si="53"/>
        <v>0</v>
      </c>
      <c r="AR150" s="469">
        <f t="shared" si="54"/>
        <v>0</v>
      </c>
      <c r="AS150" s="469">
        <f t="shared" si="55"/>
        <v>0</v>
      </c>
      <c r="AT150" s="469">
        <f t="shared" si="56"/>
        <v>0</v>
      </c>
      <c r="AU150" s="469">
        <f t="shared" si="57"/>
        <v>0</v>
      </c>
      <c r="AV150" s="469">
        <f t="shared" si="58"/>
        <v>0</v>
      </c>
    </row>
    <row r="151" spans="1:48" ht="46.8" x14ac:dyDescent="0.25">
      <c r="A151" s="463"/>
      <c r="B151" s="463"/>
      <c r="C151" s="481"/>
      <c r="D151" s="482"/>
      <c r="E151" s="458"/>
      <c r="F151" s="47"/>
      <c r="G151" s="477"/>
      <c r="H151" s="487"/>
      <c r="I151" s="488"/>
      <c r="J151" s="489" t="s">
        <v>52</v>
      </c>
      <c r="K151" s="489"/>
      <c r="L151" s="490" t="s">
        <v>52</v>
      </c>
      <c r="M151" s="489"/>
      <c r="N151" s="483"/>
      <c r="O151" s="483"/>
      <c r="P151" s="496"/>
      <c r="Q151" s="497"/>
      <c r="R151" s="501">
        <f t="shared" si="44"/>
        <v>0</v>
      </c>
      <c r="S151" s="497"/>
      <c r="T151" s="512"/>
      <c r="U151" s="512"/>
      <c r="V151" s="515"/>
      <c r="W151" s="512"/>
      <c r="X151" s="516"/>
      <c r="Y151" s="516"/>
      <c r="Z151" s="486"/>
      <c r="AA151" s="485"/>
      <c r="AB151" s="479"/>
      <c r="AC151" s="48"/>
      <c r="AD151" s="19" t="s">
        <v>55</v>
      </c>
      <c r="AE151" s="461">
        <f t="shared" ref="AE151:AE214" si="59">AE150</f>
        <v>44197</v>
      </c>
      <c r="AF151" s="461">
        <f t="shared" si="45"/>
        <v>44198</v>
      </c>
      <c r="AG151" s="459"/>
      <c r="AH151" s="459"/>
      <c r="AI151" s="459"/>
      <c r="AJ151" s="469">
        <f t="shared" si="46"/>
        <v>0</v>
      </c>
      <c r="AK151" s="469">
        <f t="shared" si="47"/>
        <v>0</v>
      </c>
      <c r="AL151" s="469">
        <f t="shared" si="48"/>
        <v>0</v>
      </c>
      <c r="AM151" s="469">
        <f t="shared" si="49"/>
        <v>0</v>
      </c>
      <c r="AN151" s="469">
        <f t="shared" si="50"/>
        <v>0</v>
      </c>
      <c r="AO151" s="469">
        <f t="shared" si="51"/>
        <v>0</v>
      </c>
      <c r="AP151" s="469">
        <f t="shared" si="52"/>
        <v>0</v>
      </c>
      <c r="AQ151" s="469">
        <f t="shared" si="53"/>
        <v>0</v>
      </c>
      <c r="AR151" s="469">
        <f t="shared" si="54"/>
        <v>0</v>
      </c>
      <c r="AS151" s="469">
        <f t="shared" si="55"/>
        <v>0</v>
      </c>
      <c r="AT151" s="469">
        <f t="shared" si="56"/>
        <v>0</v>
      </c>
      <c r="AU151" s="469">
        <f t="shared" si="57"/>
        <v>0</v>
      </c>
      <c r="AV151" s="469">
        <f t="shared" si="58"/>
        <v>0</v>
      </c>
    </row>
    <row r="152" spans="1:48" ht="46.8" x14ac:dyDescent="0.25">
      <c r="A152" s="463"/>
      <c r="B152" s="463"/>
      <c r="C152" s="481"/>
      <c r="D152" s="482"/>
      <c r="E152" s="458"/>
      <c r="F152" s="47"/>
      <c r="G152" s="477"/>
      <c r="H152" s="487"/>
      <c r="I152" s="488"/>
      <c r="J152" s="489" t="s">
        <v>52</v>
      </c>
      <c r="K152" s="489"/>
      <c r="L152" s="490" t="s">
        <v>52</v>
      </c>
      <c r="M152" s="489"/>
      <c r="N152" s="483"/>
      <c r="O152" s="483"/>
      <c r="P152" s="496"/>
      <c r="Q152" s="497"/>
      <c r="R152" s="501">
        <f t="shared" si="44"/>
        <v>0</v>
      </c>
      <c r="S152" s="497"/>
      <c r="T152" s="512"/>
      <c r="U152" s="512"/>
      <c r="V152" s="515"/>
      <c r="W152" s="512"/>
      <c r="X152" s="516"/>
      <c r="Y152" s="516"/>
      <c r="Z152" s="486"/>
      <c r="AA152" s="485"/>
      <c r="AB152" s="479"/>
      <c r="AC152" s="48"/>
      <c r="AD152" s="19" t="s">
        <v>55</v>
      </c>
      <c r="AE152" s="461">
        <f t="shared" si="59"/>
        <v>44197</v>
      </c>
      <c r="AF152" s="461">
        <f t="shared" si="45"/>
        <v>44198</v>
      </c>
      <c r="AG152" s="459"/>
      <c r="AH152" s="459"/>
      <c r="AI152" s="459"/>
      <c r="AJ152" s="469">
        <f t="shared" si="46"/>
        <v>0</v>
      </c>
      <c r="AK152" s="469">
        <f t="shared" si="47"/>
        <v>0</v>
      </c>
      <c r="AL152" s="469">
        <f t="shared" si="48"/>
        <v>0</v>
      </c>
      <c r="AM152" s="469">
        <f t="shared" si="49"/>
        <v>0</v>
      </c>
      <c r="AN152" s="469">
        <f t="shared" si="50"/>
        <v>0</v>
      </c>
      <c r="AO152" s="469">
        <f t="shared" si="51"/>
        <v>0</v>
      </c>
      <c r="AP152" s="469">
        <f t="shared" si="52"/>
        <v>0</v>
      </c>
      <c r="AQ152" s="469">
        <f t="shared" si="53"/>
        <v>0</v>
      </c>
      <c r="AR152" s="469">
        <f t="shared" si="54"/>
        <v>0</v>
      </c>
      <c r="AS152" s="469">
        <f t="shared" si="55"/>
        <v>0</v>
      </c>
      <c r="AT152" s="469">
        <f t="shared" si="56"/>
        <v>0</v>
      </c>
      <c r="AU152" s="469">
        <f t="shared" si="57"/>
        <v>0</v>
      </c>
      <c r="AV152" s="469">
        <f t="shared" si="58"/>
        <v>0</v>
      </c>
    </row>
    <row r="153" spans="1:48" ht="46.8" x14ac:dyDescent="0.25">
      <c r="A153" s="463"/>
      <c r="B153" s="463"/>
      <c r="C153" s="481"/>
      <c r="D153" s="482"/>
      <c r="E153" s="458"/>
      <c r="F153" s="47"/>
      <c r="G153" s="477"/>
      <c r="H153" s="487"/>
      <c r="I153" s="488"/>
      <c r="J153" s="489" t="s">
        <v>52</v>
      </c>
      <c r="K153" s="489"/>
      <c r="L153" s="490" t="s">
        <v>52</v>
      </c>
      <c r="M153" s="489"/>
      <c r="N153" s="483"/>
      <c r="O153" s="483"/>
      <c r="P153" s="496"/>
      <c r="Q153" s="497"/>
      <c r="R153" s="501">
        <f t="shared" si="44"/>
        <v>0</v>
      </c>
      <c r="S153" s="497"/>
      <c r="T153" s="512"/>
      <c r="U153" s="512"/>
      <c r="V153" s="515"/>
      <c r="W153" s="512"/>
      <c r="X153" s="516"/>
      <c r="Y153" s="516"/>
      <c r="Z153" s="486"/>
      <c r="AA153" s="485"/>
      <c r="AB153" s="479"/>
      <c r="AC153" s="48"/>
      <c r="AD153" s="19" t="s">
        <v>55</v>
      </c>
      <c r="AE153" s="461">
        <f t="shared" si="59"/>
        <v>44197</v>
      </c>
      <c r="AF153" s="461">
        <f t="shared" si="45"/>
        <v>44198</v>
      </c>
      <c r="AG153" s="459"/>
      <c r="AH153" s="459"/>
      <c r="AI153" s="459"/>
      <c r="AJ153" s="469">
        <f t="shared" si="46"/>
        <v>0</v>
      </c>
      <c r="AK153" s="469">
        <f t="shared" si="47"/>
        <v>0</v>
      </c>
      <c r="AL153" s="469">
        <f t="shared" si="48"/>
        <v>0</v>
      </c>
      <c r="AM153" s="469">
        <f t="shared" si="49"/>
        <v>0</v>
      </c>
      <c r="AN153" s="469">
        <f t="shared" si="50"/>
        <v>0</v>
      </c>
      <c r="AO153" s="469">
        <f t="shared" si="51"/>
        <v>0</v>
      </c>
      <c r="AP153" s="469">
        <f t="shared" si="52"/>
        <v>0</v>
      </c>
      <c r="AQ153" s="469">
        <f t="shared" si="53"/>
        <v>0</v>
      </c>
      <c r="AR153" s="469">
        <f t="shared" si="54"/>
        <v>0</v>
      </c>
      <c r="AS153" s="469">
        <f t="shared" si="55"/>
        <v>0</v>
      </c>
      <c r="AT153" s="469">
        <f t="shared" si="56"/>
        <v>0</v>
      </c>
      <c r="AU153" s="469">
        <f t="shared" si="57"/>
        <v>0</v>
      </c>
      <c r="AV153" s="469">
        <f t="shared" si="58"/>
        <v>0</v>
      </c>
    </row>
    <row r="154" spans="1:48" ht="46.8" x14ac:dyDescent="0.25">
      <c r="A154" s="463"/>
      <c r="B154" s="463"/>
      <c r="C154" s="481"/>
      <c r="D154" s="482"/>
      <c r="E154" s="458"/>
      <c r="F154" s="47"/>
      <c r="G154" s="477"/>
      <c r="H154" s="487"/>
      <c r="I154" s="488"/>
      <c r="J154" s="489" t="s">
        <v>52</v>
      </c>
      <c r="K154" s="489"/>
      <c r="L154" s="490" t="s">
        <v>52</v>
      </c>
      <c r="M154" s="489"/>
      <c r="N154" s="483"/>
      <c r="O154" s="483"/>
      <c r="P154" s="496"/>
      <c r="Q154" s="497"/>
      <c r="R154" s="501">
        <f t="shared" si="44"/>
        <v>0</v>
      </c>
      <c r="S154" s="497"/>
      <c r="T154" s="512"/>
      <c r="U154" s="512"/>
      <c r="V154" s="515"/>
      <c r="W154" s="512"/>
      <c r="X154" s="516"/>
      <c r="Y154" s="516"/>
      <c r="Z154" s="486"/>
      <c r="AA154" s="485"/>
      <c r="AB154" s="479"/>
      <c r="AC154" s="48"/>
      <c r="AD154" s="19" t="s">
        <v>55</v>
      </c>
      <c r="AE154" s="461">
        <f t="shared" si="59"/>
        <v>44197</v>
      </c>
      <c r="AF154" s="461">
        <f t="shared" si="45"/>
        <v>44198</v>
      </c>
      <c r="AG154" s="459"/>
      <c r="AH154" s="459"/>
      <c r="AI154" s="459"/>
      <c r="AJ154" s="469">
        <f t="shared" si="46"/>
        <v>0</v>
      </c>
      <c r="AK154" s="469">
        <f t="shared" si="47"/>
        <v>0</v>
      </c>
      <c r="AL154" s="469">
        <f t="shared" si="48"/>
        <v>0</v>
      </c>
      <c r="AM154" s="469">
        <f t="shared" si="49"/>
        <v>0</v>
      </c>
      <c r="AN154" s="469">
        <f t="shared" si="50"/>
        <v>0</v>
      </c>
      <c r="AO154" s="469">
        <f t="shared" si="51"/>
        <v>0</v>
      </c>
      <c r="AP154" s="469">
        <f t="shared" si="52"/>
        <v>0</v>
      </c>
      <c r="AQ154" s="469">
        <f t="shared" si="53"/>
        <v>0</v>
      </c>
      <c r="AR154" s="469">
        <f t="shared" si="54"/>
        <v>0</v>
      </c>
      <c r="AS154" s="469">
        <f t="shared" si="55"/>
        <v>0</v>
      </c>
      <c r="AT154" s="469">
        <f t="shared" si="56"/>
        <v>0</v>
      </c>
      <c r="AU154" s="469">
        <f t="shared" si="57"/>
        <v>0</v>
      </c>
      <c r="AV154" s="469">
        <f t="shared" si="58"/>
        <v>0</v>
      </c>
    </row>
    <row r="155" spans="1:48" ht="46.8" x14ac:dyDescent="0.25">
      <c r="A155" s="463"/>
      <c r="B155" s="463"/>
      <c r="C155" s="481"/>
      <c r="D155" s="482"/>
      <c r="E155" s="458"/>
      <c r="F155" s="47"/>
      <c r="G155" s="477"/>
      <c r="H155" s="487"/>
      <c r="I155" s="488"/>
      <c r="J155" s="489" t="s">
        <v>52</v>
      </c>
      <c r="K155" s="489"/>
      <c r="L155" s="490" t="s">
        <v>52</v>
      </c>
      <c r="M155" s="489"/>
      <c r="N155" s="483"/>
      <c r="O155" s="483"/>
      <c r="P155" s="496"/>
      <c r="Q155" s="497"/>
      <c r="R155" s="501">
        <f t="shared" si="44"/>
        <v>0</v>
      </c>
      <c r="S155" s="497"/>
      <c r="T155" s="512"/>
      <c r="U155" s="512"/>
      <c r="V155" s="515"/>
      <c r="W155" s="512"/>
      <c r="X155" s="516"/>
      <c r="Y155" s="516"/>
      <c r="Z155" s="486"/>
      <c r="AA155" s="485"/>
      <c r="AB155" s="479"/>
      <c r="AC155" s="48"/>
      <c r="AD155" s="19" t="s">
        <v>55</v>
      </c>
      <c r="AE155" s="461">
        <f t="shared" si="59"/>
        <v>44197</v>
      </c>
      <c r="AF155" s="461">
        <f t="shared" si="45"/>
        <v>44198</v>
      </c>
      <c r="AG155" s="459"/>
      <c r="AH155" s="459"/>
      <c r="AI155" s="459"/>
      <c r="AJ155" s="469">
        <f t="shared" si="46"/>
        <v>0</v>
      </c>
      <c r="AK155" s="469">
        <f t="shared" si="47"/>
        <v>0</v>
      </c>
      <c r="AL155" s="469">
        <f t="shared" si="48"/>
        <v>0</v>
      </c>
      <c r="AM155" s="469">
        <f t="shared" si="49"/>
        <v>0</v>
      </c>
      <c r="AN155" s="469">
        <f t="shared" si="50"/>
        <v>0</v>
      </c>
      <c r="AO155" s="469">
        <f t="shared" si="51"/>
        <v>0</v>
      </c>
      <c r="AP155" s="469">
        <f t="shared" si="52"/>
        <v>0</v>
      </c>
      <c r="AQ155" s="469">
        <f t="shared" si="53"/>
        <v>0</v>
      </c>
      <c r="AR155" s="469">
        <f t="shared" si="54"/>
        <v>0</v>
      </c>
      <c r="AS155" s="469">
        <f t="shared" si="55"/>
        <v>0</v>
      </c>
      <c r="AT155" s="469">
        <f t="shared" si="56"/>
        <v>0</v>
      </c>
      <c r="AU155" s="469">
        <f t="shared" si="57"/>
        <v>0</v>
      </c>
      <c r="AV155" s="469">
        <f t="shared" si="58"/>
        <v>0</v>
      </c>
    </row>
    <row r="156" spans="1:48" ht="46.8" x14ac:dyDescent="0.25">
      <c r="A156" s="463"/>
      <c r="B156" s="463"/>
      <c r="C156" s="481"/>
      <c r="D156" s="482"/>
      <c r="E156" s="458"/>
      <c r="F156" s="47"/>
      <c r="G156" s="477"/>
      <c r="H156" s="487"/>
      <c r="I156" s="488"/>
      <c r="J156" s="489" t="s">
        <v>52</v>
      </c>
      <c r="K156" s="489"/>
      <c r="L156" s="490" t="s">
        <v>52</v>
      </c>
      <c r="M156" s="489"/>
      <c r="N156" s="483"/>
      <c r="O156" s="483"/>
      <c r="P156" s="496"/>
      <c r="Q156" s="497"/>
      <c r="R156" s="501">
        <f t="shared" si="44"/>
        <v>0</v>
      </c>
      <c r="S156" s="497"/>
      <c r="T156" s="512"/>
      <c r="U156" s="512"/>
      <c r="V156" s="515"/>
      <c r="W156" s="512"/>
      <c r="X156" s="516"/>
      <c r="Y156" s="516"/>
      <c r="Z156" s="486"/>
      <c r="AA156" s="485"/>
      <c r="AB156" s="479"/>
      <c r="AC156" s="48"/>
      <c r="AD156" s="19" t="s">
        <v>55</v>
      </c>
      <c r="AE156" s="461">
        <f t="shared" si="59"/>
        <v>44197</v>
      </c>
      <c r="AF156" s="461">
        <f t="shared" si="45"/>
        <v>44198</v>
      </c>
      <c r="AG156" s="459"/>
      <c r="AH156" s="459"/>
      <c r="AI156" s="459"/>
      <c r="AJ156" s="469">
        <f t="shared" si="46"/>
        <v>0</v>
      </c>
      <c r="AK156" s="469">
        <f t="shared" si="47"/>
        <v>0</v>
      </c>
      <c r="AL156" s="469">
        <f t="shared" si="48"/>
        <v>0</v>
      </c>
      <c r="AM156" s="469">
        <f t="shared" si="49"/>
        <v>0</v>
      </c>
      <c r="AN156" s="469">
        <f t="shared" si="50"/>
        <v>0</v>
      </c>
      <c r="AO156" s="469">
        <f t="shared" si="51"/>
        <v>0</v>
      </c>
      <c r="AP156" s="469">
        <f t="shared" si="52"/>
        <v>0</v>
      </c>
      <c r="AQ156" s="469">
        <f t="shared" si="53"/>
        <v>0</v>
      </c>
      <c r="AR156" s="469">
        <f t="shared" si="54"/>
        <v>0</v>
      </c>
      <c r="AS156" s="469">
        <f t="shared" si="55"/>
        <v>0</v>
      </c>
      <c r="AT156" s="469">
        <f t="shared" si="56"/>
        <v>0</v>
      </c>
      <c r="AU156" s="469">
        <f t="shared" si="57"/>
        <v>0</v>
      </c>
      <c r="AV156" s="469">
        <f t="shared" si="58"/>
        <v>0</v>
      </c>
    </row>
    <row r="157" spans="1:48" ht="46.8" x14ac:dyDescent="0.25">
      <c r="A157" s="463"/>
      <c r="B157" s="463"/>
      <c r="C157" s="481"/>
      <c r="D157" s="482"/>
      <c r="E157" s="458"/>
      <c r="F157" s="47"/>
      <c r="G157" s="477"/>
      <c r="H157" s="487"/>
      <c r="I157" s="488"/>
      <c r="J157" s="489" t="s">
        <v>52</v>
      </c>
      <c r="K157" s="489"/>
      <c r="L157" s="490" t="s">
        <v>52</v>
      </c>
      <c r="M157" s="489"/>
      <c r="N157" s="483"/>
      <c r="O157" s="483"/>
      <c r="P157" s="496"/>
      <c r="Q157" s="497"/>
      <c r="R157" s="501">
        <f t="shared" si="44"/>
        <v>0</v>
      </c>
      <c r="S157" s="497"/>
      <c r="T157" s="512"/>
      <c r="U157" s="512"/>
      <c r="V157" s="515"/>
      <c r="W157" s="512"/>
      <c r="X157" s="516"/>
      <c r="Y157" s="516"/>
      <c r="Z157" s="486"/>
      <c r="AA157" s="485"/>
      <c r="AB157" s="479"/>
      <c r="AC157" s="48"/>
      <c r="AD157" s="19" t="s">
        <v>55</v>
      </c>
      <c r="AE157" s="461">
        <f t="shared" si="59"/>
        <v>44197</v>
      </c>
      <c r="AF157" s="461">
        <f t="shared" si="45"/>
        <v>44198</v>
      </c>
      <c r="AG157" s="459"/>
      <c r="AH157" s="459"/>
      <c r="AI157" s="459"/>
      <c r="AJ157" s="469">
        <f t="shared" si="46"/>
        <v>0</v>
      </c>
      <c r="AK157" s="469">
        <f t="shared" si="47"/>
        <v>0</v>
      </c>
      <c r="AL157" s="469">
        <f t="shared" si="48"/>
        <v>0</v>
      </c>
      <c r="AM157" s="469">
        <f t="shared" si="49"/>
        <v>0</v>
      </c>
      <c r="AN157" s="469">
        <f t="shared" si="50"/>
        <v>0</v>
      </c>
      <c r="AO157" s="469">
        <f t="shared" si="51"/>
        <v>0</v>
      </c>
      <c r="AP157" s="469">
        <f t="shared" si="52"/>
        <v>0</v>
      </c>
      <c r="AQ157" s="469">
        <f t="shared" si="53"/>
        <v>0</v>
      </c>
      <c r="AR157" s="469">
        <f t="shared" si="54"/>
        <v>0</v>
      </c>
      <c r="AS157" s="469">
        <f t="shared" si="55"/>
        <v>0</v>
      </c>
      <c r="AT157" s="469">
        <f t="shared" si="56"/>
        <v>0</v>
      </c>
      <c r="AU157" s="469">
        <f t="shared" si="57"/>
        <v>0</v>
      </c>
      <c r="AV157" s="469">
        <f t="shared" si="58"/>
        <v>0</v>
      </c>
    </row>
    <row r="158" spans="1:48" ht="46.8" x14ac:dyDescent="0.25">
      <c r="A158" s="463"/>
      <c r="B158" s="463"/>
      <c r="C158" s="481"/>
      <c r="D158" s="482"/>
      <c r="E158" s="458"/>
      <c r="F158" s="47"/>
      <c r="G158" s="477"/>
      <c r="H158" s="487"/>
      <c r="I158" s="488"/>
      <c r="J158" s="489" t="s">
        <v>52</v>
      </c>
      <c r="K158" s="489"/>
      <c r="L158" s="490" t="s">
        <v>52</v>
      </c>
      <c r="M158" s="489"/>
      <c r="N158" s="483"/>
      <c r="O158" s="483"/>
      <c r="P158" s="496"/>
      <c r="Q158" s="497"/>
      <c r="R158" s="501">
        <f t="shared" si="44"/>
        <v>0</v>
      </c>
      <c r="S158" s="497"/>
      <c r="T158" s="512"/>
      <c r="U158" s="512"/>
      <c r="V158" s="515"/>
      <c r="W158" s="512"/>
      <c r="X158" s="516"/>
      <c r="Y158" s="516"/>
      <c r="Z158" s="486"/>
      <c r="AA158" s="485"/>
      <c r="AB158" s="479"/>
      <c r="AC158" s="48"/>
      <c r="AD158" s="19" t="s">
        <v>55</v>
      </c>
      <c r="AE158" s="461">
        <f t="shared" si="59"/>
        <v>44197</v>
      </c>
      <c r="AF158" s="461">
        <f t="shared" si="45"/>
        <v>44198</v>
      </c>
      <c r="AG158" s="459"/>
      <c r="AH158" s="459"/>
      <c r="AI158" s="459"/>
      <c r="AJ158" s="469">
        <f t="shared" si="46"/>
        <v>0</v>
      </c>
      <c r="AK158" s="469">
        <f t="shared" si="47"/>
        <v>0</v>
      </c>
      <c r="AL158" s="469">
        <f t="shared" si="48"/>
        <v>0</v>
      </c>
      <c r="AM158" s="469">
        <f t="shared" si="49"/>
        <v>0</v>
      </c>
      <c r="AN158" s="469">
        <f t="shared" si="50"/>
        <v>0</v>
      </c>
      <c r="AO158" s="469">
        <f t="shared" si="51"/>
        <v>0</v>
      </c>
      <c r="AP158" s="469">
        <f t="shared" si="52"/>
        <v>0</v>
      </c>
      <c r="AQ158" s="469">
        <f t="shared" si="53"/>
        <v>0</v>
      </c>
      <c r="AR158" s="469">
        <f t="shared" si="54"/>
        <v>0</v>
      </c>
      <c r="AS158" s="469">
        <f t="shared" si="55"/>
        <v>0</v>
      </c>
      <c r="AT158" s="469">
        <f t="shared" si="56"/>
        <v>0</v>
      </c>
      <c r="AU158" s="469">
        <f t="shared" si="57"/>
        <v>0</v>
      </c>
      <c r="AV158" s="469">
        <f t="shared" si="58"/>
        <v>0</v>
      </c>
    </row>
    <row r="159" spans="1:48" ht="46.8" x14ac:dyDescent="0.25">
      <c r="A159" s="463"/>
      <c r="B159" s="463"/>
      <c r="C159" s="481"/>
      <c r="D159" s="482"/>
      <c r="E159" s="458"/>
      <c r="F159" s="47"/>
      <c r="G159" s="477"/>
      <c r="H159" s="487"/>
      <c r="I159" s="488"/>
      <c r="J159" s="489" t="s">
        <v>52</v>
      </c>
      <c r="K159" s="489"/>
      <c r="L159" s="490" t="s">
        <v>52</v>
      </c>
      <c r="M159" s="489"/>
      <c r="N159" s="483"/>
      <c r="O159" s="483"/>
      <c r="P159" s="496"/>
      <c r="Q159" s="497"/>
      <c r="R159" s="501">
        <f t="shared" si="44"/>
        <v>0</v>
      </c>
      <c r="S159" s="497"/>
      <c r="T159" s="512"/>
      <c r="U159" s="512"/>
      <c r="V159" s="515"/>
      <c r="W159" s="512"/>
      <c r="X159" s="516"/>
      <c r="Y159" s="516"/>
      <c r="Z159" s="486"/>
      <c r="AA159" s="485"/>
      <c r="AB159" s="479"/>
      <c r="AC159" s="48"/>
      <c r="AD159" s="19" t="s">
        <v>55</v>
      </c>
      <c r="AE159" s="461">
        <f t="shared" si="59"/>
        <v>44197</v>
      </c>
      <c r="AF159" s="461">
        <f t="shared" si="45"/>
        <v>44198</v>
      </c>
      <c r="AG159" s="459"/>
      <c r="AH159" s="459"/>
      <c r="AI159" s="459"/>
      <c r="AJ159" s="469">
        <f t="shared" si="46"/>
        <v>0</v>
      </c>
      <c r="AK159" s="469">
        <f t="shared" si="47"/>
        <v>0</v>
      </c>
      <c r="AL159" s="469">
        <f t="shared" si="48"/>
        <v>0</v>
      </c>
      <c r="AM159" s="469">
        <f t="shared" si="49"/>
        <v>0</v>
      </c>
      <c r="AN159" s="469">
        <f t="shared" si="50"/>
        <v>0</v>
      </c>
      <c r="AO159" s="469">
        <f t="shared" si="51"/>
        <v>0</v>
      </c>
      <c r="AP159" s="469">
        <f t="shared" si="52"/>
        <v>0</v>
      </c>
      <c r="AQ159" s="469">
        <f t="shared" si="53"/>
        <v>0</v>
      </c>
      <c r="AR159" s="469">
        <f t="shared" si="54"/>
        <v>0</v>
      </c>
      <c r="AS159" s="469">
        <f t="shared" si="55"/>
        <v>0</v>
      </c>
      <c r="AT159" s="469">
        <f t="shared" si="56"/>
        <v>0</v>
      </c>
      <c r="AU159" s="469">
        <f t="shared" si="57"/>
        <v>0</v>
      </c>
      <c r="AV159" s="469">
        <f t="shared" si="58"/>
        <v>0</v>
      </c>
    </row>
    <row r="160" spans="1:48" ht="46.8" x14ac:dyDescent="0.25">
      <c r="A160" s="463"/>
      <c r="B160" s="463"/>
      <c r="C160" s="481"/>
      <c r="D160" s="482"/>
      <c r="E160" s="458"/>
      <c r="F160" s="47"/>
      <c r="G160" s="477"/>
      <c r="H160" s="487"/>
      <c r="I160" s="488"/>
      <c r="J160" s="489" t="s">
        <v>52</v>
      </c>
      <c r="K160" s="489"/>
      <c r="L160" s="490" t="s">
        <v>52</v>
      </c>
      <c r="M160" s="489"/>
      <c r="N160" s="483"/>
      <c r="O160" s="483"/>
      <c r="P160" s="496"/>
      <c r="Q160" s="497"/>
      <c r="R160" s="501">
        <f t="shared" si="44"/>
        <v>0</v>
      </c>
      <c r="S160" s="497"/>
      <c r="T160" s="512"/>
      <c r="U160" s="512"/>
      <c r="V160" s="515"/>
      <c r="W160" s="512"/>
      <c r="X160" s="516"/>
      <c r="Y160" s="516"/>
      <c r="Z160" s="486"/>
      <c r="AA160" s="485"/>
      <c r="AB160" s="479"/>
      <c r="AC160" s="48"/>
      <c r="AD160" s="19" t="s">
        <v>55</v>
      </c>
      <c r="AE160" s="461">
        <f t="shared" si="59"/>
        <v>44197</v>
      </c>
      <c r="AF160" s="461">
        <f t="shared" si="45"/>
        <v>44198</v>
      </c>
      <c r="AG160" s="459"/>
      <c r="AH160" s="459"/>
      <c r="AI160" s="459"/>
      <c r="AJ160" s="469">
        <f t="shared" si="46"/>
        <v>0</v>
      </c>
      <c r="AK160" s="469">
        <f t="shared" si="47"/>
        <v>0</v>
      </c>
      <c r="AL160" s="469">
        <f t="shared" si="48"/>
        <v>0</v>
      </c>
      <c r="AM160" s="469">
        <f t="shared" si="49"/>
        <v>0</v>
      </c>
      <c r="AN160" s="469">
        <f t="shared" si="50"/>
        <v>0</v>
      </c>
      <c r="AO160" s="469">
        <f t="shared" si="51"/>
        <v>0</v>
      </c>
      <c r="AP160" s="469">
        <f t="shared" si="52"/>
        <v>0</v>
      </c>
      <c r="AQ160" s="469">
        <f t="shared" si="53"/>
        <v>0</v>
      </c>
      <c r="AR160" s="469">
        <f t="shared" si="54"/>
        <v>0</v>
      </c>
      <c r="AS160" s="469">
        <f t="shared" si="55"/>
        <v>0</v>
      </c>
      <c r="AT160" s="469">
        <f t="shared" si="56"/>
        <v>0</v>
      </c>
      <c r="AU160" s="469">
        <f t="shared" si="57"/>
        <v>0</v>
      </c>
      <c r="AV160" s="469">
        <f t="shared" si="58"/>
        <v>0</v>
      </c>
    </row>
    <row r="161" spans="1:48" ht="46.8" x14ac:dyDescent="0.25">
      <c r="A161" s="463"/>
      <c r="B161" s="463"/>
      <c r="C161" s="481"/>
      <c r="D161" s="482"/>
      <c r="E161" s="458"/>
      <c r="F161" s="47"/>
      <c r="G161" s="477"/>
      <c r="H161" s="487"/>
      <c r="I161" s="488"/>
      <c r="J161" s="489" t="s">
        <v>52</v>
      </c>
      <c r="K161" s="489"/>
      <c r="L161" s="490" t="s">
        <v>52</v>
      </c>
      <c r="M161" s="489"/>
      <c r="N161" s="483"/>
      <c r="O161" s="483"/>
      <c r="P161" s="496"/>
      <c r="Q161" s="497"/>
      <c r="R161" s="501">
        <f t="shared" si="44"/>
        <v>0</v>
      </c>
      <c r="S161" s="497"/>
      <c r="T161" s="512"/>
      <c r="U161" s="512"/>
      <c r="V161" s="515"/>
      <c r="W161" s="512"/>
      <c r="X161" s="516"/>
      <c r="Y161" s="516"/>
      <c r="Z161" s="486"/>
      <c r="AA161" s="485"/>
      <c r="AB161" s="479"/>
      <c r="AC161" s="48"/>
      <c r="AD161" s="19" t="s">
        <v>55</v>
      </c>
      <c r="AE161" s="461">
        <f t="shared" si="59"/>
        <v>44197</v>
      </c>
      <c r="AF161" s="461">
        <f t="shared" si="45"/>
        <v>44198</v>
      </c>
      <c r="AG161" s="459"/>
      <c r="AH161" s="459"/>
      <c r="AI161" s="459"/>
      <c r="AJ161" s="469">
        <f t="shared" si="46"/>
        <v>0</v>
      </c>
      <c r="AK161" s="469">
        <f t="shared" si="47"/>
        <v>0</v>
      </c>
      <c r="AL161" s="469">
        <f t="shared" si="48"/>
        <v>0</v>
      </c>
      <c r="AM161" s="469">
        <f t="shared" si="49"/>
        <v>0</v>
      </c>
      <c r="AN161" s="469">
        <f t="shared" si="50"/>
        <v>0</v>
      </c>
      <c r="AO161" s="469">
        <f t="shared" si="51"/>
        <v>0</v>
      </c>
      <c r="AP161" s="469">
        <f t="shared" si="52"/>
        <v>0</v>
      </c>
      <c r="AQ161" s="469">
        <f t="shared" si="53"/>
        <v>0</v>
      </c>
      <c r="AR161" s="469">
        <f t="shared" si="54"/>
        <v>0</v>
      </c>
      <c r="AS161" s="469">
        <f t="shared" si="55"/>
        <v>0</v>
      </c>
      <c r="AT161" s="469">
        <f t="shared" si="56"/>
        <v>0</v>
      </c>
      <c r="AU161" s="469">
        <f t="shared" si="57"/>
        <v>0</v>
      </c>
      <c r="AV161" s="469">
        <f t="shared" si="58"/>
        <v>0</v>
      </c>
    </row>
    <row r="162" spans="1:48" ht="46.8" x14ac:dyDescent="0.25">
      <c r="A162" s="463"/>
      <c r="B162" s="463"/>
      <c r="C162" s="481"/>
      <c r="D162" s="482"/>
      <c r="E162" s="458"/>
      <c r="F162" s="47"/>
      <c r="G162" s="477"/>
      <c r="H162" s="487"/>
      <c r="I162" s="488"/>
      <c r="J162" s="489" t="s">
        <v>52</v>
      </c>
      <c r="K162" s="489"/>
      <c r="L162" s="490" t="s">
        <v>52</v>
      </c>
      <c r="M162" s="489"/>
      <c r="N162" s="483"/>
      <c r="O162" s="483"/>
      <c r="P162" s="496"/>
      <c r="Q162" s="497"/>
      <c r="R162" s="501">
        <f t="shared" si="44"/>
        <v>0</v>
      </c>
      <c r="S162" s="497"/>
      <c r="T162" s="512"/>
      <c r="U162" s="512"/>
      <c r="V162" s="515"/>
      <c r="W162" s="512"/>
      <c r="X162" s="516"/>
      <c r="Y162" s="516"/>
      <c r="Z162" s="486"/>
      <c r="AA162" s="485"/>
      <c r="AB162" s="479"/>
      <c r="AC162" s="48"/>
      <c r="AD162" s="19" t="s">
        <v>55</v>
      </c>
      <c r="AE162" s="461">
        <f t="shared" si="59"/>
        <v>44197</v>
      </c>
      <c r="AF162" s="461">
        <f t="shared" si="45"/>
        <v>44198</v>
      </c>
      <c r="AG162" s="459"/>
      <c r="AH162" s="459"/>
      <c r="AI162" s="459"/>
      <c r="AJ162" s="469">
        <f t="shared" si="46"/>
        <v>0</v>
      </c>
      <c r="AK162" s="469">
        <f t="shared" si="47"/>
        <v>0</v>
      </c>
      <c r="AL162" s="469">
        <f t="shared" si="48"/>
        <v>0</v>
      </c>
      <c r="AM162" s="469">
        <f t="shared" si="49"/>
        <v>0</v>
      </c>
      <c r="AN162" s="469">
        <f t="shared" si="50"/>
        <v>0</v>
      </c>
      <c r="AO162" s="469">
        <f t="shared" si="51"/>
        <v>0</v>
      </c>
      <c r="AP162" s="469">
        <f t="shared" si="52"/>
        <v>0</v>
      </c>
      <c r="AQ162" s="469">
        <f t="shared" si="53"/>
        <v>0</v>
      </c>
      <c r="AR162" s="469">
        <f t="shared" si="54"/>
        <v>0</v>
      </c>
      <c r="AS162" s="469">
        <f t="shared" si="55"/>
        <v>0</v>
      </c>
      <c r="AT162" s="469">
        <f t="shared" si="56"/>
        <v>0</v>
      </c>
      <c r="AU162" s="469">
        <f t="shared" si="57"/>
        <v>0</v>
      </c>
      <c r="AV162" s="469">
        <f t="shared" si="58"/>
        <v>0</v>
      </c>
    </row>
    <row r="163" spans="1:48" ht="46.8" x14ac:dyDescent="0.25">
      <c r="A163" s="463"/>
      <c r="B163" s="463"/>
      <c r="C163" s="481"/>
      <c r="D163" s="482"/>
      <c r="E163" s="458"/>
      <c r="F163" s="47"/>
      <c r="G163" s="477"/>
      <c r="H163" s="487"/>
      <c r="I163" s="488"/>
      <c r="J163" s="489" t="s">
        <v>52</v>
      </c>
      <c r="K163" s="489"/>
      <c r="L163" s="490" t="s">
        <v>52</v>
      </c>
      <c r="M163" s="489"/>
      <c r="N163" s="483"/>
      <c r="O163" s="483"/>
      <c r="P163" s="496"/>
      <c r="Q163" s="497"/>
      <c r="R163" s="501">
        <f t="shared" si="44"/>
        <v>0</v>
      </c>
      <c r="S163" s="497"/>
      <c r="T163" s="512"/>
      <c r="U163" s="512"/>
      <c r="V163" s="515"/>
      <c r="W163" s="512"/>
      <c r="X163" s="516"/>
      <c r="Y163" s="516"/>
      <c r="Z163" s="486"/>
      <c r="AA163" s="485"/>
      <c r="AB163" s="479"/>
      <c r="AC163" s="48"/>
      <c r="AD163" s="19" t="s">
        <v>55</v>
      </c>
      <c r="AE163" s="461">
        <f t="shared" si="59"/>
        <v>44197</v>
      </c>
      <c r="AF163" s="461">
        <f t="shared" si="45"/>
        <v>44198</v>
      </c>
      <c r="AG163" s="459"/>
      <c r="AH163" s="459"/>
      <c r="AI163" s="459"/>
      <c r="AJ163" s="469">
        <f t="shared" si="46"/>
        <v>0</v>
      </c>
      <c r="AK163" s="469">
        <f t="shared" si="47"/>
        <v>0</v>
      </c>
      <c r="AL163" s="469">
        <f t="shared" si="48"/>
        <v>0</v>
      </c>
      <c r="AM163" s="469">
        <f t="shared" si="49"/>
        <v>0</v>
      </c>
      <c r="AN163" s="469">
        <f t="shared" si="50"/>
        <v>0</v>
      </c>
      <c r="AO163" s="469">
        <f t="shared" si="51"/>
        <v>0</v>
      </c>
      <c r="AP163" s="469">
        <f t="shared" si="52"/>
        <v>0</v>
      </c>
      <c r="AQ163" s="469">
        <f t="shared" si="53"/>
        <v>0</v>
      </c>
      <c r="AR163" s="469">
        <f t="shared" si="54"/>
        <v>0</v>
      </c>
      <c r="AS163" s="469">
        <f t="shared" si="55"/>
        <v>0</v>
      </c>
      <c r="AT163" s="469">
        <f t="shared" si="56"/>
        <v>0</v>
      </c>
      <c r="AU163" s="469">
        <f t="shared" si="57"/>
        <v>0</v>
      </c>
      <c r="AV163" s="469">
        <f t="shared" si="58"/>
        <v>0</v>
      </c>
    </row>
    <row r="164" spans="1:48" ht="46.8" x14ac:dyDescent="0.25">
      <c r="A164" s="463"/>
      <c r="B164" s="463"/>
      <c r="C164" s="481"/>
      <c r="D164" s="482"/>
      <c r="E164" s="458"/>
      <c r="F164" s="47"/>
      <c r="G164" s="477"/>
      <c r="H164" s="487"/>
      <c r="I164" s="488"/>
      <c r="J164" s="489" t="s">
        <v>52</v>
      </c>
      <c r="K164" s="489"/>
      <c r="L164" s="490" t="s">
        <v>52</v>
      </c>
      <c r="M164" s="489"/>
      <c r="N164" s="483"/>
      <c r="O164" s="483"/>
      <c r="P164" s="496"/>
      <c r="Q164" s="497"/>
      <c r="R164" s="501">
        <f t="shared" si="44"/>
        <v>0</v>
      </c>
      <c r="S164" s="497"/>
      <c r="T164" s="512"/>
      <c r="U164" s="512"/>
      <c r="V164" s="515"/>
      <c r="W164" s="512"/>
      <c r="X164" s="516"/>
      <c r="Y164" s="516"/>
      <c r="Z164" s="486"/>
      <c r="AA164" s="485"/>
      <c r="AB164" s="479"/>
      <c r="AC164" s="48"/>
      <c r="AD164" s="19" t="s">
        <v>55</v>
      </c>
      <c r="AE164" s="461">
        <f t="shared" si="59"/>
        <v>44197</v>
      </c>
      <c r="AF164" s="461">
        <f t="shared" si="45"/>
        <v>44198</v>
      </c>
      <c r="AG164" s="459"/>
      <c r="AH164" s="459"/>
      <c r="AI164" s="459"/>
      <c r="AJ164" s="469">
        <f t="shared" si="46"/>
        <v>0</v>
      </c>
      <c r="AK164" s="469">
        <f t="shared" si="47"/>
        <v>0</v>
      </c>
      <c r="AL164" s="469">
        <f t="shared" si="48"/>
        <v>0</v>
      </c>
      <c r="AM164" s="469">
        <f t="shared" si="49"/>
        <v>0</v>
      </c>
      <c r="AN164" s="469">
        <f t="shared" si="50"/>
        <v>0</v>
      </c>
      <c r="AO164" s="469">
        <f t="shared" si="51"/>
        <v>0</v>
      </c>
      <c r="AP164" s="469">
        <f t="shared" si="52"/>
        <v>0</v>
      </c>
      <c r="AQ164" s="469">
        <f t="shared" si="53"/>
        <v>0</v>
      </c>
      <c r="AR164" s="469">
        <f t="shared" si="54"/>
        <v>0</v>
      </c>
      <c r="AS164" s="469">
        <f t="shared" si="55"/>
        <v>0</v>
      </c>
      <c r="AT164" s="469">
        <f t="shared" si="56"/>
        <v>0</v>
      </c>
      <c r="AU164" s="469">
        <f t="shared" si="57"/>
        <v>0</v>
      </c>
      <c r="AV164" s="469">
        <f t="shared" si="58"/>
        <v>0</v>
      </c>
    </row>
    <row r="165" spans="1:48" ht="46.8" x14ac:dyDescent="0.25">
      <c r="A165" s="463"/>
      <c r="B165" s="463"/>
      <c r="C165" s="481"/>
      <c r="D165" s="482"/>
      <c r="E165" s="458"/>
      <c r="F165" s="47"/>
      <c r="G165" s="477"/>
      <c r="H165" s="487"/>
      <c r="I165" s="488"/>
      <c r="J165" s="489" t="s">
        <v>52</v>
      </c>
      <c r="K165" s="489"/>
      <c r="L165" s="490" t="s">
        <v>52</v>
      </c>
      <c r="M165" s="489"/>
      <c r="N165" s="483"/>
      <c r="O165" s="483"/>
      <c r="P165" s="496"/>
      <c r="Q165" s="497"/>
      <c r="R165" s="501">
        <f t="shared" si="44"/>
        <v>0</v>
      </c>
      <c r="S165" s="497"/>
      <c r="T165" s="512"/>
      <c r="U165" s="512"/>
      <c r="V165" s="515"/>
      <c r="W165" s="512"/>
      <c r="X165" s="516"/>
      <c r="Y165" s="516"/>
      <c r="Z165" s="486"/>
      <c r="AA165" s="485"/>
      <c r="AB165" s="479"/>
      <c r="AC165" s="48"/>
      <c r="AD165" s="19" t="s">
        <v>55</v>
      </c>
      <c r="AE165" s="461">
        <f t="shared" si="59"/>
        <v>44197</v>
      </c>
      <c r="AF165" s="461">
        <f t="shared" si="45"/>
        <v>44198</v>
      </c>
      <c r="AG165" s="459"/>
      <c r="AH165" s="459"/>
      <c r="AI165" s="459"/>
      <c r="AJ165" s="469">
        <f t="shared" si="46"/>
        <v>0</v>
      </c>
      <c r="AK165" s="469">
        <f t="shared" si="47"/>
        <v>0</v>
      </c>
      <c r="AL165" s="469">
        <f t="shared" si="48"/>
        <v>0</v>
      </c>
      <c r="AM165" s="469">
        <f t="shared" si="49"/>
        <v>0</v>
      </c>
      <c r="AN165" s="469">
        <f t="shared" si="50"/>
        <v>0</v>
      </c>
      <c r="AO165" s="469">
        <f t="shared" si="51"/>
        <v>0</v>
      </c>
      <c r="AP165" s="469">
        <f t="shared" si="52"/>
        <v>0</v>
      </c>
      <c r="AQ165" s="469">
        <f t="shared" si="53"/>
        <v>0</v>
      </c>
      <c r="AR165" s="469">
        <f t="shared" si="54"/>
        <v>0</v>
      </c>
      <c r="AS165" s="469">
        <f t="shared" si="55"/>
        <v>0</v>
      </c>
      <c r="AT165" s="469">
        <f t="shared" si="56"/>
        <v>0</v>
      </c>
      <c r="AU165" s="469">
        <f t="shared" si="57"/>
        <v>0</v>
      </c>
      <c r="AV165" s="469">
        <f t="shared" si="58"/>
        <v>0</v>
      </c>
    </row>
    <row r="166" spans="1:48" ht="46.8" x14ac:dyDescent="0.25">
      <c r="A166" s="463"/>
      <c r="B166" s="463"/>
      <c r="C166" s="481"/>
      <c r="D166" s="482"/>
      <c r="E166" s="458"/>
      <c r="F166" s="47"/>
      <c r="G166" s="477"/>
      <c r="H166" s="487"/>
      <c r="I166" s="488"/>
      <c r="J166" s="489" t="s">
        <v>52</v>
      </c>
      <c r="K166" s="489"/>
      <c r="L166" s="490" t="s">
        <v>52</v>
      </c>
      <c r="M166" s="489"/>
      <c r="N166" s="483"/>
      <c r="O166" s="483"/>
      <c r="P166" s="496"/>
      <c r="Q166" s="497"/>
      <c r="R166" s="501">
        <f t="shared" si="44"/>
        <v>0</v>
      </c>
      <c r="S166" s="497"/>
      <c r="T166" s="512"/>
      <c r="U166" s="512"/>
      <c r="V166" s="515"/>
      <c r="W166" s="512"/>
      <c r="X166" s="516"/>
      <c r="Y166" s="516"/>
      <c r="Z166" s="486"/>
      <c r="AA166" s="485"/>
      <c r="AB166" s="479"/>
      <c r="AC166" s="48"/>
      <c r="AD166" s="19" t="s">
        <v>55</v>
      </c>
      <c r="AE166" s="461">
        <f t="shared" si="59"/>
        <v>44197</v>
      </c>
      <c r="AF166" s="461">
        <f t="shared" si="45"/>
        <v>44198</v>
      </c>
      <c r="AG166" s="459"/>
      <c r="AH166" s="459"/>
      <c r="AI166" s="459"/>
      <c r="AJ166" s="469">
        <f t="shared" si="46"/>
        <v>0</v>
      </c>
      <c r="AK166" s="469">
        <f t="shared" si="47"/>
        <v>0</v>
      </c>
      <c r="AL166" s="469">
        <f t="shared" si="48"/>
        <v>0</v>
      </c>
      <c r="AM166" s="469">
        <f t="shared" si="49"/>
        <v>0</v>
      </c>
      <c r="AN166" s="469">
        <f t="shared" si="50"/>
        <v>0</v>
      </c>
      <c r="AO166" s="469">
        <f t="shared" si="51"/>
        <v>0</v>
      </c>
      <c r="AP166" s="469">
        <f t="shared" si="52"/>
        <v>0</v>
      </c>
      <c r="AQ166" s="469">
        <f t="shared" si="53"/>
        <v>0</v>
      </c>
      <c r="AR166" s="469">
        <f t="shared" si="54"/>
        <v>0</v>
      </c>
      <c r="AS166" s="469">
        <f t="shared" si="55"/>
        <v>0</v>
      </c>
      <c r="AT166" s="469">
        <f t="shared" si="56"/>
        <v>0</v>
      </c>
      <c r="AU166" s="469">
        <f t="shared" si="57"/>
        <v>0</v>
      </c>
      <c r="AV166" s="469">
        <f t="shared" si="58"/>
        <v>0</v>
      </c>
    </row>
    <row r="167" spans="1:48" ht="46.8" x14ac:dyDescent="0.25">
      <c r="A167" s="463"/>
      <c r="B167" s="463"/>
      <c r="C167" s="481"/>
      <c r="D167" s="482"/>
      <c r="E167" s="458"/>
      <c r="F167" s="47"/>
      <c r="G167" s="477"/>
      <c r="H167" s="487"/>
      <c r="I167" s="488"/>
      <c r="J167" s="489" t="s">
        <v>52</v>
      </c>
      <c r="K167" s="489"/>
      <c r="L167" s="490" t="s">
        <v>52</v>
      </c>
      <c r="M167" s="489"/>
      <c r="N167" s="483"/>
      <c r="O167" s="483"/>
      <c r="P167" s="496"/>
      <c r="Q167" s="497"/>
      <c r="R167" s="501">
        <f t="shared" si="44"/>
        <v>0</v>
      </c>
      <c r="S167" s="497"/>
      <c r="T167" s="512"/>
      <c r="U167" s="512"/>
      <c r="V167" s="515"/>
      <c r="W167" s="512"/>
      <c r="X167" s="516"/>
      <c r="Y167" s="516"/>
      <c r="Z167" s="486"/>
      <c r="AA167" s="485"/>
      <c r="AB167" s="479"/>
      <c r="AC167" s="48"/>
      <c r="AD167" s="19" t="s">
        <v>55</v>
      </c>
      <c r="AE167" s="461">
        <f t="shared" si="59"/>
        <v>44197</v>
      </c>
      <c r="AF167" s="461">
        <f t="shared" si="45"/>
        <v>44198</v>
      </c>
      <c r="AG167" s="459"/>
      <c r="AH167" s="459"/>
      <c r="AI167" s="459"/>
      <c r="AJ167" s="469">
        <f t="shared" si="46"/>
        <v>0</v>
      </c>
      <c r="AK167" s="469">
        <f t="shared" si="47"/>
        <v>0</v>
      </c>
      <c r="AL167" s="469">
        <f t="shared" si="48"/>
        <v>0</v>
      </c>
      <c r="AM167" s="469">
        <f t="shared" si="49"/>
        <v>0</v>
      </c>
      <c r="AN167" s="469">
        <f t="shared" si="50"/>
        <v>0</v>
      </c>
      <c r="AO167" s="469">
        <f t="shared" si="51"/>
        <v>0</v>
      </c>
      <c r="AP167" s="469">
        <f t="shared" si="52"/>
        <v>0</v>
      </c>
      <c r="AQ167" s="469">
        <f t="shared" si="53"/>
        <v>0</v>
      </c>
      <c r="AR167" s="469">
        <f t="shared" si="54"/>
        <v>0</v>
      </c>
      <c r="AS167" s="469">
        <f t="shared" si="55"/>
        <v>0</v>
      </c>
      <c r="AT167" s="469">
        <f t="shared" si="56"/>
        <v>0</v>
      </c>
      <c r="AU167" s="469">
        <f t="shared" si="57"/>
        <v>0</v>
      </c>
      <c r="AV167" s="469">
        <f t="shared" si="58"/>
        <v>0</v>
      </c>
    </row>
    <row r="168" spans="1:48" ht="46.8" x14ac:dyDescent="0.25">
      <c r="A168" s="463"/>
      <c r="B168" s="463"/>
      <c r="C168" s="481"/>
      <c r="D168" s="482"/>
      <c r="E168" s="458"/>
      <c r="F168" s="47"/>
      <c r="G168" s="477"/>
      <c r="H168" s="487"/>
      <c r="I168" s="488"/>
      <c r="J168" s="489" t="s">
        <v>52</v>
      </c>
      <c r="K168" s="489"/>
      <c r="L168" s="490" t="s">
        <v>52</v>
      </c>
      <c r="M168" s="489"/>
      <c r="N168" s="483"/>
      <c r="O168" s="483"/>
      <c r="P168" s="496"/>
      <c r="Q168" s="497"/>
      <c r="R168" s="501">
        <f t="shared" si="44"/>
        <v>0</v>
      </c>
      <c r="S168" s="497"/>
      <c r="T168" s="512"/>
      <c r="U168" s="512"/>
      <c r="V168" s="515"/>
      <c r="W168" s="512"/>
      <c r="X168" s="516"/>
      <c r="Y168" s="516"/>
      <c r="Z168" s="486"/>
      <c r="AA168" s="485"/>
      <c r="AB168" s="479"/>
      <c r="AC168" s="48"/>
      <c r="AD168" s="19" t="s">
        <v>55</v>
      </c>
      <c r="AE168" s="461">
        <f t="shared" si="59"/>
        <v>44197</v>
      </c>
      <c r="AF168" s="461">
        <f t="shared" si="45"/>
        <v>44198</v>
      </c>
      <c r="AG168" s="459"/>
      <c r="AH168" s="459"/>
      <c r="AI168" s="459"/>
      <c r="AJ168" s="469">
        <f t="shared" si="46"/>
        <v>0</v>
      </c>
      <c r="AK168" s="469">
        <f t="shared" si="47"/>
        <v>0</v>
      </c>
      <c r="AL168" s="469">
        <f t="shared" si="48"/>
        <v>0</v>
      </c>
      <c r="AM168" s="469">
        <f t="shared" si="49"/>
        <v>0</v>
      </c>
      <c r="AN168" s="469">
        <f t="shared" si="50"/>
        <v>0</v>
      </c>
      <c r="AO168" s="469">
        <f t="shared" si="51"/>
        <v>0</v>
      </c>
      <c r="AP168" s="469">
        <f t="shared" si="52"/>
        <v>0</v>
      </c>
      <c r="AQ168" s="469">
        <f t="shared" si="53"/>
        <v>0</v>
      </c>
      <c r="AR168" s="469">
        <f t="shared" si="54"/>
        <v>0</v>
      </c>
      <c r="AS168" s="469">
        <f t="shared" si="55"/>
        <v>0</v>
      </c>
      <c r="AT168" s="469">
        <f t="shared" si="56"/>
        <v>0</v>
      </c>
      <c r="AU168" s="469">
        <f t="shared" si="57"/>
        <v>0</v>
      </c>
      <c r="AV168" s="469">
        <f t="shared" si="58"/>
        <v>0</v>
      </c>
    </row>
    <row r="169" spans="1:48" ht="46.8" x14ac:dyDescent="0.25">
      <c r="A169" s="463"/>
      <c r="B169" s="463"/>
      <c r="C169" s="481"/>
      <c r="D169" s="482"/>
      <c r="E169" s="458"/>
      <c r="F169" s="47"/>
      <c r="G169" s="477"/>
      <c r="H169" s="487"/>
      <c r="I169" s="488"/>
      <c r="J169" s="489" t="s">
        <v>52</v>
      </c>
      <c r="K169" s="489"/>
      <c r="L169" s="490" t="s">
        <v>52</v>
      </c>
      <c r="M169" s="489"/>
      <c r="N169" s="483"/>
      <c r="O169" s="483"/>
      <c r="P169" s="496"/>
      <c r="Q169" s="497"/>
      <c r="R169" s="501">
        <f t="shared" si="44"/>
        <v>0</v>
      </c>
      <c r="S169" s="497"/>
      <c r="T169" s="512"/>
      <c r="U169" s="512"/>
      <c r="V169" s="515"/>
      <c r="W169" s="512"/>
      <c r="X169" s="516"/>
      <c r="Y169" s="516"/>
      <c r="Z169" s="486"/>
      <c r="AA169" s="485"/>
      <c r="AB169" s="479"/>
      <c r="AC169" s="48"/>
      <c r="AD169" s="19" t="s">
        <v>55</v>
      </c>
      <c r="AE169" s="461">
        <f t="shared" si="59"/>
        <v>44197</v>
      </c>
      <c r="AF169" s="461">
        <f t="shared" si="45"/>
        <v>44198</v>
      </c>
      <c r="AG169" s="459"/>
      <c r="AH169" s="459"/>
      <c r="AI169" s="459"/>
      <c r="AJ169" s="469">
        <f t="shared" si="46"/>
        <v>0</v>
      </c>
      <c r="AK169" s="469">
        <f t="shared" si="47"/>
        <v>0</v>
      </c>
      <c r="AL169" s="469">
        <f t="shared" si="48"/>
        <v>0</v>
      </c>
      <c r="AM169" s="469">
        <f t="shared" si="49"/>
        <v>0</v>
      </c>
      <c r="AN169" s="469">
        <f t="shared" si="50"/>
        <v>0</v>
      </c>
      <c r="AO169" s="469">
        <f t="shared" si="51"/>
        <v>0</v>
      </c>
      <c r="AP169" s="469">
        <f t="shared" si="52"/>
        <v>0</v>
      </c>
      <c r="AQ169" s="469">
        <f t="shared" si="53"/>
        <v>0</v>
      </c>
      <c r="AR169" s="469">
        <f t="shared" si="54"/>
        <v>0</v>
      </c>
      <c r="AS169" s="469">
        <f t="shared" si="55"/>
        <v>0</v>
      </c>
      <c r="AT169" s="469">
        <f t="shared" si="56"/>
        <v>0</v>
      </c>
      <c r="AU169" s="469">
        <f t="shared" si="57"/>
        <v>0</v>
      </c>
      <c r="AV169" s="469">
        <f t="shared" si="58"/>
        <v>0</v>
      </c>
    </row>
    <row r="170" spans="1:48" ht="46.8" x14ac:dyDescent="0.25">
      <c r="A170" s="463"/>
      <c r="B170" s="463"/>
      <c r="C170" s="481"/>
      <c r="D170" s="482"/>
      <c r="E170" s="458"/>
      <c r="F170" s="47"/>
      <c r="G170" s="477"/>
      <c r="H170" s="487"/>
      <c r="I170" s="488"/>
      <c r="J170" s="489" t="s">
        <v>52</v>
      </c>
      <c r="K170" s="489"/>
      <c r="L170" s="490" t="s">
        <v>52</v>
      </c>
      <c r="M170" s="489"/>
      <c r="N170" s="483"/>
      <c r="O170" s="483"/>
      <c r="P170" s="496"/>
      <c r="Q170" s="497"/>
      <c r="R170" s="501">
        <f t="shared" si="44"/>
        <v>0</v>
      </c>
      <c r="S170" s="497"/>
      <c r="T170" s="512"/>
      <c r="U170" s="512"/>
      <c r="V170" s="515"/>
      <c r="W170" s="512"/>
      <c r="X170" s="516"/>
      <c r="Y170" s="516"/>
      <c r="Z170" s="486"/>
      <c r="AA170" s="485"/>
      <c r="AB170" s="479"/>
      <c r="AC170" s="48"/>
      <c r="AD170" s="19" t="s">
        <v>55</v>
      </c>
      <c r="AE170" s="461">
        <f t="shared" si="59"/>
        <v>44197</v>
      </c>
      <c r="AF170" s="461">
        <f t="shared" si="45"/>
        <v>44198</v>
      </c>
      <c r="AG170" s="459"/>
      <c r="AH170" s="459"/>
      <c r="AI170" s="459"/>
      <c r="AJ170" s="469">
        <f t="shared" si="46"/>
        <v>0</v>
      </c>
      <c r="AK170" s="469">
        <f t="shared" si="47"/>
        <v>0</v>
      </c>
      <c r="AL170" s="469">
        <f t="shared" si="48"/>
        <v>0</v>
      </c>
      <c r="AM170" s="469">
        <f t="shared" si="49"/>
        <v>0</v>
      </c>
      <c r="AN170" s="469">
        <f t="shared" si="50"/>
        <v>0</v>
      </c>
      <c r="AO170" s="469">
        <f t="shared" si="51"/>
        <v>0</v>
      </c>
      <c r="AP170" s="469">
        <f t="shared" si="52"/>
        <v>0</v>
      </c>
      <c r="AQ170" s="469">
        <f t="shared" si="53"/>
        <v>0</v>
      </c>
      <c r="AR170" s="469">
        <f t="shared" si="54"/>
        <v>0</v>
      </c>
      <c r="AS170" s="469">
        <f t="shared" si="55"/>
        <v>0</v>
      </c>
      <c r="AT170" s="469">
        <f t="shared" si="56"/>
        <v>0</v>
      </c>
      <c r="AU170" s="469">
        <f t="shared" si="57"/>
        <v>0</v>
      </c>
      <c r="AV170" s="469">
        <f t="shared" si="58"/>
        <v>0</v>
      </c>
    </row>
    <row r="171" spans="1:48" ht="46.8" x14ac:dyDescent="0.25">
      <c r="A171" s="463"/>
      <c r="B171" s="463"/>
      <c r="C171" s="481"/>
      <c r="D171" s="482"/>
      <c r="E171" s="458"/>
      <c r="F171" s="47"/>
      <c r="G171" s="477"/>
      <c r="H171" s="487"/>
      <c r="I171" s="488"/>
      <c r="J171" s="489" t="s">
        <v>52</v>
      </c>
      <c r="K171" s="489"/>
      <c r="L171" s="490" t="s">
        <v>52</v>
      </c>
      <c r="M171" s="489"/>
      <c r="N171" s="483"/>
      <c r="O171" s="483"/>
      <c r="P171" s="496"/>
      <c r="Q171" s="497"/>
      <c r="R171" s="501">
        <f t="shared" si="44"/>
        <v>0</v>
      </c>
      <c r="S171" s="497"/>
      <c r="T171" s="512"/>
      <c r="U171" s="512"/>
      <c r="V171" s="515"/>
      <c r="W171" s="512"/>
      <c r="X171" s="516"/>
      <c r="Y171" s="516"/>
      <c r="Z171" s="486"/>
      <c r="AA171" s="485"/>
      <c r="AB171" s="479"/>
      <c r="AC171" s="48"/>
      <c r="AD171" s="19" t="s">
        <v>55</v>
      </c>
      <c r="AE171" s="461">
        <f t="shared" si="59"/>
        <v>44197</v>
      </c>
      <c r="AF171" s="461">
        <f t="shared" si="45"/>
        <v>44198</v>
      </c>
      <c r="AG171" s="459"/>
      <c r="AH171" s="459"/>
      <c r="AI171" s="459"/>
      <c r="AJ171" s="469">
        <f t="shared" si="46"/>
        <v>0</v>
      </c>
      <c r="AK171" s="469">
        <f t="shared" si="47"/>
        <v>0</v>
      </c>
      <c r="AL171" s="469">
        <f t="shared" si="48"/>
        <v>0</v>
      </c>
      <c r="AM171" s="469">
        <f t="shared" si="49"/>
        <v>0</v>
      </c>
      <c r="AN171" s="469">
        <f t="shared" si="50"/>
        <v>0</v>
      </c>
      <c r="AO171" s="469">
        <f t="shared" si="51"/>
        <v>0</v>
      </c>
      <c r="AP171" s="469">
        <f t="shared" si="52"/>
        <v>0</v>
      </c>
      <c r="AQ171" s="469">
        <f t="shared" si="53"/>
        <v>0</v>
      </c>
      <c r="AR171" s="469">
        <f t="shared" si="54"/>
        <v>0</v>
      </c>
      <c r="AS171" s="469">
        <f t="shared" si="55"/>
        <v>0</v>
      </c>
      <c r="AT171" s="469">
        <f t="shared" si="56"/>
        <v>0</v>
      </c>
      <c r="AU171" s="469">
        <f t="shared" si="57"/>
        <v>0</v>
      </c>
      <c r="AV171" s="469">
        <f t="shared" si="58"/>
        <v>0</v>
      </c>
    </row>
    <row r="172" spans="1:48" ht="46.8" x14ac:dyDescent="0.25">
      <c r="A172" s="463"/>
      <c r="B172" s="463"/>
      <c r="C172" s="481"/>
      <c r="D172" s="482"/>
      <c r="E172" s="458"/>
      <c r="F172" s="47"/>
      <c r="G172" s="477"/>
      <c r="H172" s="487"/>
      <c r="I172" s="488"/>
      <c r="J172" s="489" t="s">
        <v>52</v>
      </c>
      <c r="K172" s="489"/>
      <c r="L172" s="490" t="s">
        <v>52</v>
      </c>
      <c r="M172" s="489"/>
      <c r="N172" s="483"/>
      <c r="O172" s="483"/>
      <c r="P172" s="496"/>
      <c r="Q172" s="497"/>
      <c r="R172" s="501">
        <f t="shared" si="44"/>
        <v>0</v>
      </c>
      <c r="S172" s="497"/>
      <c r="T172" s="512"/>
      <c r="U172" s="512"/>
      <c r="V172" s="515"/>
      <c r="W172" s="512"/>
      <c r="X172" s="516"/>
      <c r="Y172" s="516"/>
      <c r="Z172" s="486"/>
      <c r="AA172" s="485"/>
      <c r="AB172" s="479"/>
      <c r="AC172" s="48"/>
      <c r="AD172" s="19" t="s">
        <v>55</v>
      </c>
      <c r="AE172" s="461">
        <f t="shared" si="59"/>
        <v>44197</v>
      </c>
      <c r="AF172" s="461">
        <f t="shared" si="45"/>
        <v>44198</v>
      </c>
      <c r="AG172" s="459"/>
      <c r="AH172" s="459"/>
      <c r="AI172" s="459"/>
      <c r="AJ172" s="469">
        <f t="shared" si="46"/>
        <v>0</v>
      </c>
      <c r="AK172" s="469">
        <f t="shared" si="47"/>
        <v>0</v>
      </c>
      <c r="AL172" s="469">
        <f t="shared" si="48"/>
        <v>0</v>
      </c>
      <c r="AM172" s="469">
        <f t="shared" si="49"/>
        <v>0</v>
      </c>
      <c r="AN172" s="469">
        <f t="shared" si="50"/>
        <v>0</v>
      </c>
      <c r="AO172" s="469">
        <f t="shared" si="51"/>
        <v>0</v>
      </c>
      <c r="AP172" s="469">
        <f t="shared" si="52"/>
        <v>0</v>
      </c>
      <c r="AQ172" s="469">
        <f t="shared" si="53"/>
        <v>0</v>
      </c>
      <c r="AR172" s="469">
        <f t="shared" si="54"/>
        <v>0</v>
      </c>
      <c r="AS172" s="469">
        <f t="shared" si="55"/>
        <v>0</v>
      </c>
      <c r="AT172" s="469">
        <f t="shared" si="56"/>
        <v>0</v>
      </c>
      <c r="AU172" s="469">
        <f t="shared" si="57"/>
        <v>0</v>
      </c>
      <c r="AV172" s="469">
        <f t="shared" si="58"/>
        <v>0</v>
      </c>
    </row>
    <row r="173" spans="1:48" ht="46.8" x14ac:dyDescent="0.25">
      <c r="A173" s="463"/>
      <c r="B173" s="463"/>
      <c r="C173" s="481"/>
      <c r="D173" s="482"/>
      <c r="E173" s="458"/>
      <c r="F173" s="47"/>
      <c r="G173" s="477"/>
      <c r="H173" s="487"/>
      <c r="I173" s="488"/>
      <c r="J173" s="489" t="s">
        <v>52</v>
      </c>
      <c r="K173" s="489"/>
      <c r="L173" s="490" t="s">
        <v>52</v>
      </c>
      <c r="M173" s="489"/>
      <c r="N173" s="483"/>
      <c r="O173" s="483"/>
      <c r="P173" s="496"/>
      <c r="Q173" s="497"/>
      <c r="R173" s="501">
        <f t="shared" si="44"/>
        <v>0</v>
      </c>
      <c r="S173" s="497"/>
      <c r="T173" s="512"/>
      <c r="U173" s="512"/>
      <c r="V173" s="515"/>
      <c r="W173" s="512"/>
      <c r="X173" s="516"/>
      <c r="Y173" s="516"/>
      <c r="Z173" s="486"/>
      <c r="AA173" s="485"/>
      <c r="AB173" s="479"/>
      <c r="AC173" s="48"/>
      <c r="AD173" s="19" t="s">
        <v>55</v>
      </c>
      <c r="AE173" s="461">
        <f t="shared" si="59"/>
        <v>44197</v>
      </c>
      <c r="AF173" s="461">
        <f t="shared" si="45"/>
        <v>44198</v>
      </c>
      <c r="AG173" s="459"/>
      <c r="AH173" s="459"/>
      <c r="AI173" s="459"/>
      <c r="AJ173" s="469">
        <f t="shared" si="46"/>
        <v>0</v>
      </c>
      <c r="AK173" s="469">
        <f t="shared" si="47"/>
        <v>0</v>
      </c>
      <c r="AL173" s="469">
        <f t="shared" si="48"/>
        <v>0</v>
      </c>
      <c r="AM173" s="469">
        <f t="shared" si="49"/>
        <v>0</v>
      </c>
      <c r="AN173" s="469">
        <f t="shared" si="50"/>
        <v>0</v>
      </c>
      <c r="AO173" s="469">
        <f t="shared" si="51"/>
        <v>0</v>
      </c>
      <c r="AP173" s="469">
        <f t="shared" si="52"/>
        <v>0</v>
      </c>
      <c r="AQ173" s="469">
        <f t="shared" si="53"/>
        <v>0</v>
      </c>
      <c r="AR173" s="469">
        <f t="shared" si="54"/>
        <v>0</v>
      </c>
      <c r="AS173" s="469">
        <f t="shared" si="55"/>
        <v>0</v>
      </c>
      <c r="AT173" s="469">
        <f t="shared" si="56"/>
        <v>0</v>
      </c>
      <c r="AU173" s="469">
        <f t="shared" si="57"/>
        <v>0</v>
      </c>
      <c r="AV173" s="469">
        <f t="shared" si="58"/>
        <v>0</v>
      </c>
    </row>
    <row r="174" spans="1:48" ht="46.8" x14ac:dyDescent="0.25">
      <c r="A174" s="463"/>
      <c r="B174" s="463"/>
      <c r="C174" s="481"/>
      <c r="D174" s="482"/>
      <c r="E174" s="458"/>
      <c r="F174" s="47"/>
      <c r="G174" s="477"/>
      <c r="H174" s="487"/>
      <c r="I174" s="488"/>
      <c r="J174" s="489" t="s">
        <v>52</v>
      </c>
      <c r="K174" s="489"/>
      <c r="L174" s="490" t="s">
        <v>52</v>
      </c>
      <c r="M174" s="489"/>
      <c r="N174" s="483"/>
      <c r="O174" s="483"/>
      <c r="P174" s="496"/>
      <c r="Q174" s="497"/>
      <c r="R174" s="501">
        <f t="shared" si="44"/>
        <v>0</v>
      </c>
      <c r="S174" s="497"/>
      <c r="T174" s="512"/>
      <c r="U174" s="512"/>
      <c r="V174" s="515"/>
      <c r="W174" s="512"/>
      <c r="X174" s="516"/>
      <c r="Y174" s="516"/>
      <c r="Z174" s="486"/>
      <c r="AA174" s="485"/>
      <c r="AB174" s="479"/>
      <c r="AC174" s="48"/>
      <c r="AD174" s="19" t="s">
        <v>55</v>
      </c>
      <c r="AE174" s="461">
        <f t="shared" si="59"/>
        <v>44197</v>
      </c>
      <c r="AF174" s="461">
        <f t="shared" si="45"/>
        <v>44198</v>
      </c>
      <c r="AG174" s="459"/>
      <c r="AH174" s="459"/>
      <c r="AI174" s="459"/>
      <c r="AJ174" s="469">
        <f t="shared" si="46"/>
        <v>0</v>
      </c>
      <c r="AK174" s="469">
        <f t="shared" si="47"/>
        <v>0</v>
      </c>
      <c r="AL174" s="469">
        <f t="shared" si="48"/>
        <v>0</v>
      </c>
      <c r="AM174" s="469">
        <f t="shared" si="49"/>
        <v>0</v>
      </c>
      <c r="AN174" s="469">
        <f t="shared" si="50"/>
        <v>0</v>
      </c>
      <c r="AO174" s="469">
        <f t="shared" si="51"/>
        <v>0</v>
      </c>
      <c r="AP174" s="469">
        <f t="shared" si="52"/>
        <v>0</v>
      </c>
      <c r="AQ174" s="469">
        <f t="shared" si="53"/>
        <v>0</v>
      </c>
      <c r="AR174" s="469">
        <f t="shared" si="54"/>
        <v>0</v>
      </c>
      <c r="AS174" s="469">
        <f t="shared" si="55"/>
        <v>0</v>
      </c>
      <c r="AT174" s="469">
        <f t="shared" si="56"/>
        <v>0</v>
      </c>
      <c r="AU174" s="469">
        <f t="shared" si="57"/>
        <v>0</v>
      </c>
      <c r="AV174" s="469">
        <f t="shared" si="58"/>
        <v>0</v>
      </c>
    </row>
    <row r="175" spans="1:48" ht="46.8" x14ac:dyDescent="0.25">
      <c r="A175" s="463"/>
      <c r="B175" s="463"/>
      <c r="C175" s="481"/>
      <c r="D175" s="482"/>
      <c r="E175" s="458"/>
      <c r="F175" s="47"/>
      <c r="G175" s="477"/>
      <c r="H175" s="487"/>
      <c r="I175" s="488"/>
      <c r="J175" s="489" t="s">
        <v>52</v>
      </c>
      <c r="K175" s="489"/>
      <c r="L175" s="490" t="s">
        <v>52</v>
      </c>
      <c r="M175" s="489"/>
      <c r="N175" s="483"/>
      <c r="O175" s="483"/>
      <c r="P175" s="496"/>
      <c r="Q175" s="497"/>
      <c r="R175" s="501">
        <f t="shared" si="44"/>
        <v>0</v>
      </c>
      <c r="S175" s="497"/>
      <c r="T175" s="512"/>
      <c r="U175" s="512"/>
      <c r="V175" s="515"/>
      <c r="W175" s="512"/>
      <c r="X175" s="516"/>
      <c r="Y175" s="516"/>
      <c r="Z175" s="486"/>
      <c r="AA175" s="485"/>
      <c r="AB175" s="479"/>
      <c r="AC175" s="48"/>
      <c r="AD175" s="19" t="s">
        <v>55</v>
      </c>
      <c r="AE175" s="461">
        <f t="shared" si="59"/>
        <v>44197</v>
      </c>
      <c r="AF175" s="461">
        <f t="shared" si="45"/>
        <v>44198</v>
      </c>
      <c r="AG175" s="459"/>
      <c r="AH175" s="459"/>
      <c r="AI175" s="459"/>
      <c r="AJ175" s="469">
        <f t="shared" si="46"/>
        <v>0</v>
      </c>
      <c r="AK175" s="469">
        <f t="shared" si="47"/>
        <v>0</v>
      </c>
      <c r="AL175" s="469">
        <f t="shared" si="48"/>
        <v>0</v>
      </c>
      <c r="AM175" s="469">
        <f t="shared" si="49"/>
        <v>0</v>
      </c>
      <c r="AN175" s="469">
        <f t="shared" si="50"/>
        <v>0</v>
      </c>
      <c r="AO175" s="469">
        <f t="shared" si="51"/>
        <v>0</v>
      </c>
      <c r="AP175" s="469">
        <f t="shared" si="52"/>
        <v>0</v>
      </c>
      <c r="AQ175" s="469">
        <f t="shared" si="53"/>
        <v>0</v>
      </c>
      <c r="AR175" s="469">
        <f t="shared" si="54"/>
        <v>0</v>
      </c>
      <c r="AS175" s="469">
        <f t="shared" si="55"/>
        <v>0</v>
      </c>
      <c r="AT175" s="469">
        <f t="shared" si="56"/>
        <v>0</v>
      </c>
      <c r="AU175" s="469">
        <f t="shared" si="57"/>
        <v>0</v>
      </c>
      <c r="AV175" s="469">
        <f t="shared" si="58"/>
        <v>0</v>
      </c>
    </row>
    <row r="176" spans="1:48" ht="46.8" x14ac:dyDescent="0.25">
      <c r="A176" s="463"/>
      <c r="B176" s="463"/>
      <c r="C176" s="481"/>
      <c r="D176" s="482"/>
      <c r="E176" s="458"/>
      <c r="F176" s="47"/>
      <c r="G176" s="477"/>
      <c r="H176" s="487"/>
      <c r="I176" s="488"/>
      <c r="J176" s="489" t="s">
        <v>52</v>
      </c>
      <c r="K176" s="489"/>
      <c r="L176" s="490" t="s">
        <v>52</v>
      </c>
      <c r="M176" s="489"/>
      <c r="N176" s="483"/>
      <c r="O176" s="483"/>
      <c r="P176" s="496"/>
      <c r="Q176" s="497"/>
      <c r="R176" s="501">
        <f t="shared" si="44"/>
        <v>0</v>
      </c>
      <c r="S176" s="497"/>
      <c r="T176" s="512"/>
      <c r="U176" s="512"/>
      <c r="V176" s="515"/>
      <c r="W176" s="512"/>
      <c r="X176" s="516"/>
      <c r="Y176" s="516"/>
      <c r="Z176" s="486"/>
      <c r="AA176" s="485"/>
      <c r="AB176" s="479"/>
      <c r="AC176" s="48"/>
      <c r="AD176" s="19" t="s">
        <v>55</v>
      </c>
      <c r="AE176" s="461">
        <f t="shared" si="59"/>
        <v>44197</v>
      </c>
      <c r="AF176" s="461">
        <f t="shared" si="45"/>
        <v>44198</v>
      </c>
      <c r="AG176" s="459"/>
      <c r="AH176" s="459"/>
      <c r="AI176" s="459"/>
      <c r="AJ176" s="469">
        <f t="shared" si="46"/>
        <v>0</v>
      </c>
      <c r="AK176" s="469">
        <f t="shared" si="47"/>
        <v>0</v>
      </c>
      <c r="AL176" s="469">
        <f t="shared" si="48"/>
        <v>0</v>
      </c>
      <c r="AM176" s="469">
        <f t="shared" si="49"/>
        <v>0</v>
      </c>
      <c r="AN176" s="469">
        <f t="shared" si="50"/>
        <v>0</v>
      </c>
      <c r="AO176" s="469">
        <f t="shared" si="51"/>
        <v>0</v>
      </c>
      <c r="AP176" s="469">
        <f t="shared" si="52"/>
        <v>0</v>
      </c>
      <c r="AQ176" s="469">
        <f t="shared" si="53"/>
        <v>0</v>
      </c>
      <c r="AR176" s="469">
        <f t="shared" si="54"/>
        <v>0</v>
      </c>
      <c r="AS176" s="469">
        <f t="shared" si="55"/>
        <v>0</v>
      </c>
      <c r="AT176" s="469">
        <f t="shared" si="56"/>
        <v>0</v>
      </c>
      <c r="AU176" s="469">
        <f t="shared" si="57"/>
        <v>0</v>
      </c>
      <c r="AV176" s="469">
        <f t="shared" si="58"/>
        <v>0</v>
      </c>
    </row>
    <row r="177" spans="1:48" ht="46.8" x14ac:dyDescent="0.25">
      <c r="A177" s="463"/>
      <c r="B177" s="463"/>
      <c r="C177" s="481"/>
      <c r="D177" s="482"/>
      <c r="E177" s="458"/>
      <c r="F177" s="47"/>
      <c r="G177" s="477"/>
      <c r="H177" s="487"/>
      <c r="I177" s="488"/>
      <c r="J177" s="489" t="s">
        <v>52</v>
      </c>
      <c r="K177" s="489"/>
      <c r="L177" s="490" t="s">
        <v>52</v>
      </c>
      <c r="M177" s="489"/>
      <c r="N177" s="483"/>
      <c r="O177" s="483"/>
      <c r="P177" s="496"/>
      <c r="Q177" s="497"/>
      <c r="R177" s="501">
        <f t="shared" si="44"/>
        <v>0</v>
      </c>
      <c r="S177" s="497"/>
      <c r="T177" s="512"/>
      <c r="U177" s="512"/>
      <c r="V177" s="515"/>
      <c r="W177" s="512"/>
      <c r="X177" s="516"/>
      <c r="Y177" s="516"/>
      <c r="Z177" s="486"/>
      <c r="AA177" s="485"/>
      <c r="AB177" s="479"/>
      <c r="AC177" s="48"/>
      <c r="AD177" s="19" t="s">
        <v>55</v>
      </c>
      <c r="AE177" s="461">
        <f t="shared" si="59"/>
        <v>44197</v>
      </c>
      <c r="AF177" s="461">
        <f t="shared" si="45"/>
        <v>44198</v>
      </c>
      <c r="AG177" s="459"/>
      <c r="AH177" s="459"/>
      <c r="AI177" s="459"/>
      <c r="AJ177" s="469">
        <f t="shared" si="46"/>
        <v>0</v>
      </c>
      <c r="AK177" s="469">
        <f t="shared" si="47"/>
        <v>0</v>
      </c>
      <c r="AL177" s="469">
        <f t="shared" si="48"/>
        <v>0</v>
      </c>
      <c r="AM177" s="469">
        <f t="shared" si="49"/>
        <v>0</v>
      </c>
      <c r="AN177" s="469">
        <f t="shared" si="50"/>
        <v>0</v>
      </c>
      <c r="AO177" s="469">
        <f t="shared" si="51"/>
        <v>0</v>
      </c>
      <c r="AP177" s="469">
        <f t="shared" si="52"/>
        <v>0</v>
      </c>
      <c r="AQ177" s="469">
        <f t="shared" si="53"/>
        <v>0</v>
      </c>
      <c r="AR177" s="469">
        <f t="shared" si="54"/>
        <v>0</v>
      </c>
      <c r="AS177" s="469">
        <f t="shared" si="55"/>
        <v>0</v>
      </c>
      <c r="AT177" s="469">
        <f t="shared" si="56"/>
        <v>0</v>
      </c>
      <c r="AU177" s="469">
        <f t="shared" si="57"/>
        <v>0</v>
      </c>
      <c r="AV177" s="469">
        <f t="shared" si="58"/>
        <v>0</v>
      </c>
    </row>
    <row r="178" spans="1:48" ht="46.8" x14ac:dyDescent="0.25">
      <c r="A178" s="463"/>
      <c r="B178" s="463"/>
      <c r="C178" s="481"/>
      <c r="D178" s="482"/>
      <c r="E178" s="458"/>
      <c r="F178" s="47"/>
      <c r="G178" s="477"/>
      <c r="H178" s="487"/>
      <c r="I178" s="488"/>
      <c r="J178" s="489" t="s">
        <v>52</v>
      </c>
      <c r="K178" s="489"/>
      <c r="L178" s="490" t="s">
        <v>52</v>
      </c>
      <c r="M178" s="489"/>
      <c r="N178" s="483"/>
      <c r="O178" s="483"/>
      <c r="P178" s="496"/>
      <c r="Q178" s="497"/>
      <c r="R178" s="501">
        <f t="shared" si="44"/>
        <v>0</v>
      </c>
      <c r="S178" s="497"/>
      <c r="T178" s="512"/>
      <c r="U178" s="512"/>
      <c r="V178" s="515"/>
      <c r="W178" s="512"/>
      <c r="X178" s="516"/>
      <c r="Y178" s="516"/>
      <c r="Z178" s="486"/>
      <c r="AA178" s="485"/>
      <c r="AB178" s="479"/>
      <c r="AC178" s="48"/>
      <c r="AD178" s="19" t="s">
        <v>55</v>
      </c>
      <c r="AE178" s="461">
        <f t="shared" si="59"/>
        <v>44197</v>
      </c>
      <c r="AF178" s="461">
        <f t="shared" si="45"/>
        <v>44198</v>
      </c>
      <c r="AG178" s="459"/>
      <c r="AH178" s="459"/>
      <c r="AI178" s="459"/>
      <c r="AJ178" s="469">
        <f t="shared" si="46"/>
        <v>0</v>
      </c>
      <c r="AK178" s="469">
        <f t="shared" si="47"/>
        <v>0</v>
      </c>
      <c r="AL178" s="469">
        <f t="shared" si="48"/>
        <v>0</v>
      </c>
      <c r="AM178" s="469">
        <f t="shared" si="49"/>
        <v>0</v>
      </c>
      <c r="AN178" s="469">
        <f t="shared" si="50"/>
        <v>0</v>
      </c>
      <c r="AO178" s="469">
        <f t="shared" si="51"/>
        <v>0</v>
      </c>
      <c r="AP178" s="469">
        <f t="shared" si="52"/>
        <v>0</v>
      </c>
      <c r="AQ178" s="469">
        <f t="shared" si="53"/>
        <v>0</v>
      </c>
      <c r="AR178" s="469">
        <f t="shared" si="54"/>
        <v>0</v>
      </c>
      <c r="AS178" s="469">
        <f t="shared" si="55"/>
        <v>0</v>
      </c>
      <c r="AT178" s="469">
        <f t="shared" si="56"/>
        <v>0</v>
      </c>
      <c r="AU178" s="469">
        <f t="shared" si="57"/>
        <v>0</v>
      </c>
      <c r="AV178" s="469">
        <f t="shared" si="58"/>
        <v>0</v>
      </c>
    </row>
    <row r="179" spans="1:48" ht="46.8" x14ac:dyDescent="0.25">
      <c r="A179" s="463"/>
      <c r="B179" s="463"/>
      <c r="C179" s="481"/>
      <c r="D179" s="482"/>
      <c r="E179" s="458"/>
      <c r="F179" s="47"/>
      <c r="G179" s="477"/>
      <c r="H179" s="487"/>
      <c r="I179" s="488"/>
      <c r="J179" s="489" t="s">
        <v>52</v>
      </c>
      <c r="K179" s="489"/>
      <c r="L179" s="490" t="s">
        <v>52</v>
      </c>
      <c r="M179" s="489"/>
      <c r="N179" s="483"/>
      <c r="O179" s="483"/>
      <c r="P179" s="496"/>
      <c r="Q179" s="497"/>
      <c r="R179" s="501">
        <f t="shared" si="44"/>
        <v>0</v>
      </c>
      <c r="S179" s="497"/>
      <c r="T179" s="512"/>
      <c r="U179" s="512"/>
      <c r="V179" s="515"/>
      <c r="W179" s="512"/>
      <c r="X179" s="516"/>
      <c r="Y179" s="516"/>
      <c r="Z179" s="486"/>
      <c r="AA179" s="485"/>
      <c r="AB179" s="479"/>
      <c r="AC179" s="48"/>
      <c r="AD179" s="19" t="s">
        <v>55</v>
      </c>
      <c r="AE179" s="461">
        <f t="shared" si="59"/>
        <v>44197</v>
      </c>
      <c r="AF179" s="461">
        <f t="shared" si="45"/>
        <v>44198</v>
      </c>
      <c r="AG179" s="459"/>
      <c r="AH179" s="459"/>
      <c r="AI179" s="459"/>
      <c r="AJ179" s="469">
        <f t="shared" si="46"/>
        <v>0</v>
      </c>
      <c r="AK179" s="469">
        <f t="shared" si="47"/>
        <v>0</v>
      </c>
      <c r="AL179" s="469">
        <f t="shared" si="48"/>
        <v>0</v>
      </c>
      <c r="AM179" s="469">
        <f t="shared" si="49"/>
        <v>0</v>
      </c>
      <c r="AN179" s="469">
        <f t="shared" si="50"/>
        <v>0</v>
      </c>
      <c r="AO179" s="469">
        <f t="shared" si="51"/>
        <v>0</v>
      </c>
      <c r="AP179" s="469">
        <f t="shared" si="52"/>
        <v>0</v>
      </c>
      <c r="AQ179" s="469">
        <f t="shared" si="53"/>
        <v>0</v>
      </c>
      <c r="AR179" s="469">
        <f t="shared" si="54"/>
        <v>0</v>
      </c>
      <c r="AS179" s="469">
        <f t="shared" si="55"/>
        <v>0</v>
      </c>
      <c r="AT179" s="469">
        <f t="shared" si="56"/>
        <v>0</v>
      </c>
      <c r="AU179" s="469">
        <f t="shared" si="57"/>
        <v>0</v>
      </c>
      <c r="AV179" s="469">
        <f t="shared" si="58"/>
        <v>0</v>
      </c>
    </row>
    <row r="180" spans="1:48" ht="46.8" x14ac:dyDescent="0.25">
      <c r="A180" s="463"/>
      <c r="B180" s="463"/>
      <c r="C180" s="481"/>
      <c r="D180" s="482"/>
      <c r="E180" s="458"/>
      <c r="F180" s="47"/>
      <c r="G180" s="477"/>
      <c r="H180" s="487"/>
      <c r="I180" s="488"/>
      <c r="J180" s="489" t="s">
        <v>52</v>
      </c>
      <c r="K180" s="489"/>
      <c r="L180" s="490" t="s">
        <v>52</v>
      </c>
      <c r="M180" s="489"/>
      <c r="N180" s="483"/>
      <c r="O180" s="483"/>
      <c r="P180" s="496"/>
      <c r="Q180" s="497"/>
      <c r="R180" s="501">
        <f t="shared" si="44"/>
        <v>0</v>
      </c>
      <c r="S180" s="497"/>
      <c r="T180" s="512"/>
      <c r="U180" s="512"/>
      <c r="V180" s="515"/>
      <c r="W180" s="512"/>
      <c r="X180" s="516"/>
      <c r="Y180" s="516"/>
      <c r="Z180" s="486"/>
      <c r="AA180" s="485"/>
      <c r="AB180" s="479"/>
      <c r="AC180" s="48"/>
      <c r="AD180" s="19" t="s">
        <v>55</v>
      </c>
      <c r="AE180" s="461">
        <f t="shared" si="59"/>
        <v>44197</v>
      </c>
      <c r="AF180" s="461">
        <f t="shared" si="45"/>
        <v>44198</v>
      </c>
      <c r="AG180" s="459"/>
      <c r="AH180" s="459"/>
      <c r="AI180" s="459"/>
      <c r="AJ180" s="469">
        <f t="shared" si="46"/>
        <v>0</v>
      </c>
      <c r="AK180" s="469">
        <f t="shared" si="47"/>
        <v>0</v>
      </c>
      <c r="AL180" s="469">
        <f t="shared" si="48"/>
        <v>0</v>
      </c>
      <c r="AM180" s="469">
        <f t="shared" si="49"/>
        <v>0</v>
      </c>
      <c r="AN180" s="469">
        <f t="shared" si="50"/>
        <v>0</v>
      </c>
      <c r="AO180" s="469">
        <f t="shared" si="51"/>
        <v>0</v>
      </c>
      <c r="AP180" s="469">
        <f t="shared" si="52"/>
        <v>0</v>
      </c>
      <c r="AQ180" s="469">
        <f t="shared" si="53"/>
        <v>0</v>
      </c>
      <c r="AR180" s="469">
        <f t="shared" si="54"/>
        <v>0</v>
      </c>
      <c r="AS180" s="469">
        <f t="shared" si="55"/>
        <v>0</v>
      </c>
      <c r="AT180" s="469">
        <f t="shared" si="56"/>
        <v>0</v>
      </c>
      <c r="AU180" s="469">
        <f t="shared" si="57"/>
        <v>0</v>
      </c>
      <c r="AV180" s="469">
        <f t="shared" si="58"/>
        <v>0</v>
      </c>
    </row>
    <row r="181" spans="1:48" ht="46.8" x14ac:dyDescent="0.25">
      <c r="A181" s="463"/>
      <c r="B181" s="463"/>
      <c r="C181" s="481"/>
      <c r="D181" s="482"/>
      <c r="E181" s="458"/>
      <c r="F181" s="47"/>
      <c r="G181" s="477"/>
      <c r="H181" s="487"/>
      <c r="I181" s="488"/>
      <c r="J181" s="489" t="s">
        <v>52</v>
      </c>
      <c r="K181" s="489"/>
      <c r="L181" s="490" t="s">
        <v>52</v>
      </c>
      <c r="M181" s="489"/>
      <c r="N181" s="483"/>
      <c r="O181" s="483"/>
      <c r="P181" s="496"/>
      <c r="Q181" s="497"/>
      <c r="R181" s="501">
        <f t="shared" si="44"/>
        <v>0</v>
      </c>
      <c r="S181" s="497"/>
      <c r="T181" s="512"/>
      <c r="U181" s="512"/>
      <c r="V181" s="515"/>
      <c r="W181" s="512"/>
      <c r="X181" s="516"/>
      <c r="Y181" s="516"/>
      <c r="Z181" s="486"/>
      <c r="AA181" s="485"/>
      <c r="AB181" s="479"/>
      <c r="AC181" s="48"/>
      <c r="AD181" s="19" t="s">
        <v>55</v>
      </c>
      <c r="AE181" s="461">
        <f t="shared" si="59"/>
        <v>44197</v>
      </c>
      <c r="AF181" s="461">
        <f t="shared" si="45"/>
        <v>44198</v>
      </c>
      <c r="AG181" s="459"/>
      <c r="AH181" s="459"/>
      <c r="AI181" s="459"/>
      <c r="AJ181" s="469">
        <f t="shared" si="46"/>
        <v>0</v>
      </c>
      <c r="AK181" s="469">
        <f t="shared" si="47"/>
        <v>0</v>
      </c>
      <c r="AL181" s="469">
        <f t="shared" si="48"/>
        <v>0</v>
      </c>
      <c r="AM181" s="469">
        <f t="shared" si="49"/>
        <v>0</v>
      </c>
      <c r="AN181" s="469">
        <f t="shared" si="50"/>
        <v>0</v>
      </c>
      <c r="AO181" s="469">
        <f t="shared" si="51"/>
        <v>0</v>
      </c>
      <c r="AP181" s="469">
        <f t="shared" si="52"/>
        <v>0</v>
      </c>
      <c r="AQ181" s="469">
        <f t="shared" si="53"/>
        <v>0</v>
      </c>
      <c r="AR181" s="469">
        <f t="shared" si="54"/>
        <v>0</v>
      </c>
      <c r="AS181" s="469">
        <f t="shared" si="55"/>
        <v>0</v>
      </c>
      <c r="AT181" s="469">
        <f t="shared" si="56"/>
        <v>0</v>
      </c>
      <c r="AU181" s="469">
        <f t="shared" si="57"/>
        <v>0</v>
      </c>
      <c r="AV181" s="469">
        <f t="shared" si="58"/>
        <v>0</v>
      </c>
    </row>
    <row r="182" spans="1:48" ht="46.8" x14ac:dyDescent="0.25">
      <c r="A182" s="463"/>
      <c r="B182" s="463"/>
      <c r="C182" s="481"/>
      <c r="D182" s="482"/>
      <c r="E182" s="458"/>
      <c r="F182" s="47"/>
      <c r="G182" s="477"/>
      <c r="H182" s="487"/>
      <c r="I182" s="488"/>
      <c r="J182" s="489" t="s">
        <v>52</v>
      </c>
      <c r="K182" s="489"/>
      <c r="L182" s="490" t="s">
        <v>52</v>
      </c>
      <c r="M182" s="489"/>
      <c r="N182" s="483"/>
      <c r="O182" s="483"/>
      <c r="P182" s="496"/>
      <c r="Q182" s="497"/>
      <c r="R182" s="501">
        <f t="shared" si="44"/>
        <v>0</v>
      </c>
      <c r="S182" s="497"/>
      <c r="T182" s="512"/>
      <c r="U182" s="512"/>
      <c r="V182" s="515"/>
      <c r="W182" s="512"/>
      <c r="X182" s="516"/>
      <c r="Y182" s="516"/>
      <c r="Z182" s="486"/>
      <c r="AA182" s="485"/>
      <c r="AB182" s="479"/>
      <c r="AC182" s="48"/>
      <c r="AD182" s="19" t="s">
        <v>55</v>
      </c>
      <c r="AE182" s="461">
        <f t="shared" si="59"/>
        <v>44197</v>
      </c>
      <c r="AF182" s="461">
        <f t="shared" si="45"/>
        <v>44198</v>
      </c>
      <c r="AG182" s="459"/>
      <c r="AH182" s="459"/>
      <c r="AI182" s="459"/>
      <c r="AJ182" s="469">
        <f t="shared" si="46"/>
        <v>0</v>
      </c>
      <c r="AK182" s="469">
        <f t="shared" si="47"/>
        <v>0</v>
      </c>
      <c r="AL182" s="469">
        <f t="shared" si="48"/>
        <v>0</v>
      </c>
      <c r="AM182" s="469">
        <f t="shared" si="49"/>
        <v>0</v>
      </c>
      <c r="AN182" s="469">
        <f t="shared" si="50"/>
        <v>0</v>
      </c>
      <c r="AO182" s="469">
        <f t="shared" si="51"/>
        <v>0</v>
      </c>
      <c r="AP182" s="469">
        <f t="shared" si="52"/>
        <v>0</v>
      </c>
      <c r="AQ182" s="469">
        <f t="shared" si="53"/>
        <v>0</v>
      </c>
      <c r="AR182" s="469">
        <f t="shared" si="54"/>
        <v>0</v>
      </c>
      <c r="AS182" s="469">
        <f t="shared" si="55"/>
        <v>0</v>
      </c>
      <c r="AT182" s="469">
        <f t="shared" si="56"/>
        <v>0</v>
      </c>
      <c r="AU182" s="469">
        <f t="shared" si="57"/>
        <v>0</v>
      </c>
      <c r="AV182" s="469">
        <f t="shared" si="58"/>
        <v>0</v>
      </c>
    </row>
    <row r="183" spans="1:48" ht="46.8" x14ac:dyDescent="0.25">
      <c r="A183" s="463"/>
      <c r="B183" s="463"/>
      <c r="C183" s="481"/>
      <c r="D183" s="482"/>
      <c r="E183" s="458"/>
      <c r="F183" s="47"/>
      <c r="G183" s="477"/>
      <c r="H183" s="487"/>
      <c r="I183" s="488"/>
      <c r="J183" s="489" t="s">
        <v>52</v>
      </c>
      <c r="K183" s="489"/>
      <c r="L183" s="490" t="s">
        <v>52</v>
      </c>
      <c r="M183" s="489"/>
      <c r="N183" s="483"/>
      <c r="O183" s="483"/>
      <c r="P183" s="496"/>
      <c r="Q183" s="497"/>
      <c r="R183" s="501">
        <f t="shared" si="44"/>
        <v>0</v>
      </c>
      <c r="S183" s="497"/>
      <c r="T183" s="512"/>
      <c r="U183" s="512"/>
      <c r="V183" s="515"/>
      <c r="W183" s="512"/>
      <c r="X183" s="516"/>
      <c r="Y183" s="516"/>
      <c r="Z183" s="486"/>
      <c r="AA183" s="485"/>
      <c r="AB183" s="479"/>
      <c r="AC183" s="48"/>
      <c r="AD183" s="19" t="s">
        <v>55</v>
      </c>
      <c r="AE183" s="461">
        <f t="shared" si="59"/>
        <v>44197</v>
      </c>
      <c r="AF183" s="461">
        <f t="shared" si="45"/>
        <v>44198</v>
      </c>
      <c r="AG183" s="459"/>
      <c r="AH183" s="459"/>
      <c r="AI183" s="459"/>
      <c r="AJ183" s="469">
        <f t="shared" si="46"/>
        <v>0</v>
      </c>
      <c r="AK183" s="469">
        <f t="shared" si="47"/>
        <v>0</v>
      </c>
      <c r="AL183" s="469">
        <f t="shared" si="48"/>
        <v>0</v>
      </c>
      <c r="AM183" s="469">
        <f t="shared" si="49"/>
        <v>0</v>
      </c>
      <c r="AN183" s="469">
        <f t="shared" si="50"/>
        <v>0</v>
      </c>
      <c r="AO183" s="469">
        <f t="shared" si="51"/>
        <v>0</v>
      </c>
      <c r="AP183" s="469">
        <f t="shared" si="52"/>
        <v>0</v>
      </c>
      <c r="AQ183" s="469">
        <f t="shared" si="53"/>
        <v>0</v>
      </c>
      <c r="AR183" s="469">
        <f t="shared" si="54"/>
        <v>0</v>
      </c>
      <c r="AS183" s="469">
        <f t="shared" si="55"/>
        <v>0</v>
      </c>
      <c r="AT183" s="469">
        <f t="shared" si="56"/>
        <v>0</v>
      </c>
      <c r="AU183" s="469">
        <f t="shared" si="57"/>
        <v>0</v>
      </c>
      <c r="AV183" s="469">
        <f t="shared" si="58"/>
        <v>0</v>
      </c>
    </row>
    <row r="184" spans="1:48" ht="46.8" x14ac:dyDescent="0.25">
      <c r="A184" s="463"/>
      <c r="B184" s="463"/>
      <c r="C184" s="481"/>
      <c r="D184" s="482"/>
      <c r="E184" s="458"/>
      <c r="F184" s="47"/>
      <c r="G184" s="477"/>
      <c r="H184" s="487"/>
      <c r="I184" s="488"/>
      <c r="J184" s="489" t="s">
        <v>52</v>
      </c>
      <c r="K184" s="489"/>
      <c r="L184" s="490" t="s">
        <v>52</v>
      </c>
      <c r="M184" s="489"/>
      <c r="N184" s="483"/>
      <c r="O184" s="483"/>
      <c r="P184" s="496"/>
      <c r="Q184" s="497"/>
      <c r="R184" s="501">
        <f t="shared" si="44"/>
        <v>0</v>
      </c>
      <c r="S184" s="497"/>
      <c r="T184" s="512"/>
      <c r="U184" s="512"/>
      <c r="V184" s="515"/>
      <c r="W184" s="512"/>
      <c r="X184" s="516"/>
      <c r="Y184" s="516"/>
      <c r="Z184" s="486"/>
      <c r="AA184" s="485"/>
      <c r="AB184" s="479"/>
      <c r="AC184" s="48"/>
      <c r="AD184" s="19" t="s">
        <v>55</v>
      </c>
      <c r="AE184" s="461">
        <f t="shared" si="59"/>
        <v>44197</v>
      </c>
      <c r="AF184" s="461">
        <f t="shared" si="45"/>
        <v>44198</v>
      </c>
      <c r="AG184" s="459"/>
      <c r="AH184" s="459"/>
      <c r="AI184" s="459"/>
      <c r="AJ184" s="469">
        <f t="shared" si="46"/>
        <v>0</v>
      </c>
      <c r="AK184" s="469">
        <f t="shared" si="47"/>
        <v>0</v>
      </c>
      <c r="AL184" s="469">
        <f t="shared" si="48"/>
        <v>0</v>
      </c>
      <c r="AM184" s="469">
        <f t="shared" si="49"/>
        <v>0</v>
      </c>
      <c r="AN184" s="469">
        <f t="shared" si="50"/>
        <v>0</v>
      </c>
      <c r="AO184" s="469">
        <f t="shared" si="51"/>
        <v>0</v>
      </c>
      <c r="AP184" s="469">
        <f t="shared" si="52"/>
        <v>0</v>
      </c>
      <c r="AQ184" s="469">
        <f t="shared" si="53"/>
        <v>0</v>
      </c>
      <c r="AR184" s="469">
        <f t="shared" si="54"/>
        <v>0</v>
      </c>
      <c r="AS184" s="469">
        <f t="shared" si="55"/>
        <v>0</v>
      </c>
      <c r="AT184" s="469">
        <f t="shared" si="56"/>
        <v>0</v>
      </c>
      <c r="AU184" s="469">
        <f t="shared" si="57"/>
        <v>0</v>
      </c>
      <c r="AV184" s="469">
        <f t="shared" si="58"/>
        <v>0</v>
      </c>
    </row>
    <row r="185" spans="1:48" ht="46.8" x14ac:dyDescent="0.25">
      <c r="A185" s="463"/>
      <c r="B185" s="463"/>
      <c r="C185" s="481"/>
      <c r="D185" s="482"/>
      <c r="E185" s="458"/>
      <c r="F185" s="47"/>
      <c r="G185" s="477"/>
      <c r="H185" s="487"/>
      <c r="I185" s="488"/>
      <c r="J185" s="489" t="s">
        <v>52</v>
      </c>
      <c r="K185" s="489"/>
      <c r="L185" s="490" t="s">
        <v>52</v>
      </c>
      <c r="M185" s="489"/>
      <c r="N185" s="483"/>
      <c r="O185" s="483"/>
      <c r="P185" s="496"/>
      <c r="Q185" s="497"/>
      <c r="R185" s="501">
        <f t="shared" si="44"/>
        <v>0</v>
      </c>
      <c r="S185" s="497"/>
      <c r="T185" s="512"/>
      <c r="U185" s="512"/>
      <c r="V185" s="515"/>
      <c r="W185" s="512"/>
      <c r="X185" s="516"/>
      <c r="Y185" s="516"/>
      <c r="Z185" s="486"/>
      <c r="AA185" s="485"/>
      <c r="AB185" s="479"/>
      <c r="AC185" s="48"/>
      <c r="AD185" s="19" t="s">
        <v>55</v>
      </c>
      <c r="AE185" s="461">
        <f t="shared" si="59"/>
        <v>44197</v>
      </c>
      <c r="AF185" s="461">
        <f t="shared" si="45"/>
        <v>44198</v>
      </c>
      <c r="AG185" s="459"/>
      <c r="AH185" s="459"/>
      <c r="AI185" s="459"/>
      <c r="AJ185" s="469">
        <f t="shared" si="46"/>
        <v>0</v>
      </c>
      <c r="AK185" s="469">
        <f t="shared" si="47"/>
        <v>0</v>
      </c>
      <c r="AL185" s="469">
        <f t="shared" si="48"/>
        <v>0</v>
      </c>
      <c r="AM185" s="469">
        <f t="shared" si="49"/>
        <v>0</v>
      </c>
      <c r="AN185" s="469">
        <f t="shared" si="50"/>
        <v>0</v>
      </c>
      <c r="AO185" s="469">
        <f t="shared" si="51"/>
        <v>0</v>
      </c>
      <c r="AP185" s="469">
        <f t="shared" si="52"/>
        <v>0</v>
      </c>
      <c r="AQ185" s="469">
        <f t="shared" si="53"/>
        <v>0</v>
      </c>
      <c r="AR185" s="469">
        <f t="shared" si="54"/>
        <v>0</v>
      </c>
      <c r="AS185" s="469">
        <f t="shared" si="55"/>
        <v>0</v>
      </c>
      <c r="AT185" s="469">
        <f t="shared" si="56"/>
        <v>0</v>
      </c>
      <c r="AU185" s="469">
        <f t="shared" si="57"/>
        <v>0</v>
      </c>
      <c r="AV185" s="469">
        <f t="shared" si="58"/>
        <v>0</v>
      </c>
    </row>
    <row r="186" spans="1:48" ht="46.8" x14ac:dyDescent="0.25">
      <c r="A186" s="463"/>
      <c r="B186" s="463"/>
      <c r="C186" s="481"/>
      <c r="D186" s="482"/>
      <c r="E186" s="458"/>
      <c r="F186" s="47"/>
      <c r="G186" s="477"/>
      <c r="H186" s="487"/>
      <c r="I186" s="488"/>
      <c r="J186" s="489" t="s">
        <v>52</v>
      </c>
      <c r="K186" s="489"/>
      <c r="L186" s="490" t="s">
        <v>52</v>
      </c>
      <c r="M186" s="489"/>
      <c r="N186" s="483"/>
      <c r="O186" s="483"/>
      <c r="P186" s="496"/>
      <c r="Q186" s="497"/>
      <c r="R186" s="501">
        <f t="shared" si="44"/>
        <v>0</v>
      </c>
      <c r="S186" s="497"/>
      <c r="T186" s="512"/>
      <c r="U186" s="512"/>
      <c r="V186" s="515"/>
      <c r="W186" s="512"/>
      <c r="X186" s="516"/>
      <c r="Y186" s="516"/>
      <c r="Z186" s="486"/>
      <c r="AA186" s="485"/>
      <c r="AB186" s="479"/>
      <c r="AC186" s="48"/>
      <c r="AD186" s="19" t="s">
        <v>55</v>
      </c>
      <c r="AE186" s="461">
        <f t="shared" si="59"/>
        <v>44197</v>
      </c>
      <c r="AF186" s="461">
        <f t="shared" si="45"/>
        <v>44198</v>
      </c>
      <c r="AG186" s="459"/>
      <c r="AH186" s="459"/>
      <c r="AI186" s="459"/>
      <c r="AJ186" s="469">
        <f t="shared" si="46"/>
        <v>0</v>
      </c>
      <c r="AK186" s="469">
        <f t="shared" si="47"/>
        <v>0</v>
      </c>
      <c r="AL186" s="469">
        <f t="shared" si="48"/>
        <v>0</v>
      </c>
      <c r="AM186" s="469">
        <f t="shared" si="49"/>
        <v>0</v>
      </c>
      <c r="AN186" s="469">
        <f t="shared" si="50"/>
        <v>0</v>
      </c>
      <c r="AO186" s="469">
        <f t="shared" si="51"/>
        <v>0</v>
      </c>
      <c r="AP186" s="469">
        <f t="shared" si="52"/>
        <v>0</v>
      </c>
      <c r="AQ186" s="469">
        <f t="shared" si="53"/>
        <v>0</v>
      </c>
      <c r="AR186" s="469">
        <f t="shared" si="54"/>
        <v>0</v>
      </c>
      <c r="AS186" s="469">
        <f t="shared" si="55"/>
        <v>0</v>
      </c>
      <c r="AT186" s="469">
        <f t="shared" si="56"/>
        <v>0</v>
      </c>
      <c r="AU186" s="469">
        <f t="shared" si="57"/>
        <v>0</v>
      </c>
      <c r="AV186" s="469">
        <f t="shared" si="58"/>
        <v>0</v>
      </c>
    </row>
    <row r="187" spans="1:48" ht="46.8" x14ac:dyDescent="0.25">
      <c r="A187" s="463"/>
      <c r="B187" s="463"/>
      <c r="C187" s="481"/>
      <c r="D187" s="482"/>
      <c r="E187" s="458"/>
      <c r="F187" s="47"/>
      <c r="G187" s="477"/>
      <c r="H187" s="487"/>
      <c r="I187" s="488"/>
      <c r="J187" s="489" t="s">
        <v>52</v>
      </c>
      <c r="K187" s="489"/>
      <c r="L187" s="490" t="s">
        <v>52</v>
      </c>
      <c r="M187" s="489"/>
      <c r="N187" s="483"/>
      <c r="O187" s="483"/>
      <c r="P187" s="496"/>
      <c r="Q187" s="497"/>
      <c r="R187" s="501">
        <f t="shared" si="44"/>
        <v>0</v>
      </c>
      <c r="S187" s="497"/>
      <c r="T187" s="512"/>
      <c r="U187" s="512"/>
      <c r="V187" s="515"/>
      <c r="W187" s="512"/>
      <c r="X187" s="516"/>
      <c r="Y187" s="516"/>
      <c r="Z187" s="486"/>
      <c r="AA187" s="485"/>
      <c r="AB187" s="479"/>
      <c r="AC187" s="48"/>
      <c r="AD187" s="19" t="s">
        <v>55</v>
      </c>
      <c r="AE187" s="461">
        <f t="shared" si="59"/>
        <v>44197</v>
      </c>
      <c r="AF187" s="461">
        <f t="shared" si="45"/>
        <v>44198</v>
      </c>
      <c r="AG187" s="459"/>
      <c r="AH187" s="459"/>
      <c r="AI187" s="459"/>
      <c r="AJ187" s="469">
        <f t="shared" si="46"/>
        <v>0</v>
      </c>
      <c r="AK187" s="469">
        <f t="shared" si="47"/>
        <v>0</v>
      </c>
      <c r="AL187" s="469">
        <f t="shared" si="48"/>
        <v>0</v>
      </c>
      <c r="AM187" s="469">
        <f t="shared" si="49"/>
        <v>0</v>
      </c>
      <c r="AN187" s="469">
        <f t="shared" si="50"/>
        <v>0</v>
      </c>
      <c r="AO187" s="469">
        <f t="shared" si="51"/>
        <v>0</v>
      </c>
      <c r="AP187" s="469">
        <f t="shared" si="52"/>
        <v>0</v>
      </c>
      <c r="AQ187" s="469">
        <f t="shared" si="53"/>
        <v>0</v>
      </c>
      <c r="AR187" s="469">
        <f t="shared" si="54"/>
        <v>0</v>
      </c>
      <c r="AS187" s="469">
        <f t="shared" si="55"/>
        <v>0</v>
      </c>
      <c r="AT187" s="469">
        <f t="shared" si="56"/>
        <v>0</v>
      </c>
      <c r="AU187" s="469">
        <f t="shared" si="57"/>
        <v>0</v>
      </c>
      <c r="AV187" s="469">
        <f t="shared" si="58"/>
        <v>0</v>
      </c>
    </row>
    <row r="188" spans="1:48" ht="46.8" x14ac:dyDescent="0.25">
      <c r="A188" s="463"/>
      <c r="B188" s="463"/>
      <c r="C188" s="481"/>
      <c r="D188" s="482"/>
      <c r="E188" s="458"/>
      <c r="F188" s="47"/>
      <c r="G188" s="477"/>
      <c r="H188" s="487"/>
      <c r="I188" s="488"/>
      <c r="J188" s="489" t="s">
        <v>52</v>
      </c>
      <c r="K188" s="489"/>
      <c r="L188" s="490" t="s">
        <v>52</v>
      </c>
      <c r="M188" s="489"/>
      <c r="N188" s="483"/>
      <c r="O188" s="483"/>
      <c r="P188" s="496"/>
      <c r="Q188" s="497"/>
      <c r="R188" s="501">
        <f t="shared" si="44"/>
        <v>0</v>
      </c>
      <c r="S188" s="497"/>
      <c r="T188" s="512"/>
      <c r="U188" s="512"/>
      <c r="V188" s="515"/>
      <c r="W188" s="512"/>
      <c r="X188" s="516"/>
      <c r="Y188" s="516"/>
      <c r="Z188" s="486"/>
      <c r="AA188" s="485"/>
      <c r="AB188" s="479"/>
      <c r="AC188" s="48"/>
      <c r="AD188" s="19" t="s">
        <v>55</v>
      </c>
      <c r="AE188" s="461">
        <f t="shared" si="59"/>
        <v>44197</v>
      </c>
      <c r="AF188" s="461">
        <f t="shared" si="45"/>
        <v>44198</v>
      </c>
      <c r="AG188" s="459"/>
      <c r="AH188" s="459"/>
      <c r="AI188" s="459"/>
      <c r="AJ188" s="469">
        <f t="shared" si="46"/>
        <v>0</v>
      </c>
      <c r="AK188" s="469">
        <f t="shared" si="47"/>
        <v>0</v>
      </c>
      <c r="AL188" s="469">
        <f t="shared" si="48"/>
        <v>0</v>
      </c>
      <c r="AM188" s="469">
        <f t="shared" si="49"/>
        <v>0</v>
      </c>
      <c r="AN188" s="469">
        <f t="shared" si="50"/>
        <v>0</v>
      </c>
      <c r="AO188" s="469">
        <f t="shared" si="51"/>
        <v>0</v>
      </c>
      <c r="AP188" s="469">
        <f t="shared" si="52"/>
        <v>0</v>
      </c>
      <c r="AQ188" s="469">
        <f t="shared" si="53"/>
        <v>0</v>
      </c>
      <c r="AR188" s="469">
        <f t="shared" si="54"/>
        <v>0</v>
      </c>
      <c r="AS188" s="469">
        <f t="shared" si="55"/>
        <v>0</v>
      </c>
      <c r="AT188" s="469">
        <f t="shared" si="56"/>
        <v>0</v>
      </c>
      <c r="AU188" s="469">
        <f t="shared" si="57"/>
        <v>0</v>
      </c>
      <c r="AV188" s="469">
        <f t="shared" si="58"/>
        <v>0</v>
      </c>
    </row>
    <row r="189" spans="1:48" ht="46.8" x14ac:dyDescent="0.25">
      <c r="A189" s="463"/>
      <c r="B189" s="463"/>
      <c r="C189" s="481"/>
      <c r="D189" s="482"/>
      <c r="E189" s="458"/>
      <c r="F189" s="47"/>
      <c r="G189" s="477"/>
      <c r="H189" s="487"/>
      <c r="I189" s="488"/>
      <c r="J189" s="489" t="s">
        <v>52</v>
      </c>
      <c r="K189" s="489"/>
      <c r="L189" s="490" t="s">
        <v>52</v>
      </c>
      <c r="M189" s="489"/>
      <c r="N189" s="483"/>
      <c r="O189" s="483"/>
      <c r="P189" s="496"/>
      <c r="Q189" s="497"/>
      <c r="R189" s="501">
        <f t="shared" si="44"/>
        <v>0</v>
      </c>
      <c r="S189" s="497"/>
      <c r="T189" s="512"/>
      <c r="U189" s="512"/>
      <c r="V189" s="515"/>
      <c r="W189" s="512"/>
      <c r="X189" s="516"/>
      <c r="Y189" s="516"/>
      <c r="Z189" s="486"/>
      <c r="AA189" s="485"/>
      <c r="AB189" s="479"/>
      <c r="AC189" s="48"/>
      <c r="AD189" s="19" t="s">
        <v>55</v>
      </c>
      <c r="AE189" s="461">
        <f t="shared" si="59"/>
        <v>44197</v>
      </c>
      <c r="AF189" s="461">
        <f t="shared" si="45"/>
        <v>44198</v>
      </c>
      <c r="AG189" s="459"/>
      <c r="AH189" s="459"/>
      <c r="AI189" s="459"/>
      <c r="AJ189" s="469">
        <f t="shared" si="46"/>
        <v>0</v>
      </c>
      <c r="AK189" s="469">
        <f t="shared" si="47"/>
        <v>0</v>
      </c>
      <c r="AL189" s="469">
        <f t="shared" si="48"/>
        <v>0</v>
      </c>
      <c r="AM189" s="469">
        <f t="shared" si="49"/>
        <v>0</v>
      </c>
      <c r="AN189" s="469">
        <f t="shared" si="50"/>
        <v>0</v>
      </c>
      <c r="AO189" s="469">
        <f t="shared" si="51"/>
        <v>0</v>
      </c>
      <c r="AP189" s="469">
        <f t="shared" si="52"/>
        <v>0</v>
      </c>
      <c r="AQ189" s="469">
        <f t="shared" si="53"/>
        <v>0</v>
      </c>
      <c r="AR189" s="469">
        <f t="shared" si="54"/>
        <v>0</v>
      </c>
      <c r="AS189" s="469">
        <f t="shared" si="55"/>
        <v>0</v>
      </c>
      <c r="AT189" s="469">
        <f t="shared" si="56"/>
        <v>0</v>
      </c>
      <c r="AU189" s="469">
        <f t="shared" si="57"/>
        <v>0</v>
      </c>
      <c r="AV189" s="469">
        <f t="shared" si="58"/>
        <v>0</v>
      </c>
    </row>
    <row r="190" spans="1:48" ht="46.8" x14ac:dyDescent="0.25">
      <c r="A190" s="463"/>
      <c r="B190" s="463"/>
      <c r="C190" s="481"/>
      <c r="D190" s="482"/>
      <c r="E190" s="458"/>
      <c r="F190" s="47"/>
      <c r="G190" s="477"/>
      <c r="H190" s="487"/>
      <c r="I190" s="488"/>
      <c r="J190" s="489" t="s">
        <v>52</v>
      </c>
      <c r="K190" s="489"/>
      <c r="L190" s="490" t="s">
        <v>52</v>
      </c>
      <c r="M190" s="489"/>
      <c r="N190" s="483"/>
      <c r="O190" s="483"/>
      <c r="P190" s="496"/>
      <c r="Q190" s="497"/>
      <c r="R190" s="501">
        <f t="shared" si="44"/>
        <v>0</v>
      </c>
      <c r="S190" s="497"/>
      <c r="T190" s="512"/>
      <c r="U190" s="512"/>
      <c r="V190" s="515"/>
      <c r="W190" s="512"/>
      <c r="X190" s="516"/>
      <c r="Y190" s="516"/>
      <c r="Z190" s="486"/>
      <c r="AA190" s="485"/>
      <c r="AB190" s="479"/>
      <c r="AC190" s="48"/>
      <c r="AD190" s="19" t="s">
        <v>55</v>
      </c>
      <c r="AE190" s="461">
        <f t="shared" si="59"/>
        <v>44197</v>
      </c>
      <c r="AF190" s="461">
        <f t="shared" si="45"/>
        <v>44198</v>
      </c>
      <c r="AG190" s="459"/>
      <c r="AH190" s="459"/>
      <c r="AI190" s="459"/>
      <c r="AJ190" s="469">
        <f t="shared" si="46"/>
        <v>0</v>
      </c>
      <c r="AK190" s="469">
        <f t="shared" si="47"/>
        <v>0</v>
      </c>
      <c r="AL190" s="469">
        <f t="shared" si="48"/>
        <v>0</v>
      </c>
      <c r="AM190" s="469">
        <f t="shared" si="49"/>
        <v>0</v>
      </c>
      <c r="AN190" s="469">
        <f t="shared" si="50"/>
        <v>0</v>
      </c>
      <c r="AO190" s="469">
        <f t="shared" si="51"/>
        <v>0</v>
      </c>
      <c r="AP190" s="469">
        <f t="shared" si="52"/>
        <v>0</v>
      </c>
      <c r="AQ190" s="469">
        <f t="shared" si="53"/>
        <v>0</v>
      </c>
      <c r="AR190" s="469">
        <f t="shared" si="54"/>
        <v>0</v>
      </c>
      <c r="AS190" s="469">
        <f t="shared" si="55"/>
        <v>0</v>
      </c>
      <c r="AT190" s="469">
        <f t="shared" si="56"/>
        <v>0</v>
      </c>
      <c r="AU190" s="469">
        <f t="shared" si="57"/>
        <v>0</v>
      </c>
      <c r="AV190" s="469">
        <f t="shared" si="58"/>
        <v>0</v>
      </c>
    </row>
    <row r="191" spans="1:48" ht="46.8" x14ac:dyDescent="0.25">
      <c r="A191" s="463"/>
      <c r="B191" s="463"/>
      <c r="C191" s="481"/>
      <c r="D191" s="482"/>
      <c r="E191" s="458"/>
      <c r="F191" s="47"/>
      <c r="G191" s="477"/>
      <c r="H191" s="487"/>
      <c r="I191" s="488"/>
      <c r="J191" s="489" t="s">
        <v>52</v>
      </c>
      <c r="K191" s="489"/>
      <c r="L191" s="490" t="s">
        <v>52</v>
      </c>
      <c r="M191" s="489"/>
      <c r="N191" s="483"/>
      <c r="O191" s="483"/>
      <c r="P191" s="496"/>
      <c r="Q191" s="497"/>
      <c r="R191" s="501">
        <f t="shared" si="44"/>
        <v>0</v>
      </c>
      <c r="S191" s="497"/>
      <c r="T191" s="512"/>
      <c r="U191" s="512"/>
      <c r="V191" s="515"/>
      <c r="W191" s="512"/>
      <c r="X191" s="516"/>
      <c r="Y191" s="516"/>
      <c r="Z191" s="486"/>
      <c r="AA191" s="485"/>
      <c r="AB191" s="479"/>
      <c r="AC191" s="48"/>
      <c r="AD191" s="19" t="s">
        <v>55</v>
      </c>
      <c r="AE191" s="461">
        <f t="shared" si="59"/>
        <v>44197</v>
      </c>
      <c r="AF191" s="461">
        <f t="shared" si="45"/>
        <v>44198</v>
      </c>
      <c r="AG191" s="459"/>
      <c r="AH191" s="459"/>
      <c r="AI191" s="459"/>
      <c r="AJ191" s="469">
        <f t="shared" si="46"/>
        <v>0</v>
      </c>
      <c r="AK191" s="469">
        <f t="shared" si="47"/>
        <v>0</v>
      </c>
      <c r="AL191" s="469">
        <f t="shared" si="48"/>
        <v>0</v>
      </c>
      <c r="AM191" s="469">
        <f t="shared" si="49"/>
        <v>0</v>
      </c>
      <c r="AN191" s="469">
        <f t="shared" si="50"/>
        <v>0</v>
      </c>
      <c r="AO191" s="469">
        <f t="shared" si="51"/>
        <v>0</v>
      </c>
      <c r="AP191" s="469">
        <f t="shared" si="52"/>
        <v>0</v>
      </c>
      <c r="AQ191" s="469">
        <f t="shared" si="53"/>
        <v>0</v>
      </c>
      <c r="AR191" s="469">
        <f t="shared" si="54"/>
        <v>0</v>
      </c>
      <c r="AS191" s="469">
        <f t="shared" si="55"/>
        <v>0</v>
      </c>
      <c r="AT191" s="469">
        <f t="shared" si="56"/>
        <v>0</v>
      </c>
      <c r="AU191" s="469">
        <f t="shared" si="57"/>
        <v>0</v>
      </c>
      <c r="AV191" s="469">
        <f t="shared" si="58"/>
        <v>0</v>
      </c>
    </row>
    <row r="192" spans="1:48" ht="46.8" x14ac:dyDescent="0.25">
      <c r="A192" s="463"/>
      <c r="B192" s="463"/>
      <c r="C192" s="481"/>
      <c r="D192" s="482"/>
      <c r="E192" s="458"/>
      <c r="F192" s="47"/>
      <c r="G192" s="477"/>
      <c r="H192" s="487"/>
      <c r="I192" s="488"/>
      <c r="J192" s="489" t="s">
        <v>52</v>
      </c>
      <c r="K192" s="489"/>
      <c r="L192" s="490" t="s">
        <v>52</v>
      </c>
      <c r="M192" s="489"/>
      <c r="N192" s="483"/>
      <c r="O192" s="483"/>
      <c r="P192" s="496"/>
      <c r="Q192" s="497"/>
      <c r="R192" s="501">
        <f t="shared" si="44"/>
        <v>0</v>
      </c>
      <c r="S192" s="497"/>
      <c r="T192" s="512"/>
      <c r="U192" s="512"/>
      <c r="V192" s="515"/>
      <c r="W192" s="512"/>
      <c r="X192" s="516"/>
      <c r="Y192" s="516"/>
      <c r="Z192" s="486"/>
      <c r="AA192" s="485"/>
      <c r="AB192" s="479"/>
      <c r="AC192" s="48"/>
      <c r="AD192" s="19" t="s">
        <v>55</v>
      </c>
      <c r="AE192" s="461">
        <f t="shared" si="59"/>
        <v>44197</v>
      </c>
      <c r="AF192" s="461">
        <f t="shared" si="45"/>
        <v>44198</v>
      </c>
      <c r="AG192" s="459"/>
      <c r="AH192" s="459"/>
      <c r="AI192" s="459"/>
      <c r="AJ192" s="469">
        <f t="shared" si="46"/>
        <v>0</v>
      </c>
      <c r="AK192" s="469">
        <f t="shared" si="47"/>
        <v>0</v>
      </c>
      <c r="AL192" s="469">
        <f t="shared" si="48"/>
        <v>0</v>
      </c>
      <c r="AM192" s="469">
        <f t="shared" si="49"/>
        <v>0</v>
      </c>
      <c r="AN192" s="469">
        <f t="shared" si="50"/>
        <v>0</v>
      </c>
      <c r="AO192" s="469">
        <f t="shared" si="51"/>
        <v>0</v>
      </c>
      <c r="AP192" s="469">
        <f t="shared" si="52"/>
        <v>0</v>
      </c>
      <c r="AQ192" s="469">
        <f t="shared" si="53"/>
        <v>0</v>
      </c>
      <c r="AR192" s="469">
        <f t="shared" si="54"/>
        <v>0</v>
      </c>
      <c r="AS192" s="469">
        <f t="shared" si="55"/>
        <v>0</v>
      </c>
      <c r="AT192" s="469">
        <f t="shared" si="56"/>
        <v>0</v>
      </c>
      <c r="AU192" s="469">
        <f t="shared" si="57"/>
        <v>0</v>
      </c>
      <c r="AV192" s="469">
        <f t="shared" si="58"/>
        <v>0</v>
      </c>
    </row>
    <row r="193" spans="1:48" ht="46.8" x14ac:dyDescent="0.25">
      <c r="A193" s="463"/>
      <c r="B193" s="463"/>
      <c r="C193" s="481"/>
      <c r="D193" s="482"/>
      <c r="E193" s="458"/>
      <c r="F193" s="47"/>
      <c r="G193" s="477"/>
      <c r="H193" s="487"/>
      <c r="I193" s="488"/>
      <c r="J193" s="489" t="s">
        <v>52</v>
      </c>
      <c r="K193" s="489"/>
      <c r="L193" s="490" t="s">
        <v>52</v>
      </c>
      <c r="M193" s="489"/>
      <c r="N193" s="483"/>
      <c r="O193" s="483"/>
      <c r="P193" s="496"/>
      <c r="Q193" s="497"/>
      <c r="R193" s="501">
        <f t="shared" si="44"/>
        <v>0</v>
      </c>
      <c r="S193" s="497"/>
      <c r="T193" s="512"/>
      <c r="U193" s="512"/>
      <c r="V193" s="515"/>
      <c r="W193" s="512"/>
      <c r="X193" s="516"/>
      <c r="Y193" s="516"/>
      <c r="Z193" s="486"/>
      <c r="AA193" s="485"/>
      <c r="AB193" s="479"/>
      <c r="AC193" s="48"/>
      <c r="AD193" s="19" t="s">
        <v>55</v>
      </c>
      <c r="AE193" s="461">
        <f t="shared" si="59"/>
        <v>44197</v>
      </c>
      <c r="AF193" s="461">
        <f t="shared" si="45"/>
        <v>44198</v>
      </c>
      <c r="AG193" s="459"/>
      <c r="AH193" s="459"/>
      <c r="AI193" s="459"/>
      <c r="AJ193" s="469">
        <f t="shared" si="46"/>
        <v>0</v>
      </c>
      <c r="AK193" s="469">
        <f t="shared" si="47"/>
        <v>0</v>
      </c>
      <c r="AL193" s="469">
        <f t="shared" si="48"/>
        <v>0</v>
      </c>
      <c r="AM193" s="469">
        <f t="shared" si="49"/>
        <v>0</v>
      </c>
      <c r="AN193" s="469">
        <f t="shared" si="50"/>
        <v>0</v>
      </c>
      <c r="AO193" s="469">
        <f t="shared" si="51"/>
        <v>0</v>
      </c>
      <c r="AP193" s="469">
        <f t="shared" si="52"/>
        <v>0</v>
      </c>
      <c r="AQ193" s="469">
        <f t="shared" si="53"/>
        <v>0</v>
      </c>
      <c r="AR193" s="469">
        <f t="shared" si="54"/>
        <v>0</v>
      </c>
      <c r="AS193" s="469">
        <f t="shared" si="55"/>
        <v>0</v>
      </c>
      <c r="AT193" s="469">
        <f t="shared" si="56"/>
        <v>0</v>
      </c>
      <c r="AU193" s="469">
        <f t="shared" si="57"/>
        <v>0</v>
      </c>
      <c r="AV193" s="469">
        <f t="shared" si="58"/>
        <v>0</v>
      </c>
    </row>
    <row r="194" spans="1:48" ht="46.8" x14ac:dyDescent="0.25">
      <c r="A194" s="463"/>
      <c r="B194" s="463"/>
      <c r="C194" s="481"/>
      <c r="D194" s="482"/>
      <c r="E194" s="458"/>
      <c r="F194" s="47"/>
      <c r="G194" s="477"/>
      <c r="H194" s="487"/>
      <c r="I194" s="488"/>
      <c r="J194" s="489" t="s">
        <v>52</v>
      </c>
      <c r="K194" s="489"/>
      <c r="L194" s="490" t="s">
        <v>52</v>
      </c>
      <c r="M194" s="489"/>
      <c r="N194" s="483"/>
      <c r="O194" s="483"/>
      <c r="P194" s="496"/>
      <c r="Q194" s="497"/>
      <c r="R194" s="501">
        <f t="shared" si="44"/>
        <v>0</v>
      </c>
      <c r="S194" s="497"/>
      <c r="T194" s="512"/>
      <c r="U194" s="512"/>
      <c r="V194" s="515"/>
      <c r="W194" s="512"/>
      <c r="X194" s="516"/>
      <c r="Y194" s="516"/>
      <c r="Z194" s="486"/>
      <c r="AA194" s="485"/>
      <c r="AB194" s="479"/>
      <c r="AC194" s="48"/>
      <c r="AD194" s="19" t="s">
        <v>55</v>
      </c>
      <c r="AE194" s="461">
        <f t="shared" si="59"/>
        <v>44197</v>
      </c>
      <c r="AF194" s="461">
        <f t="shared" si="45"/>
        <v>44198</v>
      </c>
      <c r="AG194" s="459"/>
      <c r="AH194" s="459"/>
      <c r="AI194" s="459"/>
      <c r="AJ194" s="469">
        <f t="shared" si="46"/>
        <v>0</v>
      </c>
      <c r="AK194" s="469">
        <f t="shared" si="47"/>
        <v>0</v>
      </c>
      <c r="AL194" s="469">
        <f t="shared" si="48"/>
        <v>0</v>
      </c>
      <c r="AM194" s="469">
        <f t="shared" si="49"/>
        <v>0</v>
      </c>
      <c r="AN194" s="469">
        <f t="shared" si="50"/>
        <v>0</v>
      </c>
      <c r="AO194" s="469">
        <f t="shared" si="51"/>
        <v>0</v>
      </c>
      <c r="AP194" s="469">
        <f t="shared" si="52"/>
        <v>0</v>
      </c>
      <c r="AQ194" s="469">
        <f t="shared" si="53"/>
        <v>0</v>
      </c>
      <c r="AR194" s="469">
        <f t="shared" si="54"/>
        <v>0</v>
      </c>
      <c r="AS194" s="469">
        <f t="shared" si="55"/>
        <v>0</v>
      </c>
      <c r="AT194" s="469">
        <f t="shared" si="56"/>
        <v>0</v>
      </c>
      <c r="AU194" s="469">
        <f t="shared" si="57"/>
        <v>0</v>
      </c>
      <c r="AV194" s="469">
        <f t="shared" si="58"/>
        <v>0</v>
      </c>
    </row>
    <row r="195" spans="1:48" ht="46.8" x14ac:dyDescent="0.25">
      <c r="A195" s="463"/>
      <c r="B195" s="463"/>
      <c r="C195" s="481"/>
      <c r="D195" s="482"/>
      <c r="E195" s="458"/>
      <c r="F195" s="47"/>
      <c r="G195" s="477"/>
      <c r="H195" s="487"/>
      <c r="I195" s="488"/>
      <c r="J195" s="489" t="s">
        <v>52</v>
      </c>
      <c r="K195" s="489"/>
      <c r="L195" s="490" t="s">
        <v>52</v>
      </c>
      <c r="M195" s="489"/>
      <c r="N195" s="483"/>
      <c r="O195" s="483"/>
      <c r="P195" s="496"/>
      <c r="Q195" s="497"/>
      <c r="R195" s="501">
        <f t="shared" si="44"/>
        <v>0</v>
      </c>
      <c r="S195" s="497"/>
      <c r="T195" s="512"/>
      <c r="U195" s="512"/>
      <c r="V195" s="515"/>
      <c r="W195" s="512"/>
      <c r="X195" s="516"/>
      <c r="Y195" s="516"/>
      <c r="Z195" s="486"/>
      <c r="AA195" s="485"/>
      <c r="AB195" s="479"/>
      <c r="AC195" s="48"/>
      <c r="AD195" s="19" t="s">
        <v>55</v>
      </c>
      <c r="AE195" s="461">
        <f t="shared" si="59"/>
        <v>44197</v>
      </c>
      <c r="AF195" s="461">
        <f t="shared" si="45"/>
        <v>44198</v>
      </c>
      <c r="AG195" s="459"/>
      <c r="AH195" s="459"/>
      <c r="AI195" s="459"/>
      <c r="AJ195" s="469">
        <f t="shared" si="46"/>
        <v>0</v>
      </c>
      <c r="AK195" s="469">
        <f t="shared" si="47"/>
        <v>0</v>
      </c>
      <c r="AL195" s="469">
        <f t="shared" si="48"/>
        <v>0</v>
      </c>
      <c r="AM195" s="469">
        <f t="shared" si="49"/>
        <v>0</v>
      </c>
      <c r="AN195" s="469">
        <f t="shared" si="50"/>
        <v>0</v>
      </c>
      <c r="AO195" s="469">
        <f t="shared" si="51"/>
        <v>0</v>
      </c>
      <c r="AP195" s="469">
        <f t="shared" si="52"/>
        <v>0</v>
      </c>
      <c r="AQ195" s="469">
        <f t="shared" si="53"/>
        <v>0</v>
      </c>
      <c r="AR195" s="469">
        <f t="shared" si="54"/>
        <v>0</v>
      </c>
      <c r="AS195" s="469">
        <f t="shared" si="55"/>
        <v>0</v>
      </c>
      <c r="AT195" s="469">
        <f t="shared" si="56"/>
        <v>0</v>
      </c>
      <c r="AU195" s="469">
        <f t="shared" si="57"/>
        <v>0</v>
      </c>
      <c r="AV195" s="469">
        <f t="shared" si="58"/>
        <v>0</v>
      </c>
    </row>
    <row r="196" spans="1:48" ht="46.8" x14ac:dyDescent="0.25">
      <c r="A196" s="463"/>
      <c r="B196" s="463"/>
      <c r="C196" s="481"/>
      <c r="D196" s="482"/>
      <c r="E196" s="458"/>
      <c r="F196" s="47"/>
      <c r="G196" s="477"/>
      <c r="H196" s="487"/>
      <c r="I196" s="488"/>
      <c r="J196" s="489" t="s">
        <v>52</v>
      </c>
      <c r="K196" s="489"/>
      <c r="L196" s="490" t="s">
        <v>52</v>
      </c>
      <c r="M196" s="489"/>
      <c r="N196" s="483"/>
      <c r="O196" s="483"/>
      <c r="P196" s="496"/>
      <c r="Q196" s="497"/>
      <c r="R196" s="501">
        <f t="shared" si="44"/>
        <v>0</v>
      </c>
      <c r="S196" s="497"/>
      <c r="T196" s="512"/>
      <c r="U196" s="512"/>
      <c r="V196" s="515"/>
      <c r="W196" s="512"/>
      <c r="X196" s="516"/>
      <c r="Y196" s="516"/>
      <c r="Z196" s="486"/>
      <c r="AA196" s="485"/>
      <c r="AB196" s="479"/>
      <c r="AC196" s="48"/>
      <c r="AD196" s="19" t="s">
        <v>55</v>
      </c>
      <c r="AE196" s="461">
        <f t="shared" si="59"/>
        <v>44197</v>
      </c>
      <c r="AF196" s="461">
        <f t="shared" si="45"/>
        <v>44198</v>
      </c>
      <c r="AG196" s="459"/>
      <c r="AH196" s="459"/>
      <c r="AI196" s="459"/>
      <c r="AJ196" s="469">
        <f t="shared" si="46"/>
        <v>0</v>
      </c>
      <c r="AK196" s="469">
        <f t="shared" si="47"/>
        <v>0</v>
      </c>
      <c r="AL196" s="469">
        <f t="shared" si="48"/>
        <v>0</v>
      </c>
      <c r="AM196" s="469">
        <f t="shared" si="49"/>
        <v>0</v>
      </c>
      <c r="AN196" s="469">
        <f t="shared" si="50"/>
        <v>0</v>
      </c>
      <c r="AO196" s="469">
        <f t="shared" si="51"/>
        <v>0</v>
      </c>
      <c r="AP196" s="469">
        <f t="shared" si="52"/>
        <v>0</v>
      </c>
      <c r="AQ196" s="469">
        <f t="shared" si="53"/>
        <v>0</v>
      </c>
      <c r="AR196" s="469">
        <f t="shared" si="54"/>
        <v>0</v>
      </c>
      <c r="AS196" s="469">
        <f t="shared" si="55"/>
        <v>0</v>
      </c>
      <c r="AT196" s="469">
        <f t="shared" si="56"/>
        <v>0</v>
      </c>
      <c r="AU196" s="469">
        <f t="shared" si="57"/>
        <v>0</v>
      </c>
      <c r="AV196" s="469">
        <f t="shared" si="58"/>
        <v>0</v>
      </c>
    </row>
    <row r="197" spans="1:48" ht="46.8" x14ac:dyDescent="0.25">
      <c r="A197" s="463"/>
      <c r="B197" s="463"/>
      <c r="C197" s="481"/>
      <c r="D197" s="482"/>
      <c r="E197" s="458"/>
      <c r="F197" s="47"/>
      <c r="G197" s="477"/>
      <c r="H197" s="487"/>
      <c r="I197" s="488"/>
      <c r="J197" s="489" t="s">
        <v>52</v>
      </c>
      <c r="K197" s="489"/>
      <c r="L197" s="490" t="s">
        <v>52</v>
      </c>
      <c r="M197" s="489"/>
      <c r="N197" s="483"/>
      <c r="O197" s="483"/>
      <c r="P197" s="496"/>
      <c r="Q197" s="497"/>
      <c r="R197" s="501">
        <f t="shared" si="44"/>
        <v>0</v>
      </c>
      <c r="S197" s="497"/>
      <c r="T197" s="512"/>
      <c r="U197" s="512"/>
      <c r="V197" s="515"/>
      <c r="W197" s="512"/>
      <c r="X197" s="516"/>
      <c r="Y197" s="516"/>
      <c r="Z197" s="486"/>
      <c r="AA197" s="485"/>
      <c r="AB197" s="479"/>
      <c r="AC197" s="48"/>
      <c r="AD197" s="19" t="s">
        <v>55</v>
      </c>
      <c r="AE197" s="461">
        <f t="shared" si="59"/>
        <v>44197</v>
      </c>
      <c r="AF197" s="461">
        <f t="shared" si="45"/>
        <v>44198</v>
      </c>
      <c r="AG197" s="459"/>
      <c r="AH197" s="459"/>
      <c r="AI197" s="459"/>
      <c r="AJ197" s="469">
        <f t="shared" si="46"/>
        <v>0</v>
      </c>
      <c r="AK197" s="469">
        <f t="shared" si="47"/>
        <v>0</v>
      </c>
      <c r="AL197" s="469">
        <f t="shared" si="48"/>
        <v>0</v>
      </c>
      <c r="AM197" s="469">
        <f t="shared" si="49"/>
        <v>0</v>
      </c>
      <c r="AN197" s="469">
        <f t="shared" si="50"/>
        <v>0</v>
      </c>
      <c r="AO197" s="469">
        <f t="shared" si="51"/>
        <v>0</v>
      </c>
      <c r="AP197" s="469">
        <f t="shared" si="52"/>
        <v>0</v>
      </c>
      <c r="AQ197" s="469">
        <f t="shared" si="53"/>
        <v>0</v>
      </c>
      <c r="AR197" s="469">
        <f t="shared" si="54"/>
        <v>0</v>
      </c>
      <c r="AS197" s="469">
        <f t="shared" si="55"/>
        <v>0</v>
      </c>
      <c r="AT197" s="469">
        <f t="shared" si="56"/>
        <v>0</v>
      </c>
      <c r="AU197" s="469">
        <f t="shared" si="57"/>
        <v>0</v>
      </c>
      <c r="AV197" s="469">
        <f t="shared" si="58"/>
        <v>0</v>
      </c>
    </row>
    <row r="198" spans="1:48" ht="46.8" x14ac:dyDescent="0.25">
      <c r="A198" s="463"/>
      <c r="B198" s="463"/>
      <c r="C198" s="481"/>
      <c r="D198" s="482"/>
      <c r="E198" s="458"/>
      <c r="F198" s="47"/>
      <c r="G198" s="477"/>
      <c r="H198" s="487"/>
      <c r="I198" s="488"/>
      <c r="J198" s="489" t="s">
        <v>52</v>
      </c>
      <c r="K198" s="489"/>
      <c r="L198" s="490" t="s">
        <v>52</v>
      </c>
      <c r="M198" s="489"/>
      <c r="N198" s="483"/>
      <c r="O198" s="483"/>
      <c r="P198" s="496"/>
      <c r="Q198" s="497"/>
      <c r="R198" s="501">
        <f t="shared" si="44"/>
        <v>0</v>
      </c>
      <c r="S198" s="497"/>
      <c r="T198" s="512"/>
      <c r="U198" s="512"/>
      <c r="V198" s="515"/>
      <c r="W198" s="512"/>
      <c r="X198" s="516"/>
      <c r="Y198" s="516"/>
      <c r="Z198" s="486"/>
      <c r="AA198" s="485"/>
      <c r="AB198" s="479"/>
      <c r="AC198" s="48"/>
      <c r="AD198" s="19" t="s">
        <v>55</v>
      </c>
      <c r="AE198" s="461">
        <f t="shared" si="59"/>
        <v>44197</v>
      </c>
      <c r="AF198" s="461">
        <f t="shared" si="45"/>
        <v>44198</v>
      </c>
      <c r="AG198" s="459"/>
      <c r="AH198" s="459"/>
      <c r="AI198" s="459"/>
      <c r="AJ198" s="469">
        <f t="shared" si="46"/>
        <v>0</v>
      </c>
      <c r="AK198" s="469">
        <f t="shared" si="47"/>
        <v>0</v>
      </c>
      <c r="AL198" s="469">
        <f t="shared" si="48"/>
        <v>0</v>
      </c>
      <c r="AM198" s="469">
        <f t="shared" si="49"/>
        <v>0</v>
      </c>
      <c r="AN198" s="469">
        <f t="shared" si="50"/>
        <v>0</v>
      </c>
      <c r="AO198" s="469">
        <f t="shared" si="51"/>
        <v>0</v>
      </c>
      <c r="AP198" s="469">
        <f t="shared" si="52"/>
        <v>0</v>
      </c>
      <c r="AQ198" s="469">
        <f t="shared" si="53"/>
        <v>0</v>
      </c>
      <c r="AR198" s="469">
        <f t="shared" si="54"/>
        <v>0</v>
      </c>
      <c r="AS198" s="469">
        <f t="shared" si="55"/>
        <v>0</v>
      </c>
      <c r="AT198" s="469">
        <f t="shared" si="56"/>
        <v>0</v>
      </c>
      <c r="AU198" s="469">
        <f t="shared" si="57"/>
        <v>0</v>
      </c>
      <c r="AV198" s="469">
        <f t="shared" si="58"/>
        <v>0</v>
      </c>
    </row>
    <row r="199" spans="1:48" ht="46.8" x14ac:dyDescent="0.25">
      <c r="A199" s="463"/>
      <c r="B199" s="463"/>
      <c r="C199" s="481"/>
      <c r="D199" s="482"/>
      <c r="E199" s="458"/>
      <c r="F199" s="47"/>
      <c r="G199" s="477"/>
      <c r="H199" s="487"/>
      <c r="I199" s="488"/>
      <c r="J199" s="489" t="s">
        <v>52</v>
      </c>
      <c r="K199" s="489"/>
      <c r="L199" s="490" t="s">
        <v>52</v>
      </c>
      <c r="M199" s="489"/>
      <c r="N199" s="483"/>
      <c r="O199" s="483"/>
      <c r="P199" s="496"/>
      <c r="Q199" s="497"/>
      <c r="R199" s="501">
        <f t="shared" ref="R199:R262" si="60">Q199*0.7355</f>
        <v>0</v>
      </c>
      <c r="S199" s="497"/>
      <c r="T199" s="512"/>
      <c r="U199" s="512"/>
      <c r="V199" s="515"/>
      <c r="W199" s="512"/>
      <c r="X199" s="516"/>
      <c r="Y199" s="516"/>
      <c r="Z199" s="486"/>
      <c r="AA199" s="485"/>
      <c r="AB199" s="479"/>
      <c r="AC199" s="48"/>
      <c r="AD199" s="19" t="s">
        <v>55</v>
      </c>
      <c r="AE199" s="461">
        <f t="shared" si="59"/>
        <v>44197</v>
      </c>
      <c r="AF199" s="461">
        <f t="shared" ref="AF199:AF262" si="61">AF198</f>
        <v>44198</v>
      </c>
      <c r="AG199" s="459"/>
      <c r="AH199" s="459"/>
      <c r="AI199" s="459"/>
      <c r="AJ199" s="469">
        <f t="shared" si="46"/>
        <v>0</v>
      </c>
      <c r="AK199" s="469">
        <f t="shared" si="47"/>
        <v>0</v>
      </c>
      <c r="AL199" s="469">
        <f t="shared" si="48"/>
        <v>0</v>
      </c>
      <c r="AM199" s="469">
        <f t="shared" si="49"/>
        <v>0</v>
      </c>
      <c r="AN199" s="469">
        <f t="shared" si="50"/>
        <v>0</v>
      </c>
      <c r="AO199" s="469">
        <f t="shared" si="51"/>
        <v>0</v>
      </c>
      <c r="AP199" s="469">
        <f t="shared" si="52"/>
        <v>0</v>
      </c>
      <c r="AQ199" s="469">
        <f t="shared" si="53"/>
        <v>0</v>
      </c>
      <c r="AR199" s="469">
        <f t="shared" si="54"/>
        <v>0</v>
      </c>
      <c r="AS199" s="469">
        <f t="shared" si="55"/>
        <v>0</v>
      </c>
      <c r="AT199" s="469">
        <f t="shared" si="56"/>
        <v>0</v>
      </c>
      <c r="AU199" s="469">
        <f t="shared" si="57"/>
        <v>0</v>
      </c>
      <c r="AV199" s="469">
        <f t="shared" si="58"/>
        <v>0</v>
      </c>
    </row>
    <row r="200" spans="1:48" ht="46.8" x14ac:dyDescent="0.25">
      <c r="A200" s="463"/>
      <c r="B200" s="463"/>
      <c r="C200" s="481"/>
      <c r="D200" s="482"/>
      <c r="E200" s="458"/>
      <c r="F200" s="47"/>
      <c r="G200" s="477"/>
      <c r="H200" s="487"/>
      <c r="I200" s="488"/>
      <c r="J200" s="489" t="s">
        <v>52</v>
      </c>
      <c r="K200" s="489"/>
      <c r="L200" s="490" t="s">
        <v>52</v>
      </c>
      <c r="M200" s="489"/>
      <c r="N200" s="483"/>
      <c r="O200" s="483"/>
      <c r="P200" s="496"/>
      <c r="Q200" s="497"/>
      <c r="R200" s="501">
        <f t="shared" si="60"/>
        <v>0</v>
      </c>
      <c r="S200" s="497"/>
      <c r="T200" s="512"/>
      <c r="U200" s="512"/>
      <c r="V200" s="515"/>
      <c r="W200" s="512"/>
      <c r="X200" s="516"/>
      <c r="Y200" s="516"/>
      <c r="Z200" s="486"/>
      <c r="AA200" s="485"/>
      <c r="AB200" s="479"/>
      <c r="AC200" s="48"/>
      <c r="AD200" s="19" t="s">
        <v>55</v>
      </c>
      <c r="AE200" s="461">
        <f t="shared" si="59"/>
        <v>44197</v>
      </c>
      <c r="AF200" s="461">
        <f t="shared" si="61"/>
        <v>44198</v>
      </c>
      <c r="AG200" s="459"/>
      <c r="AH200" s="459"/>
      <c r="AI200" s="459"/>
      <c r="AJ200" s="469">
        <f t="shared" ref="AJ200:AJ263" si="62">AJ199</f>
        <v>0</v>
      </c>
      <c r="AK200" s="469">
        <f t="shared" ref="AK200:AK263" si="63">AK199</f>
        <v>0</v>
      </c>
      <c r="AL200" s="469">
        <f t="shared" ref="AL200:AL263" si="64">AL199</f>
        <v>0</v>
      </c>
      <c r="AM200" s="469">
        <f t="shared" ref="AM200:AM263" si="65">AM199</f>
        <v>0</v>
      </c>
      <c r="AN200" s="469">
        <f t="shared" ref="AN200:AN263" si="66">AN199</f>
        <v>0</v>
      </c>
      <c r="AO200" s="469">
        <f t="shared" ref="AO200:AO263" si="67">AO199</f>
        <v>0</v>
      </c>
      <c r="AP200" s="469">
        <f t="shared" ref="AP200:AP263" si="68">AP199</f>
        <v>0</v>
      </c>
      <c r="AQ200" s="469">
        <f t="shared" ref="AQ200:AQ263" si="69">AQ199</f>
        <v>0</v>
      </c>
      <c r="AR200" s="469">
        <f t="shared" ref="AR200:AR263" si="70">AR199</f>
        <v>0</v>
      </c>
      <c r="AS200" s="469">
        <f t="shared" ref="AS200:AS263" si="71">AS199</f>
        <v>0</v>
      </c>
      <c r="AT200" s="469">
        <f t="shared" ref="AT200:AT263" si="72">AT199</f>
        <v>0</v>
      </c>
      <c r="AU200" s="469">
        <f t="shared" ref="AU200:AU263" si="73">AU199</f>
        <v>0</v>
      </c>
      <c r="AV200" s="469">
        <f t="shared" ref="AV200:AV263" si="74">AV199</f>
        <v>0</v>
      </c>
    </row>
    <row r="201" spans="1:48" ht="46.8" x14ac:dyDescent="0.25">
      <c r="A201" s="463"/>
      <c r="B201" s="463"/>
      <c r="C201" s="481"/>
      <c r="D201" s="482"/>
      <c r="E201" s="458"/>
      <c r="F201" s="47"/>
      <c r="G201" s="477"/>
      <c r="H201" s="487"/>
      <c r="I201" s="488"/>
      <c r="J201" s="489" t="s">
        <v>52</v>
      </c>
      <c r="K201" s="489"/>
      <c r="L201" s="490" t="s">
        <v>52</v>
      </c>
      <c r="M201" s="489"/>
      <c r="N201" s="483"/>
      <c r="O201" s="483"/>
      <c r="P201" s="496"/>
      <c r="Q201" s="497"/>
      <c r="R201" s="501">
        <f t="shared" si="60"/>
        <v>0</v>
      </c>
      <c r="S201" s="497"/>
      <c r="T201" s="512"/>
      <c r="U201" s="512"/>
      <c r="V201" s="515"/>
      <c r="W201" s="512"/>
      <c r="X201" s="516"/>
      <c r="Y201" s="516"/>
      <c r="Z201" s="486"/>
      <c r="AA201" s="485"/>
      <c r="AB201" s="479"/>
      <c r="AC201" s="48"/>
      <c r="AD201" s="19" t="s">
        <v>55</v>
      </c>
      <c r="AE201" s="461">
        <f t="shared" si="59"/>
        <v>44197</v>
      </c>
      <c r="AF201" s="461">
        <f t="shared" si="61"/>
        <v>44198</v>
      </c>
      <c r="AG201" s="459"/>
      <c r="AH201" s="459"/>
      <c r="AI201" s="459"/>
      <c r="AJ201" s="469">
        <f t="shared" si="62"/>
        <v>0</v>
      </c>
      <c r="AK201" s="469">
        <f t="shared" si="63"/>
        <v>0</v>
      </c>
      <c r="AL201" s="469">
        <f t="shared" si="64"/>
        <v>0</v>
      </c>
      <c r="AM201" s="469">
        <f t="shared" si="65"/>
        <v>0</v>
      </c>
      <c r="AN201" s="469">
        <f t="shared" si="66"/>
        <v>0</v>
      </c>
      <c r="AO201" s="469">
        <f t="shared" si="67"/>
        <v>0</v>
      </c>
      <c r="AP201" s="469">
        <f t="shared" si="68"/>
        <v>0</v>
      </c>
      <c r="AQ201" s="469">
        <f t="shared" si="69"/>
        <v>0</v>
      </c>
      <c r="AR201" s="469">
        <f t="shared" si="70"/>
        <v>0</v>
      </c>
      <c r="AS201" s="469">
        <f t="shared" si="71"/>
        <v>0</v>
      </c>
      <c r="AT201" s="469">
        <f t="shared" si="72"/>
        <v>0</v>
      </c>
      <c r="AU201" s="469">
        <f t="shared" si="73"/>
        <v>0</v>
      </c>
      <c r="AV201" s="469">
        <f t="shared" si="74"/>
        <v>0</v>
      </c>
    </row>
    <row r="202" spans="1:48" ht="46.8" x14ac:dyDescent="0.25">
      <c r="A202" s="463"/>
      <c r="B202" s="463"/>
      <c r="C202" s="481"/>
      <c r="D202" s="482"/>
      <c r="E202" s="458"/>
      <c r="F202" s="47"/>
      <c r="G202" s="477"/>
      <c r="H202" s="487"/>
      <c r="I202" s="488"/>
      <c r="J202" s="489" t="s">
        <v>52</v>
      </c>
      <c r="K202" s="489"/>
      <c r="L202" s="490" t="s">
        <v>52</v>
      </c>
      <c r="M202" s="489"/>
      <c r="N202" s="483"/>
      <c r="O202" s="483"/>
      <c r="P202" s="496"/>
      <c r="Q202" s="497"/>
      <c r="R202" s="501">
        <f t="shared" si="60"/>
        <v>0</v>
      </c>
      <c r="S202" s="497"/>
      <c r="T202" s="512"/>
      <c r="U202" s="512"/>
      <c r="V202" s="515"/>
      <c r="W202" s="512"/>
      <c r="X202" s="516"/>
      <c r="Y202" s="516"/>
      <c r="Z202" s="486"/>
      <c r="AA202" s="485"/>
      <c r="AB202" s="479"/>
      <c r="AC202" s="48"/>
      <c r="AD202" s="19" t="s">
        <v>55</v>
      </c>
      <c r="AE202" s="461">
        <f t="shared" si="59"/>
        <v>44197</v>
      </c>
      <c r="AF202" s="461">
        <f t="shared" si="61"/>
        <v>44198</v>
      </c>
      <c r="AG202" s="459"/>
      <c r="AH202" s="459"/>
      <c r="AI202" s="459"/>
      <c r="AJ202" s="469">
        <f t="shared" si="62"/>
        <v>0</v>
      </c>
      <c r="AK202" s="469">
        <f t="shared" si="63"/>
        <v>0</v>
      </c>
      <c r="AL202" s="469">
        <f t="shared" si="64"/>
        <v>0</v>
      </c>
      <c r="AM202" s="469">
        <f t="shared" si="65"/>
        <v>0</v>
      </c>
      <c r="AN202" s="469">
        <f t="shared" si="66"/>
        <v>0</v>
      </c>
      <c r="AO202" s="469">
        <f t="shared" si="67"/>
        <v>0</v>
      </c>
      <c r="AP202" s="469">
        <f t="shared" si="68"/>
        <v>0</v>
      </c>
      <c r="AQ202" s="469">
        <f t="shared" si="69"/>
        <v>0</v>
      </c>
      <c r="AR202" s="469">
        <f t="shared" si="70"/>
        <v>0</v>
      </c>
      <c r="AS202" s="469">
        <f t="shared" si="71"/>
        <v>0</v>
      </c>
      <c r="AT202" s="469">
        <f t="shared" si="72"/>
        <v>0</v>
      </c>
      <c r="AU202" s="469">
        <f t="shared" si="73"/>
        <v>0</v>
      </c>
      <c r="AV202" s="469">
        <f t="shared" si="74"/>
        <v>0</v>
      </c>
    </row>
    <row r="203" spans="1:48" ht="46.8" x14ac:dyDescent="0.25">
      <c r="A203" s="463"/>
      <c r="B203" s="463"/>
      <c r="C203" s="481"/>
      <c r="D203" s="482"/>
      <c r="E203" s="458"/>
      <c r="F203" s="47"/>
      <c r="G203" s="477"/>
      <c r="H203" s="487"/>
      <c r="I203" s="488"/>
      <c r="J203" s="489" t="s">
        <v>52</v>
      </c>
      <c r="K203" s="489"/>
      <c r="L203" s="490" t="s">
        <v>52</v>
      </c>
      <c r="M203" s="489"/>
      <c r="N203" s="483"/>
      <c r="O203" s="483"/>
      <c r="P203" s="496"/>
      <c r="Q203" s="497"/>
      <c r="R203" s="501">
        <f t="shared" si="60"/>
        <v>0</v>
      </c>
      <c r="S203" s="497"/>
      <c r="T203" s="512"/>
      <c r="U203" s="512"/>
      <c r="V203" s="515"/>
      <c r="W203" s="512"/>
      <c r="X203" s="516"/>
      <c r="Y203" s="516"/>
      <c r="Z203" s="486"/>
      <c r="AA203" s="485"/>
      <c r="AB203" s="479"/>
      <c r="AC203" s="48"/>
      <c r="AD203" s="19" t="s">
        <v>55</v>
      </c>
      <c r="AE203" s="461">
        <f t="shared" si="59"/>
        <v>44197</v>
      </c>
      <c r="AF203" s="461">
        <f t="shared" si="61"/>
        <v>44198</v>
      </c>
      <c r="AG203" s="459"/>
      <c r="AH203" s="459"/>
      <c r="AI203" s="459"/>
      <c r="AJ203" s="469">
        <f t="shared" si="62"/>
        <v>0</v>
      </c>
      <c r="AK203" s="469">
        <f t="shared" si="63"/>
        <v>0</v>
      </c>
      <c r="AL203" s="469">
        <f t="shared" si="64"/>
        <v>0</v>
      </c>
      <c r="AM203" s="469">
        <f t="shared" si="65"/>
        <v>0</v>
      </c>
      <c r="AN203" s="469">
        <f t="shared" si="66"/>
        <v>0</v>
      </c>
      <c r="AO203" s="469">
        <f t="shared" si="67"/>
        <v>0</v>
      </c>
      <c r="AP203" s="469">
        <f t="shared" si="68"/>
        <v>0</v>
      </c>
      <c r="AQ203" s="469">
        <f t="shared" si="69"/>
        <v>0</v>
      </c>
      <c r="AR203" s="469">
        <f t="shared" si="70"/>
        <v>0</v>
      </c>
      <c r="AS203" s="469">
        <f t="shared" si="71"/>
        <v>0</v>
      </c>
      <c r="AT203" s="469">
        <f t="shared" si="72"/>
        <v>0</v>
      </c>
      <c r="AU203" s="469">
        <f t="shared" si="73"/>
        <v>0</v>
      </c>
      <c r="AV203" s="469">
        <f t="shared" si="74"/>
        <v>0</v>
      </c>
    </row>
    <row r="204" spans="1:48" ht="46.8" x14ac:dyDescent="0.25">
      <c r="A204" s="463"/>
      <c r="B204" s="463"/>
      <c r="C204" s="481"/>
      <c r="D204" s="482"/>
      <c r="E204" s="458"/>
      <c r="F204" s="47"/>
      <c r="G204" s="477"/>
      <c r="H204" s="487"/>
      <c r="I204" s="488"/>
      <c r="J204" s="489" t="s">
        <v>52</v>
      </c>
      <c r="K204" s="489"/>
      <c r="L204" s="490" t="s">
        <v>52</v>
      </c>
      <c r="M204" s="489"/>
      <c r="N204" s="483"/>
      <c r="O204" s="483"/>
      <c r="P204" s="496"/>
      <c r="Q204" s="497"/>
      <c r="R204" s="501">
        <f t="shared" si="60"/>
        <v>0</v>
      </c>
      <c r="S204" s="497"/>
      <c r="T204" s="512"/>
      <c r="U204" s="512"/>
      <c r="V204" s="515"/>
      <c r="W204" s="512"/>
      <c r="X204" s="516"/>
      <c r="Y204" s="516"/>
      <c r="Z204" s="486"/>
      <c r="AA204" s="485"/>
      <c r="AB204" s="479"/>
      <c r="AC204" s="48"/>
      <c r="AD204" s="19" t="s">
        <v>55</v>
      </c>
      <c r="AE204" s="461">
        <f t="shared" si="59"/>
        <v>44197</v>
      </c>
      <c r="AF204" s="461">
        <f t="shared" si="61"/>
        <v>44198</v>
      </c>
      <c r="AG204" s="459"/>
      <c r="AH204" s="459"/>
      <c r="AI204" s="459"/>
      <c r="AJ204" s="469">
        <f t="shared" si="62"/>
        <v>0</v>
      </c>
      <c r="AK204" s="469">
        <f t="shared" si="63"/>
        <v>0</v>
      </c>
      <c r="AL204" s="469">
        <f t="shared" si="64"/>
        <v>0</v>
      </c>
      <c r="AM204" s="469">
        <f t="shared" si="65"/>
        <v>0</v>
      </c>
      <c r="AN204" s="469">
        <f t="shared" si="66"/>
        <v>0</v>
      </c>
      <c r="AO204" s="469">
        <f t="shared" si="67"/>
        <v>0</v>
      </c>
      <c r="AP204" s="469">
        <f t="shared" si="68"/>
        <v>0</v>
      </c>
      <c r="AQ204" s="469">
        <f t="shared" si="69"/>
        <v>0</v>
      </c>
      <c r="AR204" s="469">
        <f t="shared" si="70"/>
        <v>0</v>
      </c>
      <c r="AS204" s="469">
        <f t="shared" si="71"/>
        <v>0</v>
      </c>
      <c r="AT204" s="469">
        <f t="shared" si="72"/>
        <v>0</v>
      </c>
      <c r="AU204" s="469">
        <f t="shared" si="73"/>
        <v>0</v>
      </c>
      <c r="AV204" s="469">
        <f t="shared" si="74"/>
        <v>0</v>
      </c>
    </row>
    <row r="205" spans="1:48" ht="46.8" x14ac:dyDescent="0.25">
      <c r="A205" s="463"/>
      <c r="B205" s="463"/>
      <c r="C205" s="481"/>
      <c r="D205" s="482"/>
      <c r="E205" s="458"/>
      <c r="F205" s="47"/>
      <c r="G205" s="477"/>
      <c r="H205" s="487"/>
      <c r="I205" s="488"/>
      <c r="J205" s="489" t="s">
        <v>52</v>
      </c>
      <c r="K205" s="489"/>
      <c r="L205" s="490" t="s">
        <v>52</v>
      </c>
      <c r="M205" s="489"/>
      <c r="N205" s="483"/>
      <c r="O205" s="483"/>
      <c r="P205" s="496"/>
      <c r="Q205" s="497"/>
      <c r="R205" s="501">
        <f t="shared" si="60"/>
        <v>0</v>
      </c>
      <c r="S205" s="497"/>
      <c r="T205" s="512"/>
      <c r="U205" s="512"/>
      <c r="V205" s="515"/>
      <c r="W205" s="512"/>
      <c r="X205" s="516"/>
      <c r="Y205" s="516"/>
      <c r="Z205" s="486"/>
      <c r="AA205" s="485"/>
      <c r="AB205" s="479"/>
      <c r="AC205" s="48"/>
      <c r="AD205" s="19" t="s">
        <v>55</v>
      </c>
      <c r="AE205" s="461">
        <f t="shared" si="59"/>
        <v>44197</v>
      </c>
      <c r="AF205" s="461">
        <f t="shared" si="61"/>
        <v>44198</v>
      </c>
      <c r="AG205" s="459"/>
      <c r="AH205" s="459"/>
      <c r="AI205" s="459"/>
      <c r="AJ205" s="469">
        <f t="shared" si="62"/>
        <v>0</v>
      </c>
      <c r="AK205" s="469">
        <f t="shared" si="63"/>
        <v>0</v>
      </c>
      <c r="AL205" s="469">
        <f t="shared" si="64"/>
        <v>0</v>
      </c>
      <c r="AM205" s="469">
        <f t="shared" si="65"/>
        <v>0</v>
      </c>
      <c r="AN205" s="469">
        <f t="shared" si="66"/>
        <v>0</v>
      </c>
      <c r="AO205" s="469">
        <f t="shared" si="67"/>
        <v>0</v>
      </c>
      <c r="AP205" s="469">
        <f t="shared" si="68"/>
        <v>0</v>
      </c>
      <c r="AQ205" s="469">
        <f t="shared" si="69"/>
        <v>0</v>
      </c>
      <c r="AR205" s="469">
        <f t="shared" si="70"/>
        <v>0</v>
      </c>
      <c r="AS205" s="469">
        <f t="shared" si="71"/>
        <v>0</v>
      </c>
      <c r="AT205" s="469">
        <f t="shared" si="72"/>
        <v>0</v>
      </c>
      <c r="AU205" s="469">
        <f t="shared" si="73"/>
        <v>0</v>
      </c>
      <c r="AV205" s="469">
        <f t="shared" si="74"/>
        <v>0</v>
      </c>
    </row>
    <row r="206" spans="1:48" ht="46.8" x14ac:dyDescent="0.25">
      <c r="A206" s="463"/>
      <c r="B206" s="463"/>
      <c r="C206" s="481"/>
      <c r="D206" s="482"/>
      <c r="E206" s="458"/>
      <c r="F206" s="47"/>
      <c r="G206" s="477"/>
      <c r="H206" s="487"/>
      <c r="I206" s="488"/>
      <c r="J206" s="489" t="s">
        <v>52</v>
      </c>
      <c r="K206" s="489"/>
      <c r="L206" s="490" t="s">
        <v>52</v>
      </c>
      <c r="M206" s="489"/>
      <c r="N206" s="483"/>
      <c r="O206" s="483"/>
      <c r="P206" s="496"/>
      <c r="Q206" s="497"/>
      <c r="R206" s="501">
        <f t="shared" si="60"/>
        <v>0</v>
      </c>
      <c r="S206" s="497"/>
      <c r="T206" s="512"/>
      <c r="U206" s="512"/>
      <c r="V206" s="515"/>
      <c r="W206" s="512"/>
      <c r="X206" s="516"/>
      <c r="Y206" s="516"/>
      <c r="Z206" s="486"/>
      <c r="AA206" s="485"/>
      <c r="AB206" s="479"/>
      <c r="AC206" s="48"/>
      <c r="AD206" s="19" t="s">
        <v>55</v>
      </c>
      <c r="AE206" s="461">
        <f t="shared" si="59"/>
        <v>44197</v>
      </c>
      <c r="AF206" s="461">
        <f t="shared" si="61"/>
        <v>44198</v>
      </c>
      <c r="AG206" s="459"/>
      <c r="AH206" s="459"/>
      <c r="AI206" s="459"/>
      <c r="AJ206" s="469">
        <f t="shared" si="62"/>
        <v>0</v>
      </c>
      <c r="AK206" s="469">
        <f t="shared" si="63"/>
        <v>0</v>
      </c>
      <c r="AL206" s="469">
        <f t="shared" si="64"/>
        <v>0</v>
      </c>
      <c r="AM206" s="469">
        <f t="shared" si="65"/>
        <v>0</v>
      </c>
      <c r="AN206" s="469">
        <f t="shared" si="66"/>
        <v>0</v>
      </c>
      <c r="AO206" s="469">
        <f t="shared" si="67"/>
        <v>0</v>
      </c>
      <c r="AP206" s="469">
        <f t="shared" si="68"/>
        <v>0</v>
      </c>
      <c r="AQ206" s="469">
        <f t="shared" si="69"/>
        <v>0</v>
      </c>
      <c r="AR206" s="469">
        <f t="shared" si="70"/>
        <v>0</v>
      </c>
      <c r="AS206" s="469">
        <f t="shared" si="71"/>
        <v>0</v>
      </c>
      <c r="AT206" s="469">
        <f t="shared" si="72"/>
        <v>0</v>
      </c>
      <c r="AU206" s="469">
        <f t="shared" si="73"/>
        <v>0</v>
      </c>
      <c r="AV206" s="469">
        <f t="shared" si="74"/>
        <v>0</v>
      </c>
    </row>
    <row r="207" spans="1:48" ht="46.8" x14ac:dyDescent="0.25">
      <c r="A207" s="463"/>
      <c r="B207" s="463"/>
      <c r="C207" s="481"/>
      <c r="D207" s="482"/>
      <c r="E207" s="458"/>
      <c r="F207" s="47"/>
      <c r="G207" s="477"/>
      <c r="H207" s="487"/>
      <c r="I207" s="488"/>
      <c r="J207" s="489" t="s">
        <v>52</v>
      </c>
      <c r="K207" s="489"/>
      <c r="L207" s="490" t="s">
        <v>52</v>
      </c>
      <c r="M207" s="489"/>
      <c r="N207" s="483"/>
      <c r="O207" s="483"/>
      <c r="P207" s="496"/>
      <c r="Q207" s="497"/>
      <c r="R207" s="501">
        <f t="shared" si="60"/>
        <v>0</v>
      </c>
      <c r="S207" s="497"/>
      <c r="T207" s="512"/>
      <c r="U207" s="512"/>
      <c r="V207" s="515"/>
      <c r="W207" s="512"/>
      <c r="X207" s="516"/>
      <c r="Y207" s="516"/>
      <c r="Z207" s="486"/>
      <c r="AA207" s="485"/>
      <c r="AB207" s="479"/>
      <c r="AC207" s="48"/>
      <c r="AD207" s="19" t="s">
        <v>55</v>
      </c>
      <c r="AE207" s="461">
        <f t="shared" si="59"/>
        <v>44197</v>
      </c>
      <c r="AF207" s="461">
        <f t="shared" si="61"/>
        <v>44198</v>
      </c>
      <c r="AG207" s="459"/>
      <c r="AH207" s="459"/>
      <c r="AI207" s="459"/>
      <c r="AJ207" s="469">
        <f t="shared" si="62"/>
        <v>0</v>
      </c>
      <c r="AK207" s="469">
        <f t="shared" si="63"/>
        <v>0</v>
      </c>
      <c r="AL207" s="469">
        <f t="shared" si="64"/>
        <v>0</v>
      </c>
      <c r="AM207" s="469">
        <f t="shared" si="65"/>
        <v>0</v>
      </c>
      <c r="AN207" s="469">
        <f t="shared" si="66"/>
        <v>0</v>
      </c>
      <c r="AO207" s="469">
        <f t="shared" si="67"/>
        <v>0</v>
      </c>
      <c r="AP207" s="469">
        <f t="shared" si="68"/>
        <v>0</v>
      </c>
      <c r="AQ207" s="469">
        <f t="shared" si="69"/>
        <v>0</v>
      </c>
      <c r="AR207" s="469">
        <f t="shared" si="70"/>
        <v>0</v>
      </c>
      <c r="AS207" s="469">
        <f t="shared" si="71"/>
        <v>0</v>
      </c>
      <c r="AT207" s="469">
        <f t="shared" si="72"/>
        <v>0</v>
      </c>
      <c r="AU207" s="469">
        <f t="shared" si="73"/>
        <v>0</v>
      </c>
      <c r="AV207" s="469">
        <f t="shared" si="74"/>
        <v>0</v>
      </c>
    </row>
    <row r="208" spans="1:48" ht="46.8" x14ac:dyDescent="0.25">
      <c r="A208" s="463"/>
      <c r="B208" s="463"/>
      <c r="C208" s="481"/>
      <c r="D208" s="482"/>
      <c r="E208" s="458"/>
      <c r="F208" s="47"/>
      <c r="G208" s="477"/>
      <c r="H208" s="487"/>
      <c r="I208" s="488"/>
      <c r="J208" s="489" t="s">
        <v>52</v>
      </c>
      <c r="K208" s="489"/>
      <c r="L208" s="490" t="s">
        <v>52</v>
      </c>
      <c r="M208" s="489"/>
      <c r="N208" s="483"/>
      <c r="O208" s="483"/>
      <c r="P208" s="496"/>
      <c r="Q208" s="497"/>
      <c r="R208" s="501">
        <f t="shared" si="60"/>
        <v>0</v>
      </c>
      <c r="S208" s="497"/>
      <c r="T208" s="512"/>
      <c r="U208" s="512"/>
      <c r="V208" s="515"/>
      <c r="W208" s="512"/>
      <c r="X208" s="516"/>
      <c r="Y208" s="516"/>
      <c r="Z208" s="486"/>
      <c r="AA208" s="485"/>
      <c r="AB208" s="479"/>
      <c r="AC208" s="48"/>
      <c r="AD208" s="19" t="s">
        <v>55</v>
      </c>
      <c r="AE208" s="461">
        <f t="shared" si="59"/>
        <v>44197</v>
      </c>
      <c r="AF208" s="461">
        <f t="shared" si="61"/>
        <v>44198</v>
      </c>
      <c r="AG208" s="459"/>
      <c r="AH208" s="459"/>
      <c r="AI208" s="459"/>
      <c r="AJ208" s="469">
        <f t="shared" si="62"/>
        <v>0</v>
      </c>
      <c r="AK208" s="469">
        <f t="shared" si="63"/>
        <v>0</v>
      </c>
      <c r="AL208" s="469">
        <f t="shared" si="64"/>
        <v>0</v>
      </c>
      <c r="AM208" s="469">
        <f t="shared" si="65"/>
        <v>0</v>
      </c>
      <c r="AN208" s="469">
        <f t="shared" si="66"/>
        <v>0</v>
      </c>
      <c r="AO208" s="469">
        <f t="shared" si="67"/>
        <v>0</v>
      </c>
      <c r="AP208" s="469">
        <f t="shared" si="68"/>
        <v>0</v>
      </c>
      <c r="AQ208" s="469">
        <f t="shared" si="69"/>
        <v>0</v>
      </c>
      <c r="AR208" s="469">
        <f t="shared" si="70"/>
        <v>0</v>
      </c>
      <c r="AS208" s="469">
        <f t="shared" si="71"/>
        <v>0</v>
      </c>
      <c r="AT208" s="469">
        <f t="shared" si="72"/>
        <v>0</v>
      </c>
      <c r="AU208" s="469">
        <f t="shared" si="73"/>
        <v>0</v>
      </c>
      <c r="AV208" s="469">
        <f t="shared" si="74"/>
        <v>0</v>
      </c>
    </row>
    <row r="209" spans="1:48" ht="46.8" x14ac:dyDescent="0.25">
      <c r="A209" s="463"/>
      <c r="B209" s="463"/>
      <c r="C209" s="481"/>
      <c r="D209" s="482"/>
      <c r="E209" s="458"/>
      <c r="F209" s="47"/>
      <c r="G209" s="477"/>
      <c r="H209" s="487"/>
      <c r="I209" s="488"/>
      <c r="J209" s="489" t="s">
        <v>52</v>
      </c>
      <c r="K209" s="489"/>
      <c r="L209" s="490" t="s">
        <v>52</v>
      </c>
      <c r="M209" s="489"/>
      <c r="N209" s="483"/>
      <c r="O209" s="483"/>
      <c r="P209" s="496"/>
      <c r="Q209" s="497"/>
      <c r="R209" s="501">
        <f t="shared" si="60"/>
        <v>0</v>
      </c>
      <c r="S209" s="497"/>
      <c r="T209" s="512"/>
      <c r="U209" s="512"/>
      <c r="V209" s="515"/>
      <c r="W209" s="512"/>
      <c r="X209" s="516"/>
      <c r="Y209" s="516"/>
      <c r="Z209" s="486"/>
      <c r="AA209" s="485"/>
      <c r="AB209" s="479"/>
      <c r="AC209" s="48"/>
      <c r="AD209" s="19" t="s">
        <v>55</v>
      </c>
      <c r="AE209" s="461">
        <f t="shared" si="59"/>
        <v>44197</v>
      </c>
      <c r="AF209" s="461">
        <f t="shared" si="61"/>
        <v>44198</v>
      </c>
      <c r="AG209" s="459"/>
      <c r="AH209" s="459"/>
      <c r="AI209" s="459"/>
      <c r="AJ209" s="469">
        <f t="shared" si="62"/>
        <v>0</v>
      </c>
      <c r="AK209" s="469">
        <f t="shared" si="63"/>
        <v>0</v>
      </c>
      <c r="AL209" s="469">
        <f t="shared" si="64"/>
        <v>0</v>
      </c>
      <c r="AM209" s="469">
        <f t="shared" si="65"/>
        <v>0</v>
      </c>
      <c r="AN209" s="469">
        <f t="shared" si="66"/>
        <v>0</v>
      </c>
      <c r="AO209" s="469">
        <f t="shared" si="67"/>
        <v>0</v>
      </c>
      <c r="AP209" s="469">
        <f t="shared" si="68"/>
        <v>0</v>
      </c>
      <c r="AQ209" s="469">
        <f t="shared" si="69"/>
        <v>0</v>
      </c>
      <c r="AR209" s="469">
        <f t="shared" si="70"/>
        <v>0</v>
      </c>
      <c r="AS209" s="469">
        <f t="shared" si="71"/>
        <v>0</v>
      </c>
      <c r="AT209" s="469">
        <f t="shared" si="72"/>
        <v>0</v>
      </c>
      <c r="AU209" s="469">
        <f t="shared" si="73"/>
        <v>0</v>
      </c>
      <c r="AV209" s="469">
        <f t="shared" si="74"/>
        <v>0</v>
      </c>
    </row>
    <row r="210" spans="1:48" ht="46.8" x14ac:dyDescent="0.25">
      <c r="A210" s="463"/>
      <c r="B210" s="463"/>
      <c r="C210" s="481"/>
      <c r="D210" s="482"/>
      <c r="E210" s="458"/>
      <c r="F210" s="47"/>
      <c r="G210" s="477"/>
      <c r="H210" s="487"/>
      <c r="I210" s="488"/>
      <c r="J210" s="489" t="s">
        <v>52</v>
      </c>
      <c r="K210" s="489"/>
      <c r="L210" s="490" t="s">
        <v>52</v>
      </c>
      <c r="M210" s="489"/>
      <c r="N210" s="483"/>
      <c r="O210" s="483"/>
      <c r="P210" s="496"/>
      <c r="Q210" s="497"/>
      <c r="R210" s="501">
        <f t="shared" si="60"/>
        <v>0</v>
      </c>
      <c r="S210" s="497"/>
      <c r="T210" s="512"/>
      <c r="U210" s="512"/>
      <c r="V210" s="515"/>
      <c r="W210" s="512"/>
      <c r="X210" s="516"/>
      <c r="Y210" s="516"/>
      <c r="Z210" s="486"/>
      <c r="AA210" s="485"/>
      <c r="AB210" s="479"/>
      <c r="AC210" s="48"/>
      <c r="AD210" s="19" t="s">
        <v>55</v>
      </c>
      <c r="AE210" s="461">
        <f t="shared" si="59"/>
        <v>44197</v>
      </c>
      <c r="AF210" s="461">
        <f t="shared" si="61"/>
        <v>44198</v>
      </c>
      <c r="AG210" s="459"/>
      <c r="AH210" s="459"/>
      <c r="AI210" s="459"/>
      <c r="AJ210" s="469">
        <f t="shared" si="62"/>
        <v>0</v>
      </c>
      <c r="AK210" s="469">
        <f t="shared" si="63"/>
        <v>0</v>
      </c>
      <c r="AL210" s="469">
        <f t="shared" si="64"/>
        <v>0</v>
      </c>
      <c r="AM210" s="469">
        <f t="shared" si="65"/>
        <v>0</v>
      </c>
      <c r="AN210" s="469">
        <f t="shared" si="66"/>
        <v>0</v>
      </c>
      <c r="AO210" s="469">
        <f t="shared" si="67"/>
        <v>0</v>
      </c>
      <c r="AP210" s="469">
        <f t="shared" si="68"/>
        <v>0</v>
      </c>
      <c r="AQ210" s="469">
        <f t="shared" si="69"/>
        <v>0</v>
      </c>
      <c r="AR210" s="469">
        <f t="shared" si="70"/>
        <v>0</v>
      </c>
      <c r="AS210" s="469">
        <f t="shared" si="71"/>
        <v>0</v>
      </c>
      <c r="AT210" s="469">
        <f t="shared" si="72"/>
        <v>0</v>
      </c>
      <c r="AU210" s="469">
        <f t="shared" si="73"/>
        <v>0</v>
      </c>
      <c r="AV210" s="469">
        <f t="shared" si="74"/>
        <v>0</v>
      </c>
    </row>
    <row r="211" spans="1:48" ht="46.8" x14ac:dyDescent="0.25">
      <c r="A211" s="463"/>
      <c r="B211" s="463"/>
      <c r="C211" s="481"/>
      <c r="D211" s="482"/>
      <c r="E211" s="458"/>
      <c r="F211" s="47"/>
      <c r="G211" s="477"/>
      <c r="H211" s="487"/>
      <c r="I211" s="488"/>
      <c r="J211" s="489" t="s">
        <v>52</v>
      </c>
      <c r="K211" s="489"/>
      <c r="L211" s="490" t="s">
        <v>52</v>
      </c>
      <c r="M211" s="489"/>
      <c r="N211" s="483"/>
      <c r="O211" s="483"/>
      <c r="P211" s="496"/>
      <c r="Q211" s="497"/>
      <c r="R211" s="501">
        <f t="shared" si="60"/>
        <v>0</v>
      </c>
      <c r="S211" s="497"/>
      <c r="T211" s="512"/>
      <c r="U211" s="512"/>
      <c r="V211" s="515"/>
      <c r="W211" s="512"/>
      <c r="X211" s="516"/>
      <c r="Y211" s="516"/>
      <c r="Z211" s="486"/>
      <c r="AA211" s="485"/>
      <c r="AB211" s="479"/>
      <c r="AC211" s="48"/>
      <c r="AD211" s="19" t="s">
        <v>55</v>
      </c>
      <c r="AE211" s="461">
        <f t="shared" si="59"/>
        <v>44197</v>
      </c>
      <c r="AF211" s="461">
        <f t="shared" si="61"/>
        <v>44198</v>
      </c>
      <c r="AG211" s="459"/>
      <c r="AH211" s="459"/>
      <c r="AI211" s="459"/>
      <c r="AJ211" s="469">
        <f t="shared" si="62"/>
        <v>0</v>
      </c>
      <c r="AK211" s="469">
        <f t="shared" si="63"/>
        <v>0</v>
      </c>
      <c r="AL211" s="469">
        <f t="shared" si="64"/>
        <v>0</v>
      </c>
      <c r="AM211" s="469">
        <f t="shared" si="65"/>
        <v>0</v>
      </c>
      <c r="AN211" s="469">
        <f t="shared" si="66"/>
        <v>0</v>
      </c>
      <c r="AO211" s="469">
        <f t="shared" si="67"/>
        <v>0</v>
      </c>
      <c r="AP211" s="469">
        <f t="shared" si="68"/>
        <v>0</v>
      </c>
      <c r="AQ211" s="469">
        <f t="shared" si="69"/>
        <v>0</v>
      </c>
      <c r="AR211" s="469">
        <f t="shared" si="70"/>
        <v>0</v>
      </c>
      <c r="AS211" s="469">
        <f t="shared" si="71"/>
        <v>0</v>
      </c>
      <c r="AT211" s="469">
        <f t="shared" si="72"/>
        <v>0</v>
      </c>
      <c r="AU211" s="469">
        <f t="shared" si="73"/>
        <v>0</v>
      </c>
      <c r="AV211" s="469">
        <f t="shared" si="74"/>
        <v>0</v>
      </c>
    </row>
    <row r="212" spans="1:48" ht="46.8" x14ac:dyDescent="0.25">
      <c r="A212" s="463"/>
      <c r="B212" s="463"/>
      <c r="C212" s="481"/>
      <c r="D212" s="482"/>
      <c r="E212" s="458"/>
      <c r="F212" s="47"/>
      <c r="G212" s="477"/>
      <c r="H212" s="487"/>
      <c r="I212" s="488"/>
      <c r="J212" s="489" t="s">
        <v>52</v>
      </c>
      <c r="K212" s="489"/>
      <c r="L212" s="490" t="s">
        <v>52</v>
      </c>
      <c r="M212" s="489"/>
      <c r="N212" s="483"/>
      <c r="O212" s="483"/>
      <c r="P212" s="496"/>
      <c r="Q212" s="497"/>
      <c r="R212" s="501">
        <f t="shared" si="60"/>
        <v>0</v>
      </c>
      <c r="S212" s="497"/>
      <c r="T212" s="512"/>
      <c r="U212" s="512"/>
      <c r="V212" s="515"/>
      <c r="W212" s="512"/>
      <c r="X212" s="516"/>
      <c r="Y212" s="516"/>
      <c r="Z212" s="486"/>
      <c r="AA212" s="485"/>
      <c r="AB212" s="479"/>
      <c r="AC212" s="48"/>
      <c r="AD212" s="19" t="s">
        <v>55</v>
      </c>
      <c r="AE212" s="461">
        <f t="shared" si="59"/>
        <v>44197</v>
      </c>
      <c r="AF212" s="461">
        <f t="shared" si="61"/>
        <v>44198</v>
      </c>
      <c r="AG212" s="459"/>
      <c r="AH212" s="459"/>
      <c r="AI212" s="459"/>
      <c r="AJ212" s="469">
        <f t="shared" si="62"/>
        <v>0</v>
      </c>
      <c r="AK212" s="469">
        <f t="shared" si="63"/>
        <v>0</v>
      </c>
      <c r="AL212" s="469">
        <f t="shared" si="64"/>
        <v>0</v>
      </c>
      <c r="AM212" s="469">
        <f t="shared" si="65"/>
        <v>0</v>
      </c>
      <c r="AN212" s="469">
        <f t="shared" si="66"/>
        <v>0</v>
      </c>
      <c r="AO212" s="469">
        <f t="shared" si="67"/>
        <v>0</v>
      </c>
      <c r="AP212" s="469">
        <f t="shared" si="68"/>
        <v>0</v>
      </c>
      <c r="AQ212" s="469">
        <f t="shared" si="69"/>
        <v>0</v>
      </c>
      <c r="AR212" s="469">
        <f t="shared" si="70"/>
        <v>0</v>
      </c>
      <c r="AS212" s="469">
        <f t="shared" si="71"/>
        <v>0</v>
      </c>
      <c r="AT212" s="469">
        <f t="shared" si="72"/>
        <v>0</v>
      </c>
      <c r="AU212" s="469">
        <f t="shared" si="73"/>
        <v>0</v>
      </c>
      <c r="AV212" s="469">
        <f t="shared" si="74"/>
        <v>0</v>
      </c>
    </row>
    <row r="213" spans="1:48" ht="46.8" x14ac:dyDescent="0.25">
      <c r="A213" s="463"/>
      <c r="B213" s="463"/>
      <c r="C213" s="481"/>
      <c r="D213" s="482"/>
      <c r="E213" s="458"/>
      <c r="F213" s="47"/>
      <c r="G213" s="477"/>
      <c r="H213" s="487"/>
      <c r="I213" s="488"/>
      <c r="J213" s="489" t="s">
        <v>52</v>
      </c>
      <c r="K213" s="489"/>
      <c r="L213" s="490" t="s">
        <v>52</v>
      </c>
      <c r="M213" s="489"/>
      <c r="N213" s="483"/>
      <c r="O213" s="483"/>
      <c r="P213" s="496"/>
      <c r="Q213" s="497"/>
      <c r="R213" s="501">
        <f t="shared" si="60"/>
        <v>0</v>
      </c>
      <c r="S213" s="497"/>
      <c r="T213" s="512"/>
      <c r="U213" s="512"/>
      <c r="V213" s="515"/>
      <c r="W213" s="512"/>
      <c r="X213" s="516"/>
      <c r="Y213" s="516"/>
      <c r="Z213" s="486"/>
      <c r="AA213" s="485"/>
      <c r="AB213" s="479"/>
      <c r="AC213" s="48"/>
      <c r="AD213" s="19" t="s">
        <v>55</v>
      </c>
      <c r="AE213" s="461">
        <f t="shared" si="59"/>
        <v>44197</v>
      </c>
      <c r="AF213" s="461">
        <f t="shared" si="61"/>
        <v>44198</v>
      </c>
      <c r="AG213" s="459"/>
      <c r="AH213" s="459"/>
      <c r="AI213" s="459"/>
      <c r="AJ213" s="469">
        <f t="shared" si="62"/>
        <v>0</v>
      </c>
      <c r="AK213" s="469">
        <f t="shared" si="63"/>
        <v>0</v>
      </c>
      <c r="AL213" s="469">
        <f t="shared" si="64"/>
        <v>0</v>
      </c>
      <c r="AM213" s="469">
        <f t="shared" si="65"/>
        <v>0</v>
      </c>
      <c r="AN213" s="469">
        <f t="shared" si="66"/>
        <v>0</v>
      </c>
      <c r="AO213" s="469">
        <f t="shared" si="67"/>
        <v>0</v>
      </c>
      <c r="AP213" s="469">
        <f t="shared" si="68"/>
        <v>0</v>
      </c>
      <c r="AQ213" s="469">
        <f t="shared" si="69"/>
        <v>0</v>
      </c>
      <c r="AR213" s="469">
        <f t="shared" si="70"/>
        <v>0</v>
      </c>
      <c r="AS213" s="469">
        <f t="shared" si="71"/>
        <v>0</v>
      </c>
      <c r="AT213" s="469">
        <f t="shared" si="72"/>
        <v>0</v>
      </c>
      <c r="AU213" s="469">
        <f t="shared" si="73"/>
        <v>0</v>
      </c>
      <c r="AV213" s="469">
        <f t="shared" si="74"/>
        <v>0</v>
      </c>
    </row>
    <row r="214" spans="1:48" ht="46.8" x14ac:dyDescent="0.25">
      <c r="A214" s="463"/>
      <c r="B214" s="463"/>
      <c r="C214" s="481"/>
      <c r="D214" s="482"/>
      <c r="E214" s="458"/>
      <c r="F214" s="47"/>
      <c r="G214" s="477"/>
      <c r="H214" s="487"/>
      <c r="I214" s="488"/>
      <c r="J214" s="489" t="s">
        <v>52</v>
      </c>
      <c r="K214" s="489"/>
      <c r="L214" s="490" t="s">
        <v>52</v>
      </c>
      <c r="M214" s="489"/>
      <c r="N214" s="483"/>
      <c r="O214" s="483"/>
      <c r="P214" s="496"/>
      <c r="Q214" s="497"/>
      <c r="R214" s="501">
        <f t="shared" si="60"/>
        <v>0</v>
      </c>
      <c r="S214" s="497"/>
      <c r="T214" s="512"/>
      <c r="U214" s="512"/>
      <c r="V214" s="515"/>
      <c r="W214" s="512"/>
      <c r="X214" s="516"/>
      <c r="Y214" s="516"/>
      <c r="Z214" s="486"/>
      <c r="AA214" s="485"/>
      <c r="AB214" s="479"/>
      <c r="AC214" s="48"/>
      <c r="AD214" s="19" t="s">
        <v>55</v>
      </c>
      <c r="AE214" s="461">
        <f t="shared" si="59"/>
        <v>44197</v>
      </c>
      <c r="AF214" s="461">
        <f t="shared" si="61"/>
        <v>44198</v>
      </c>
      <c r="AG214" s="459"/>
      <c r="AH214" s="459"/>
      <c r="AI214" s="459"/>
      <c r="AJ214" s="469">
        <f t="shared" si="62"/>
        <v>0</v>
      </c>
      <c r="AK214" s="469">
        <f t="shared" si="63"/>
        <v>0</v>
      </c>
      <c r="AL214" s="469">
        <f t="shared" si="64"/>
        <v>0</v>
      </c>
      <c r="AM214" s="469">
        <f t="shared" si="65"/>
        <v>0</v>
      </c>
      <c r="AN214" s="469">
        <f t="shared" si="66"/>
        <v>0</v>
      </c>
      <c r="AO214" s="469">
        <f t="shared" si="67"/>
        <v>0</v>
      </c>
      <c r="AP214" s="469">
        <f t="shared" si="68"/>
        <v>0</v>
      </c>
      <c r="AQ214" s="469">
        <f t="shared" si="69"/>
        <v>0</v>
      </c>
      <c r="AR214" s="469">
        <f t="shared" si="70"/>
        <v>0</v>
      </c>
      <c r="AS214" s="469">
        <f t="shared" si="71"/>
        <v>0</v>
      </c>
      <c r="AT214" s="469">
        <f t="shared" si="72"/>
        <v>0</v>
      </c>
      <c r="AU214" s="469">
        <f t="shared" si="73"/>
        <v>0</v>
      </c>
      <c r="AV214" s="469">
        <f t="shared" si="74"/>
        <v>0</v>
      </c>
    </row>
    <row r="215" spans="1:48" ht="46.8" x14ac:dyDescent="0.25">
      <c r="A215" s="463"/>
      <c r="B215" s="463"/>
      <c r="C215" s="481"/>
      <c r="D215" s="482"/>
      <c r="E215" s="458"/>
      <c r="F215" s="47"/>
      <c r="G215" s="477"/>
      <c r="H215" s="487"/>
      <c r="I215" s="488"/>
      <c r="J215" s="489" t="s">
        <v>52</v>
      </c>
      <c r="K215" s="489"/>
      <c r="L215" s="490" t="s">
        <v>52</v>
      </c>
      <c r="M215" s="489"/>
      <c r="N215" s="483"/>
      <c r="O215" s="483"/>
      <c r="P215" s="496"/>
      <c r="Q215" s="497"/>
      <c r="R215" s="501">
        <f t="shared" si="60"/>
        <v>0</v>
      </c>
      <c r="S215" s="497"/>
      <c r="T215" s="512"/>
      <c r="U215" s="512"/>
      <c r="V215" s="515"/>
      <c r="W215" s="512"/>
      <c r="X215" s="516"/>
      <c r="Y215" s="516"/>
      <c r="Z215" s="486"/>
      <c r="AA215" s="485"/>
      <c r="AB215" s="479"/>
      <c r="AC215" s="48"/>
      <c r="AD215" s="19" t="s">
        <v>55</v>
      </c>
      <c r="AE215" s="461">
        <f t="shared" ref="AE215:AE278" si="75">AE214</f>
        <v>44197</v>
      </c>
      <c r="AF215" s="461">
        <f t="shared" si="61"/>
        <v>44198</v>
      </c>
      <c r="AG215" s="459"/>
      <c r="AH215" s="459"/>
      <c r="AI215" s="459"/>
      <c r="AJ215" s="469">
        <f t="shared" si="62"/>
        <v>0</v>
      </c>
      <c r="AK215" s="469">
        <f t="shared" si="63"/>
        <v>0</v>
      </c>
      <c r="AL215" s="469">
        <f t="shared" si="64"/>
        <v>0</v>
      </c>
      <c r="AM215" s="469">
        <f t="shared" si="65"/>
        <v>0</v>
      </c>
      <c r="AN215" s="469">
        <f t="shared" si="66"/>
        <v>0</v>
      </c>
      <c r="AO215" s="469">
        <f t="shared" si="67"/>
        <v>0</v>
      </c>
      <c r="AP215" s="469">
        <f t="shared" si="68"/>
        <v>0</v>
      </c>
      <c r="AQ215" s="469">
        <f t="shared" si="69"/>
        <v>0</v>
      </c>
      <c r="AR215" s="469">
        <f t="shared" si="70"/>
        <v>0</v>
      </c>
      <c r="AS215" s="469">
        <f t="shared" si="71"/>
        <v>0</v>
      </c>
      <c r="AT215" s="469">
        <f t="shared" si="72"/>
        <v>0</v>
      </c>
      <c r="AU215" s="469">
        <f t="shared" si="73"/>
        <v>0</v>
      </c>
      <c r="AV215" s="469">
        <f t="shared" si="74"/>
        <v>0</v>
      </c>
    </row>
    <row r="216" spans="1:48" ht="46.8" x14ac:dyDescent="0.25">
      <c r="A216" s="463"/>
      <c r="B216" s="463"/>
      <c r="C216" s="481"/>
      <c r="D216" s="482"/>
      <c r="E216" s="458"/>
      <c r="F216" s="47"/>
      <c r="G216" s="477"/>
      <c r="H216" s="487"/>
      <c r="I216" s="488"/>
      <c r="J216" s="489" t="s">
        <v>52</v>
      </c>
      <c r="K216" s="489"/>
      <c r="L216" s="490" t="s">
        <v>52</v>
      </c>
      <c r="M216" s="489"/>
      <c r="N216" s="483"/>
      <c r="O216" s="483"/>
      <c r="P216" s="496"/>
      <c r="Q216" s="497"/>
      <c r="R216" s="501">
        <f t="shared" si="60"/>
        <v>0</v>
      </c>
      <c r="S216" s="497"/>
      <c r="T216" s="512"/>
      <c r="U216" s="512"/>
      <c r="V216" s="515"/>
      <c r="W216" s="512"/>
      <c r="X216" s="516"/>
      <c r="Y216" s="516"/>
      <c r="Z216" s="486"/>
      <c r="AA216" s="485"/>
      <c r="AB216" s="479"/>
      <c r="AC216" s="48"/>
      <c r="AD216" s="19" t="s">
        <v>55</v>
      </c>
      <c r="AE216" s="461">
        <f t="shared" si="75"/>
        <v>44197</v>
      </c>
      <c r="AF216" s="461">
        <f t="shared" si="61"/>
        <v>44198</v>
      </c>
      <c r="AG216" s="459"/>
      <c r="AH216" s="459"/>
      <c r="AI216" s="459"/>
      <c r="AJ216" s="469">
        <f t="shared" si="62"/>
        <v>0</v>
      </c>
      <c r="AK216" s="469">
        <f t="shared" si="63"/>
        <v>0</v>
      </c>
      <c r="AL216" s="469">
        <f t="shared" si="64"/>
        <v>0</v>
      </c>
      <c r="AM216" s="469">
        <f t="shared" si="65"/>
        <v>0</v>
      </c>
      <c r="AN216" s="469">
        <f t="shared" si="66"/>
        <v>0</v>
      </c>
      <c r="AO216" s="469">
        <f t="shared" si="67"/>
        <v>0</v>
      </c>
      <c r="AP216" s="469">
        <f t="shared" si="68"/>
        <v>0</v>
      </c>
      <c r="AQ216" s="469">
        <f t="shared" si="69"/>
        <v>0</v>
      </c>
      <c r="AR216" s="469">
        <f t="shared" si="70"/>
        <v>0</v>
      </c>
      <c r="AS216" s="469">
        <f t="shared" si="71"/>
        <v>0</v>
      </c>
      <c r="AT216" s="469">
        <f t="shared" si="72"/>
        <v>0</v>
      </c>
      <c r="AU216" s="469">
        <f t="shared" si="73"/>
        <v>0</v>
      </c>
      <c r="AV216" s="469">
        <f t="shared" si="74"/>
        <v>0</v>
      </c>
    </row>
    <row r="217" spans="1:48" ht="46.8" x14ac:dyDescent="0.25">
      <c r="A217" s="463"/>
      <c r="B217" s="463"/>
      <c r="C217" s="481"/>
      <c r="D217" s="482"/>
      <c r="E217" s="458"/>
      <c r="F217" s="47"/>
      <c r="G217" s="477"/>
      <c r="H217" s="487"/>
      <c r="I217" s="488"/>
      <c r="J217" s="489" t="s">
        <v>52</v>
      </c>
      <c r="K217" s="489"/>
      <c r="L217" s="490" t="s">
        <v>52</v>
      </c>
      <c r="M217" s="489"/>
      <c r="N217" s="483"/>
      <c r="O217" s="483"/>
      <c r="P217" s="496"/>
      <c r="Q217" s="497"/>
      <c r="R217" s="501">
        <f t="shared" si="60"/>
        <v>0</v>
      </c>
      <c r="S217" s="497"/>
      <c r="T217" s="512"/>
      <c r="U217" s="512"/>
      <c r="V217" s="515"/>
      <c r="W217" s="512"/>
      <c r="X217" s="516"/>
      <c r="Y217" s="516"/>
      <c r="Z217" s="486"/>
      <c r="AA217" s="485"/>
      <c r="AB217" s="479"/>
      <c r="AC217" s="48"/>
      <c r="AD217" s="19" t="s">
        <v>55</v>
      </c>
      <c r="AE217" s="461">
        <f t="shared" si="75"/>
        <v>44197</v>
      </c>
      <c r="AF217" s="461">
        <f t="shared" si="61"/>
        <v>44198</v>
      </c>
      <c r="AG217" s="459"/>
      <c r="AH217" s="459"/>
      <c r="AI217" s="459"/>
      <c r="AJ217" s="469">
        <f t="shared" si="62"/>
        <v>0</v>
      </c>
      <c r="AK217" s="469">
        <f t="shared" si="63"/>
        <v>0</v>
      </c>
      <c r="AL217" s="469">
        <f t="shared" si="64"/>
        <v>0</v>
      </c>
      <c r="AM217" s="469">
        <f t="shared" si="65"/>
        <v>0</v>
      </c>
      <c r="AN217" s="469">
        <f t="shared" si="66"/>
        <v>0</v>
      </c>
      <c r="AO217" s="469">
        <f t="shared" si="67"/>
        <v>0</v>
      </c>
      <c r="AP217" s="469">
        <f t="shared" si="68"/>
        <v>0</v>
      </c>
      <c r="AQ217" s="469">
        <f t="shared" si="69"/>
        <v>0</v>
      </c>
      <c r="AR217" s="469">
        <f t="shared" si="70"/>
        <v>0</v>
      </c>
      <c r="AS217" s="469">
        <f t="shared" si="71"/>
        <v>0</v>
      </c>
      <c r="AT217" s="469">
        <f t="shared" si="72"/>
        <v>0</v>
      </c>
      <c r="AU217" s="469">
        <f t="shared" si="73"/>
        <v>0</v>
      </c>
      <c r="AV217" s="469">
        <f t="shared" si="74"/>
        <v>0</v>
      </c>
    </row>
    <row r="218" spans="1:48" ht="46.8" x14ac:dyDescent="0.25">
      <c r="A218" s="463"/>
      <c r="B218" s="463"/>
      <c r="C218" s="481"/>
      <c r="D218" s="482"/>
      <c r="E218" s="458"/>
      <c r="F218" s="47"/>
      <c r="G218" s="477"/>
      <c r="H218" s="487"/>
      <c r="I218" s="488"/>
      <c r="J218" s="489" t="s">
        <v>52</v>
      </c>
      <c r="K218" s="489"/>
      <c r="L218" s="490" t="s">
        <v>52</v>
      </c>
      <c r="M218" s="489"/>
      <c r="N218" s="483"/>
      <c r="O218" s="483"/>
      <c r="P218" s="496"/>
      <c r="Q218" s="497"/>
      <c r="R218" s="501">
        <f t="shared" si="60"/>
        <v>0</v>
      </c>
      <c r="S218" s="497"/>
      <c r="T218" s="512"/>
      <c r="U218" s="512"/>
      <c r="V218" s="515"/>
      <c r="W218" s="512"/>
      <c r="X218" s="516"/>
      <c r="Y218" s="516"/>
      <c r="Z218" s="486"/>
      <c r="AA218" s="485"/>
      <c r="AB218" s="479"/>
      <c r="AC218" s="48"/>
      <c r="AD218" s="19" t="s">
        <v>55</v>
      </c>
      <c r="AE218" s="461">
        <f t="shared" si="75"/>
        <v>44197</v>
      </c>
      <c r="AF218" s="461">
        <f t="shared" si="61"/>
        <v>44198</v>
      </c>
      <c r="AG218" s="459"/>
      <c r="AH218" s="459"/>
      <c r="AI218" s="459"/>
      <c r="AJ218" s="469">
        <f t="shared" si="62"/>
        <v>0</v>
      </c>
      <c r="AK218" s="469">
        <f t="shared" si="63"/>
        <v>0</v>
      </c>
      <c r="AL218" s="469">
        <f t="shared" si="64"/>
        <v>0</v>
      </c>
      <c r="AM218" s="469">
        <f t="shared" si="65"/>
        <v>0</v>
      </c>
      <c r="AN218" s="469">
        <f t="shared" si="66"/>
        <v>0</v>
      </c>
      <c r="AO218" s="469">
        <f t="shared" si="67"/>
        <v>0</v>
      </c>
      <c r="AP218" s="469">
        <f t="shared" si="68"/>
        <v>0</v>
      </c>
      <c r="AQ218" s="469">
        <f t="shared" si="69"/>
        <v>0</v>
      </c>
      <c r="AR218" s="469">
        <f t="shared" si="70"/>
        <v>0</v>
      </c>
      <c r="AS218" s="469">
        <f t="shared" si="71"/>
        <v>0</v>
      </c>
      <c r="AT218" s="469">
        <f t="shared" si="72"/>
        <v>0</v>
      </c>
      <c r="AU218" s="469">
        <f t="shared" si="73"/>
        <v>0</v>
      </c>
      <c r="AV218" s="469">
        <f t="shared" si="74"/>
        <v>0</v>
      </c>
    </row>
    <row r="219" spans="1:48" ht="46.8" x14ac:dyDescent="0.25">
      <c r="A219" s="463"/>
      <c r="B219" s="463"/>
      <c r="C219" s="481"/>
      <c r="D219" s="482"/>
      <c r="E219" s="458"/>
      <c r="F219" s="47"/>
      <c r="G219" s="477"/>
      <c r="H219" s="487"/>
      <c r="I219" s="488"/>
      <c r="J219" s="489" t="s">
        <v>52</v>
      </c>
      <c r="K219" s="489"/>
      <c r="L219" s="490" t="s">
        <v>52</v>
      </c>
      <c r="M219" s="489"/>
      <c r="N219" s="483"/>
      <c r="O219" s="483"/>
      <c r="P219" s="496"/>
      <c r="Q219" s="497"/>
      <c r="R219" s="501">
        <f t="shared" si="60"/>
        <v>0</v>
      </c>
      <c r="S219" s="497"/>
      <c r="T219" s="512"/>
      <c r="U219" s="512"/>
      <c r="V219" s="515"/>
      <c r="W219" s="512"/>
      <c r="X219" s="516"/>
      <c r="Y219" s="516"/>
      <c r="Z219" s="486"/>
      <c r="AA219" s="485"/>
      <c r="AB219" s="479"/>
      <c r="AC219" s="48"/>
      <c r="AD219" s="19" t="s">
        <v>55</v>
      </c>
      <c r="AE219" s="461">
        <f t="shared" si="75"/>
        <v>44197</v>
      </c>
      <c r="AF219" s="461">
        <f t="shared" si="61"/>
        <v>44198</v>
      </c>
      <c r="AG219" s="459"/>
      <c r="AH219" s="459"/>
      <c r="AI219" s="459"/>
      <c r="AJ219" s="469">
        <f t="shared" si="62"/>
        <v>0</v>
      </c>
      <c r="AK219" s="469">
        <f t="shared" si="63"/>
        <v>0</v>
      </c>
      <c r="AL219" s="469">
        <f t="shared" si="64"/>
        <v>0</v>
      </c>
      <c r="AM219" s="469">
        <f t="shared" si="65"/>
        <v>0</v>
      </c>
      <c r="AN219" s="469">
        <f t="shared" si="66"/>
        <v>0</v>
      </c>
      <c r="AO219" s="469">
        <f t="shared" si="67"/>
        <v>0</v>
      </c>
      <c r="AP219" s="469">
        <f t="shared" si="68"/>
        <v>0</v>
      </c>
      <c r="AQ219" s="469">
        <f t="shared" si="69"/>
        <v>0</v>
      </c>
      <c r="AR219" s="469">
        <f t="shared" si="70"/>
        <v>0</v>
      </c>
      <c r="AS219" s="469">
        <f t="shared" si="71"/>
        <v>0</v>
      </c>
      <c r="AT219" s="469">
        <f t="shared" si="72"/>
        <v>0</v>
      </c>
      <c r="AU219" s="469">
        <f t="shared" si="73"/>
        <v>0</v>
      </c>
      <c r="AV219" s="469">
        <f t="shared" si="74"/>
        <v>0</v>
      </c>
    </row>
    <row r="220" spans="1:48" ht="46.8" x14ac:dyDescent="0.25">
      <c r="A220" s="463"/>
      <c r="B220" s="463"/>
      <c r="C220" s="481"/>
      <c r="D220" s="482"/>
      <c r="E220" s="458"/>
      <c r="F220" s="47"/>
      <c r="G220" s="477"/>
      <c r="H220" s="487"/>
      <c r="I220" s="488"/>
      <c r="J220" s="489" t="s">
        <v>52</v>
      </c>
      <c r="K220" s="489"/>
      <c r="L220" s="490" t="s">
        <v>52</v>
      </c>
      <c r="M220" s="489"/>
      <c r="N220" s="483"/>
      <c r="O220" s="483"/>
      <c r="P220" s="496"/>
      <c r="Q220" s="497"/>
      <c r="R220" s="501">
        <f t="shared" si="60"/>
        <v>0</v>
      </c>
      <c r="S220" s="497"/>
      <c r="T220" s="512"/>
      <c r="U220" s="512"/>
      <c r="V220" s="515"/>
      <c r="W220" s="512"/>
      <c r="X220" s="516"/>
      <c r="Y220" s="516"/>
      <c r="Z220" s="486"/>
      <c r="AA220" s="485"/>
      <c r="AB220" s="479"/>
      <c r="AC220" s="48"/>
      <c r="AD220" s="19" t="s">
        <v>55</v>
      </c>
      <c r="AE220" s="461">
        <f t="shared" si="75"/>
        <v>44197</v>
      </c>
      <c r="AF220" s="461">
        <f t="shared" si="61"/>
        <v>44198</v>
      </c>
      <c r="AG220" s="459"/>
      <c r="AH220" s="459"/>
      <c r="AI220" s="459"/>
      <c r="AJ220" s="469">
        <f t="shared" si="62"/>
        <v>0</v>
      </c>
      <c r="AK220" s="469">
        <f t="shared" si="63"/>
        <v>0</v>
      </c>
      <c r="AL220" s="469">
        <f t="shared" si="64"/>
        <v>0</v>
      </c>
      <c r="AM220" s="469">
        <f t="shared" si="65"/>
        <v>0</v>
      </c>
      <c r="AN220" s="469">
        <f t="shared" si="66"/>
        <v>0</v>
      </c>
      <c r="AO220" s="469">
        <f t="shared" si="67"/>
        <v>0</v>
      </c>
      <c r="AP220" s="469">
        <f t="shared" si="68"/>
        <v>0</v>
      </c>
      <c r="AQ220" s="469">
        <f t="shared" si="69"/>
        <v>0</v>
      </c>
      <c r="AR220" s="469">
        <f t="shared" si="70"/>
        <v>0</v>
      </c>
      <c r="AS220" s="469">
        <f t="shared" si="71"/>
        <v>0</v>
      </c>
      <c r="AT220" s="469">
        <f t="shared" si="72"/>
        <v>0</v>
      </c>
      <c r="AU220" s="469">
        <f t="shared" si="73"/>
        <v>0</v>
      </c>
      <c r="AV220" s="469">
        <f t="shared" si="74"/>
        <v>0</v>
      </c>
    </row>
    <row r="221" spans="1:48" ht="46.8" x14ac:dyDescent="0.25">
      <c r="A221" s="463"/>
      <c r="B221" s="463"/>
      <c r="C221" s="481"/>
      <c r="D221" s="482"/>
      <c r="E221" s="458"/>
      <c r="F221" s="47"/>
      <c r="G221" s="477"/>
      <c r="H221" s="487"/>
      <c r="I221" s="488"/>
      <c r="J221" s="489" t="s">
        <v>52</v>
      </c>
      <c r="K221" s="489"/>
      <c r="L221" s="490" t="s">
        <v>52</v>
      </c>
      <c r="M221" s="489"/>
      <c r="N221" s="483"/>
      <c r="O221" s="483"/>
      <c r="P221" s="496"/>
      <c r="Q221" s="497"/>
      <c r="R221" s="501">
        <f t="shared" si="60"/>
        <v>0</v>
      </c>
      <c r="S221" s="497"/>
      <c r="T221" s="512"/>
      <c r="U221" s="512"/>
      <c r="V221" s="515"/>
      <c r="W221" s="512"/>
      <c r="X221" s="516"/>
      <c r="Y221" s="516"/>
      <c r="Z221" s="486"/>
      <c r="AA221" s="485"/>
      <c r="AB221" s="479"/>
      <c r="AC221" s="48"/>
      <c r="AD221" s="19" t="s">
        <v>55</v>
      </c>
      <c r="AE221" s="461">
        <f t="shared" si="75"/>
        <v>44197</v>
      </c>
      <c r="AF221" s="461">
        <f t="shared" si="61"/>
        <v>44198</v>
      </c>
      <c r="AG221" s="459"/>
      <c r="AH221" s="459"/>
      <c r="AI221" s="459"/>
      <c r="AJ221" s="469">
        <f t="shared" si="62"/>
        <v>0</v>
      </c>
      <c r="AK221" s="469">
        <f t="shared" si="63"/>
        <v>0</v>
      </c>
      <c r="AL221" s="469">
        <f t="shared" si="64"/>
        <v>0</v>
      </c>
      <c r="AM221" s="469">
        <f t="shared" si="65"/>
        <v>0</v>
      </c>
      <c r="AN221" s="469">
        <f t="shared" si="66"/>
        <v>0</v>
      </c>
      <c r="AO221" s="469">
        <f t="shared" si="67"/>
        <v>0</v>
      </c>
      <c r="AP221" s="469">
        <f t="shared" si="68"/>
        <v>0</v>
      </c>
      <c r="AQ221" s="469">
        <f t="shared" si="69"/>
        <v>0</v>
      </c>
      <c r="AR221" s="469">
        <f t="shared" si="70"/>
        <v>0</v>
      </c>
      <c r="AS221" s="469">
        <f t="shared" si="71"/>
        <v>0</v>
      </c>
      <c r="AT221" s="469">
        <f t="shared" si="72"/>
        <v>0</v>
      </c>
      <c r="AU221" s="469">
        <f t="shared" si="73"/>
        <v>0</v>
      </c>
      <c r="AV221" s="469">
        <f t="shared" si="74"/>
        <v>0</v>
      </c>
    </row>
    <row r="222" spans="1:48" ht="46.8" x14ac:dyDescent="0.25">
      <c r="A222" s="463"/>
      <c r="B222" s="463"/>
      <c r="C222" s="481"/>
      <c r="D222" s="482"/>
      <c r="E222" s="458"/>
      <c r="F222" s="47"/>
      <c r="G222" s="477"/>
      <c r="H222" s="487"/>
      <c r="I222" s="488"/>
      <c r="J222" s="489" t="s">
        <v>52</v>
      </c>
      <c r="K222" s="489"/>
      <c r="L222" s="490" t="s">
        <v>52</v>
      </c>
      <c r="M222" s="489"/>
      <c r="N222" s="483"/>
      <c r="O222" s="483"/>
      <c r="P222" s="496"/>
      <c r="Q222" s="497"/>
      <c r="R222" s="501">
        <f t="shared" si="60"/>
        <v>0</v>
      </c>
      <c r="S222" s="497"/>
      <c r="T222" s="512"/>
      <c r="U222" s="512"/>
      <c r="V222" s="515"/>
      <c r="W222" s="512"/>
      <c r="X222" s="516"/>
      <c r="Y222" s="516"/>
      <c r="Z222" s="486"/>
      <c r="AA222" s="485"/>
      <c r="AB222" s="479"/>
      <c r="AC222" s="48"/>
      <c r="AD222" s="19" t="s">
        <v>55</v>
      </c>
      <c r="AE222" s="461">
        <f t="shared" si="75"/>
        <v>44197</v>
      </c>
      <c r="AF222" s="461">
        <f t="shared" si="61"/>
        <v>44198</v>
      </c>
      <c r="AG222" s="459"/>
      <c r="AH222" s="459"/>
      <c r="AI222" s="459"/>
      <c r="AJ222" s="469">
        <f t="shared" si="62"/>
        <v>0</v>
      </c>
      <c r="AK222" s="469">
        <f t="shared" si="63"/>
        <v>0</v>
      </c>
      <c r="AL222" s="469">
        <f t="shared" si="64"/>
        <v>0</v>
      </c>
      <c r="AM222" s="469">
        <f t="shared" si="65"/>
        <v>0</v>
      </c>
      <c r="AN222" s="469">
        <f t="shared" si="66"/>
        <v>0</v>
      </c>
      <c r="AO222" s="469">
        <f t="shared" si="67"/>
        <v>0</v>
      </c>
      <c r="AP222" s="469">
        <f t="shared" si="68"/>
        <v>0</v>
      </c>
      <c r="AQ222" s="469">
        <f t="shared" si="69"/>
        <v>0</v>
      </c>
      <c r="AR222" s="469">
        <f t="shared" si="70"/>
        <v>0</v>
      </c>
      <c r="AS222" s="469">
        <f t="shared" si="71"/>
        <v>0</v>
      </c>
      <c r="AT222" s="469">
        <f t="shared" si="72"/>
        <v>0</v>
      </c>
      <c r="AU222" s="469">
        <f t="shared" si="73"/>
        <v>0</v>
      </c>
      <c r="AV222" s="469">
        <f t="shared" si="74"/>
        <v>0</v>
      </c>
    </row>
    <row r="223" spans="1:48" ht="46.8" x14ac:dyDescent="0.25">
      <c r="A223" s="463"/>
      <c r="B223" s="463"/>
      <c r="C223" s="481"/>
      <c r="D223" s="482"/>
      <c r="E223" s="458"/>
      <c r="F223" s="47"/>
      <c r="G223" s="477"/>
      <c r="H223" s="487"/>
      <c r="I223" s="488"/>
      <c r="J223" s="489" t="s">
        <v>52</v>
      </c>
      <c r="K223" s="489"/>
      <c r="L223" s="490" t="s">
        <v>52</v>
      </c>
      <c r="M223" s="489"/>
      <c r="N223" s="483"/>
      <c r="O223" s="483"/>
      <c r="P223" s="496"/>
      <c r="Q223" s="497"/>
      <c r="R223" s="501">
        <f t="shared" si="60"/>
        <v>0</v>
      </c>
      <c r="S223" s="497"/>
      <c r="T223" s="512"/>
      <c r="U223" s="512"/>
      <c r="V223" s="515"/>
      <c r="W223" s="512"/>
      <c r="X223" s="516"/>
      <c r="Y223" s="516"/>
      <c r="Z223" s="486"/>
      <c r="AA223" s="485"/>
      <c r="AB223" s="479"/>
      <c r="AC223" s="48"/>
      <c r="AD223" s="19" t="s">
        <v>55</v>
      </c>
      <c r="AE223" s="461">
        <f t="shared" si="75"/>
        <v>44197</v>
      </c>
      <c r="AF223" s="461">
        <f t="shared" si="61"/>
        <v>44198</v>
      </c>
      <c r="AG223" s="459"/>
      <c r="AH223" s="459"/>
      <c r="AI223" s="459"/>
      <c r="AJ223" s="469">
        <f t="shared" si="62"/>
        <v>0</v>
      </c>
      <c r="AK223" s="469">
        <f t="shared" si="63"/>
        <v>0</v>
      </c>
      <c r="AL223" s="469">
        <f t="shared" si="64"/>
        <v>0</v>
      </c>
      <c r="AM223" s="469">
        <f t="shared" si="65"/>
        <v>0</v>
      </c>
      <c r="AN223" s="469">
        <f t="shared" si="66"/>
        <v>0</v>
      </c>
      <c r="AO223" s="469">
        <f t="shared" si="67"/>
        <v>0</v>
      </c>
      <c r="AP223" s="469">
        <f t="shared" si="68"/>
        <v>0</v>
      </c>
      <c r="AQ223" s="469">
        <f t="shared" si="69"/>
        <v>0</v>
      </c>
      <c r="AR223" s="469">
        <f t="shared" si="70"/>
        <v>0</v>
      </c>
      <c r="AS223" s="469">
        <f t="shared" si="71"/>
        <v>0</v>
      </c>
      <c r="AT223" s="469">
        <f t="shared" si="72"/>
        <v>0</v>
      </c>
      <c r="AU223" s="469">
        <f t="shared" si="73"/>
        <v>0</v>
      </c>
      <c r="AV223" s="469">
        <f t="shared" si="74"/>
        <v>0</v>
      </c>
    </row>
    <row r="224" spans="1:48" ht="46.8" x14ac:dyDescent="0.25">
      <c r="A224" s="463"/>
      <c r="B224" s="463"/>
      <c r="C224" s="481"/>
      <c r="D224" s="482"/>
      <c r="E224" s="458"/>
      <c r="F224" s="47"/>
      <c r="G224" s="477"/>
      <c r="H224" s="487"/>
      <c r="I224" s="488"/>
      <c r="J224" s="489" t="s">
        <v>52</v>
      </c>
      <c r="K224" s="489"/>
      <c r="L224" s="490" t="s">
        <v>52</v>
      </c>
      <c r="M224" s="489"/>
      <c r="N224" s="483"/>
      <c r="O224" s="483"/>
      <c r="P224" s="496"/>
      <c r="Q224" s="497"/>
      <c r="R224" s="501">
        <f t="shared" si="60"/>
        <v>0</v>
      </c>
      <c r="S224" s="497"/>
      <c r="T224" s="512"/>
      <c r="U224" s="512"/>
      <c r="V224" s="515"/>
      <c r="W224" s="512"/>
      <c r="X224" s="516"/>
      <c r="Y224" s="516"/>
      <c r="Z224" s="486"/>
      <c r="AA224" s="485"/>
      <c r="AB224" s="479"/>
      <c r="AC224" s="48"/>
      <c r="AD224" s="19" t="s">
        <v>55</v>
      </c>
      <c r="AE224" s="461">
        <f t="shared" si="75"/>
        <v>44197</v>
      </c>
      <c r="AF224" s="461">
        <f t="shared" si="61"/>
        <v>44198</v>
      </c>
      <c r="AG224" s="459"/>
      <c r="AH224" s="459"/>
      <c r="AI224" s="459"/>
      <c r="AJ224" s="469">
        <f t="shared" si="62"/>
        <v>0</v>
      </c>
      <c r="AK224" s="469">
        <f t="shared" si="63"/>
        <v>0</v>
      </c>
      <c r="AL224" s="469">
        <f t="shared" si="64"/>
        <v>0</v>
      </c>
      <c r="AM224" s="469">
        <f t="shared" si="65"/>
        <v>0</v>
      </c>
      <c r="AN224" s="469">
        <f t="shared" si="66"/>
        <v>0</v>
      </c>
      <c r="AO224" s="469">
        <f t="shared" si="67"/>
        <v>0</v>
      </c>
      <c r="AP224" s="469">
        <f t="shared" si="68"/>
        <v>0</v>
      </c>
      <c r="AQ224" s="469">
        <f t="shared" si="69"/>
        <v>0</v>
      </c>
      <c r="AR224" s="469">
        <f t="shared" si="70"/>
        <v>0</v>
      </c>
      <c r="AS224" s="469">
        <f t="shared" si="71"/>
        <v>0</v>
      </c>
      <c r="AT224" s="469">
        <f t="shared" si="72"/>
        <v>0</v>
      </c>
      <c r="AU224" s="469">
        <f t="shared" si="73"/>
        <v>0</v>
      </c>
      <c r="AV224" s="469">
        <f t="shared" si="74"/>
        <v>0</v>
      </c>
    </row>
    <row r="225" spans="1:48" ht="46.8" x14ac:dyDescent="0.25">
      <c r="A225" s="463"/>
      <c r="B225" s="463"/>
      <c r="C225" s="481"/>
      <c r="D225" s="482"/>
      <c r="E225" s="458"/>
      <c r="F225" s="47"/>
      <c r="G225" s="477"/>
      <c r="H225" s="487"/>
      <c r="I225" s="488"/>
      <c r="J225" s="489" t="s">
        <v>52</v>
      </c>
      <c r="K225" s="489"/>
      <c r="L225" s="490" t="s">
        <v>52</v>
      </c>
      <c r="M225" s="489"/>
      <c r="N225" s="483"/>
      <c r="O225" s="483"/>
      <c r="P225" s="496"/>
      <c r="Q225" s="497"/>
      <c r="R225" s="501">
        <f t="shared" si="60"/>
        <v>0</v>
      </c>
      <c r="S225" s="497"/>
      <c r="T225" s="512"/>
      <c r="U225" s="512"/>
      <c r="V225" s="515"/>
      <c r="W225" s="512"/>
      <c r="X225" s="516"/>
      <c r="Y225" s="516"/>
      <c r="Z225" s="486"/>
      <c r="AA225" s="485"/>
      <c r="AB225" s="479"/>
      <c r="AC225" s="48"/>
      <c r="AD225" s="19" t="s">
        <v>55</v>
      </c>
      <c r="AE225" s="461">
        <f t="shared" si="75"/>
        <v>44197</v>
      </c>
      <c r="AF225" s="461">
        <f t="shared" si="61"/>
        <v>44198</v>
      </c>
      <c r="AG225" s="459"/>
      <c r="AH225" s="459"/>
      <c r="AI225" s="459"/>
      <c r="AJ225" s="469">
        <f t="shared" si="62"/>
        <v>0</v>
      </c>
      <c r="AK225" s="469">
        <f t="shared" si="63"/>
        <v>0</v>
      </c>
      <c r="AL225" s="469">
        <f t="shared" si="64"/>
        <v>0</v>
      </c>
      <c r="AM225" s="469">
        <f t="shared" si="65"/>
        <v>0</v>
      </c>
      <c r="AN225" s="469">
        <f t="shared" si="66"/>
        <v>0</v>
      </c>
      <c r="AO225" s="469">
        <f t="shared" si="67"/>
        <v>0</v>
      </c>
      <c r="AP225" s="469">
        <f t="shared" si="68"/>
        <v>0</v>
      </c>
      <c r="AQ225" s="469">
        <f t="shared" si="69"/>
        <v>0</v>
      </c>
      <c r="AR225" s="469">
        <f t="shared" si="70"/>
        <v>0</v>
      </c>
      <c r="AS225" s="469">
        <f t="shared" si="71"/>
        <v>0</v>
      </c>
      <c r="AT225" s="469">
        <f t="shared" si="72"/>
        <v>0</v>
      </c>
      <c r="AU225" s="469">
        <f t="shared" si="73"/>
        <v>0</v>
      </c>
      <c r="AV225" s="469">
        <f t="shared" si="74"/>
        <v>0</v>
      </c>
    </row>
    <row r="226" spans="1:48" ht="46.8" x14ac:dyDescent="0.25">
      <c r="A226" s="463"/>
      <c r="B226" s="463"/>
      <c r="C226" s="481"/>
      <c r="D226" s="482"/>
      <c r="E226" s="458"/>
      <c r="F226" s="47"/>
      <c r="G226" s="477"/>
      <c r="H226" s="487"/>
      <c r="I226" s="488"/>
      <c r="J226" s="489" t="s">
        <v>52</v>
      </c>
      <c r="K226" s="489"/>
      <c r="L226" s="490" t="s">
        <v>52</v>
      </c>
      <c r="M226" s="489"/>
      <c r="N226" s="483"/>
      <c r="O226" s="483"/>
      <c r="P226" s="496"/>
      <c r="Q226" s="497"/>
      <c r="R226" s="501">
        <f t="shared" si="60"/>
        <v>0</v>
      </c>
      <c r="S226" s="497"/>
      <c r="T226" s="512"/>
      <c r="U226" s="512"/>
      <c r="V226" s="515"/>
      <c r="W226" s="512"/>
      <c r="X226" s="516"/>
      <c r="Y226" s="516"/>
      <c r="Z226" s="486"/>
      <c r="AA226" s="485"/>
      <c r="AB226" s="479"/>
      <c r="AC226" s="48"/>
      <c r="AD226" s="19" t="s">
        <v>55</v>
      </c>
      <c r="AE226" s="461">
        <f t="shared" si="75"/>
        <v>44197</v>
      </c>
      <c r="AF226" s="461">
        <f t="shared" si="61"/>
        <v>44198</v>
      </c>
      <c r="AG226" s="459"/>
      <c r="AH226" s="459"/>
      <c r="AI226" s="459"/>
      <c r="AJ226" s="469">
        <f t="shared" si="62"/>
        <v>0</v>
      </c>
      <c r="AK226" s="469">
        <f t="shared" si="63"/>
        <v>0</v>
      </c>
      <c r="AL226" s="469">
        <f t="shared" si="64"/>
        <v>0</v>
      </c>
      <c r="AM226" s="469">
        <f t="shared" si="65"/>
        <v>0</v>
      </c>
      <c r="AN226" s="469">
        <f t="shared" si="66"/>
        <v>0</v>
      </c>
      <c r="AO226" s="469">
        <f t="shared" si="67"/>
        <v>0</v>
      </c>
      <c r="AP226" s="469">
        <f t="shared" si="68"/>
        <v>0</v>
      </c>
      <c r="AQ226" s="469">
        <f t="shared" si="69"/>
        <v>0</v>
      </c>
      <c r="AR226" s="469">
        <f t="shared" si="70"/>
        <v>0</v>
      </c>
      <c r="AS226" s="469">
        <f t="shared" si="71"/>
        <v>0</v>
      </c>
      <c r="AT226" s="469">
        <f t="shared" si="72"/>
        <v>0</v>
      </c>
      <c r="AU226" s="469">
        <f t="shared" si="73"/>
        <v>0</v>
      </c>
      <c r="AV226" s="469">
        <f t="shared" si="74"/>
        <v>0</v>
      </c>
    </row>
    <row r="227" spans="1:48" ht="46.8" x14ac:dyDescent="0.25">
      <c r="A227" s="463"/>
      <c r="B227" s="463"/>
      <c r="C227" s="481"/>
      <c r="D227" s="482"/>
      <c r="E227" s="458"/>
      <c r="F227" s="47"/>
      <c r="G227" s="477"/>
      <c r="H227" s="487"/>
      <c r="I227" s="488"/>
      <c r="J227" s="489" t="s">
        <v>52</v>
      </c>
      <c r="K227" s="489"/>
      <c r="L227" s="490" t="s">
        <v>52</v>
      </c>
      <c r="M227" s="489"/>
      <c r="N227" s="483"/>
      <c r="O227" s="483"/>
      <c r="P227" s="496"/>
      <c r="Q227" s="497"/>
      <c r="R227" s="501">
        <f t="shared" si="60"/>
        <v>0</v>
      </c>
      <c r="S227" s="497"/>
      <c r="T227" s="512"/>
      <c r="U227" s="512"/>
      <c r="V227" s="515"/>
      <c r="W227" s="512"/>
      <c r="X227" s="516"/>
      <c r="Y227" s="516"/>
      <c r="Z227" s="486"/>
      <c r="AA227" s="485"/>
      <c r="AB227" s="479"/>
      <c r="AC227" s="48"/>
      <c r="AD227" s="19" t="s">
        <v>55</v>
      </c>
      <c r="AE227" s="461">
        <f t="shared" si="75"/>
        <v>44197</v>
      </c>
      <c r="AF227" s="461">
        <f t="shared" si="61"/>
        <v>44198</v>
      </c>
      <c r="AG227" s="459"/>
      <c r="AH227" s="459"/>
      <c r="AI227" s="459"/>
      <c r="AJ227" s="469">
        <f t="shared" si="62"/>
        <v>0</v>
      </c>
      <c r="AK227" s="469">
        <f t="shared" si="63"/>
        <v>0</v>
      </c>
      <c r="AL227" s="469">
        <f t="shared" si="64"/>
        <v>0</v>
      </c>
      <c r="AM227" s="469">
        <f t="shared" si="65"/>
        <v>0</v>
      </c>
      <c r="AN227" s="469">
        <f t="shared" si="66"/>
        <v>0</v>
      </c>
      <c r="AO227" s="469">
        <f t="shared" si="67"/>
        <v>0</v>
      </c>
      <c r="AP227" s="469">
        <f t="shared" si="68"/>
        <v>0</v>
      </c>
      <c r="AQ227" s="469">
        <f t="shared" si="69"/>
        <v>0</v>
      </c>
      <c r="AR227" s="469">
        <f t="shared" si="70"/>
        <v>0</v>
      </c>
      <c r="AS227" s="469">
        <f t="shared" si="71"/>
        <v>0</v>
      </c>
      <c r="AT227" s="469">
        <f t="shared" si="72"/>
        <v>0</v>
      </c>
      <c r="AU227" s="469">
        <f t="shared" si="73"/>
        <v>0</v>
      </c>
      <c r="AV227" s="469">
        <f t="shared" si="74"/>
        <v>0</v>
      </c>
    </row>
    <row r="228" spans="1:48" ht="46.8" x14ac:dyDescent="0.25">
      <c r="A228" s="463"/>
      <c r="B228" s="463"/>
      <c r="C228" s="481"/>
      <c r="D228" s="482"/>
      <c r="E228" s="458"/>
      <c r="F228" s="47"/>
      <c r="G228" s="477"/>
      <c r="H228" s="487"/>
      <c r="I228" s="488"/>
      <c r="J228" s="489" t="s">
        <v>52</v>
      </c>
      <c r="K228" s="489"/>
      <c r="L228" s="490" t="s">
        <v>52</v>
      </c>
      <c r="M228" s="489"/>
      <c r="N228" s="483"/>
      <c r="O228" s="483"/>
      <c r="P228" s="496"/>
      <c r="Q228" s="497"/>
      <c r="R228" s="501">
        <f t="shared" si="60"/>
        <v>0</v>
      </c>
      <c r="S228" s="497"/>
      <c r="T228" s="512"/>
      <c r="U228" s="512"/>
      <c r="V228" s="515"/>
      <c r="W228" s="512"/>
      <c r="X228" s="516"/>
      <c r="Y228" s="516"/>
      <c r="Z228" s="486"/>
      <c r="AA228" s="485"/>
      <c r="AB228" s="479"/>
      <c r="AC228" s="48"/>
      <c r="AD228" s="19" t="s">
        <v>55</v>
      </c>
      <c r="AE228" s="461">
        <f t="shared" si="75"/>
        <v>44197</v>
      </c>
      <c r="AF228" s="461">
        <f t="shared" si="61"/>
        <v>44198</v>
      </c>
      <c r="AG228" s="459"/>
      <c r="AH228" s="459"/>
      <c r="AI228" s="459"/>
      <c r="AJ228" s="469">
        <f t="shared" si="62"/>
        <v>0</v>
      </c>
      <c r="AK228" s="469">
        <f t="shared" si="63"/>
        <v>0</v>
      </c>
      <c r="AL228" s="469">
        <f t="shared" si="64"/>
        <v>0</v>
      </c>
      <c r="AM228" s="469">
        <f t="shared" si="65"/>
        <v>0</v>
      </c>
      <c r="AN228" s="469">
        <f t="shared" si="66"/>
        <v>0</v>
      </c>
      <c r="AO228" s="469">
        <f t="shared" si="67"/>
        <v>0</v>
      </c>
      <c r="AP228" s="469">
        <f t="shared" si="68"/>
        <v>0</v>
      </c>
      <c r="AQ228" s="469">
        <f t="shared" si="69"/>
        <v>0</v>
      </c>
      <c r="AR228" s="469">
        <f t="shared" si="70"/>
        <v>0</v>
      </c>
      <c r="AS228" s="469">
        <f t="shared" si="71"/>
        <v>0</v>
      </c>
      <c r="AT228" s="469">
        <f t="shared" si="72"/>
        <v>0</v>
      </c>
      <c r="AU228" s="469">
        <f t="shared" si="73"/>
        <v>0</v>
      </c>
      <c r="AV228" s="469">
        <f t="shared" si="74"/>
        <v>0</v>
      </c>
    </row>
    <row r="229" spans="1:48" ht="46.8" x14ac:dyDescent="0.25">
      <c r="A229" s="463"/>
      <c r="B229" s="463"/>
      <c r="C229" s="481"/>
      <c r="D229" s="482"/>
      <c r="E229" s="458"/>
      <c r="F229" s="47"/>
      <c r="G229" s="477"/>
      <c r="H229" s="487"/>
      <c r="I229" s="488"/>
      <c r="J229" s="489" t="s">
        <v>52</v>
      </c>
      <c r="K229" s="489"/>
      <c r="L229" s="490" t="s">
        <v>52</v>
      </c>
      <c r="M229" s="489"/>
      <c r="N229" s="483"/>
      <c r="O229" s="483"/>
      <c r="P229" s="496"/>
      <c r="Q229" s="497"/>
      <c r="R229" s="501">
        <f t="shared" si="60"/>
        <v>0</v>
      </c>
      <c r="S229" s="497"/>
      <c r="T229" s="512"/>
      <c r="U229" s="512"/>
      <c r="V229" s="515"/>
      <c r="W229" s="512"/>
      <c r="X229" s="516"/>
      <c r="Y229" s="516"/>
      <c r="Z229" s="486"/>
      <c r="AA229" s="485"/>
      <c r="AB229" s="479"/>
      <c r="AC229" s="48"/>
      <c r="AD229" s="19" t="s">
        <v>55</v>
      </c>
      <c r="AE229" s="461">
        <f t="shared" si="75"/>
        <v>44197</v>
      </c>
      <c r="AF229" s="461">
        <f t="shared" si="61"/>
        <v>44198</v>
      </c>
      <c r="AG229" s="459"/>
      <c r="AH229" s="459"/>
      <c r="AI229" s="459"/>
      <c r="AJ229" s="469">
        <f t="shared" si="62"/>
        <v>0</v>
      </c>
      <c r="AK229" s="469">
        <f t="shared" si="63"/>
        <v>0</v>
      </c>
      <c r="AL229" s="469">
        <f t="shared" si="64"/>
        <v>0</v>
      </c>
      <c r="AM229" s="469">
        <f t="shared" si="65"/>
        <v>0</v>
      </c>
      <c r="AN229" s="469">
        <f t="shared" si="66"/>
        <v>0</v>
      </c>
      <c r="AO229" s="469">
        <f t="shared" si="67"/>
        <v>0</v>
      </c>
      <c r="AP229" s="469">
        <f t="shared" si="68"/>
        <v>0</v>
      </c>
      <c r="AQ229" s="469">
        <f t="shared" si="69"/>
        <v>0</v>
      </c>
      <c r="AR229" s="469">
        <f t="shared" si="70"/>
        <v>0</v>
      </c>
      <c r="AS229" s="469">
        <f t="shared" si="71"/>
        <v>0</v>
      </c>
      <c r="AT229" s="469">
        <f t="shared" si="72"/>
        <v>0</v>
      </c>
      <c r="AU229" s="469">
        <f t="shared" si="73"/>
        <v>0</v>
      </c>
      <c r="AV229" s="469">
        <f t="shared" si="74"/>
        <v>0</v>
      </c>
    </row>
    <row r="230" spans="1:48" ht="46.8" x14ac:dyDescent="0.25">
      <c r="A230" s="463"/>
      <c r="B230" s="463"/>
      <c r="C230" s="481"/>
      <c r="D230" s="482"/>
      <c r="E230" s="458"/>
      <c r="F230" s="47"/>
      <c r="G230" s="477"/>
      <c r="H230" s="487"/>
      <c r="I230" s="488"/>
      <c r="J230" s="489" t="s">
        <v>52</v>
      </c>
      <c r="K230" s="489"/>
      <c r="L230" s="490" t="s">
        <v>52</v>
      </c>
      <c r="M230" s="489"/>
      <c r="N230" s="483"/>
      <c r="O230" s="483"/>
      <c r="P230" s="496"/>
      <c r="Q230" s="497"/>
      <c r="R230" s="501">
        <f t="shared" si="60"/>
        <v>0</v>
      </c>
      <c r="S230" s="497"/>
      <c r="T230" s="512"/>
      <c r="U230" s="512"/>
      <c r="V230" s="515"/>
      <c r="W230" s="512"/>
      <c r="X230" s="516"/>
      <c r="Y230" s="516"/>
      <c r="Z230" s="486"/>
      <c r="AA230" s="485"/>
      <c r="AB230" s="479"/>
      <c r="AC230" s="48"/>
      <c r="AD230" s="19" t="s">
        <v>55</v>
      </c>
      <c r="AE230" s="461">
        <f t="shared" si="75"/>
        <v>44197</v>
      </c>
      <c r="AF230" s="461">
        <f t="shared" si="61"/>
        <v>44198</v>
      </c>
      <c r="AG230" s="459"/>
      <c r="AH230" s="459"/>
      <c r="AI230" s="459"/>
      <c r="AJ230" s="469">
        <f t="shared" si="62"/>
        <v>0</v>
      </c>
      <c r="AK230" s="469">
        <f t="shared" si="63"/>
        <v>0</v>
      </c>
      <c r="AL230" s="469">
        <f t="shared" si="64"/>
        <v>0</v>
      </c>
      <c r="AM230" s="469">
        <f t="shared" si="65"/>
        <v>0</v>
      </c>
      <c r="AN230" s="469">
        <f t="shared" si="66"/>
        <v>0</v>
      </c>
      <c r="AO230" s="469">
        <f t="shared" si="67"/>
        <v>0</v>
      </c>
      <c r="AP230" s="469">
        <f t="shared" si="68"/>
        <v>0</v>
      </c>
      <c r="AQ230" s="469">
        <f t="shared" si="69"/>
        <v>0</v>
      </c>
      <c r="AR230" s="469">
        <f t="shared" si="70"/>
        <v>0</v>
      </c>
      <c r="AS230" s="469">
        <f t="shared" si="71"/>
        <v>0</v>
      </c>
      <c r="AT230" s="469">
        <f t="shared" si="72"/>
        <v>0</v>
      </c>
      <c r="AU230" s="469">
        <f t="shared" si="73"/>
        <v>0</v>
      </c>
      <c r="AV230" s="469">
        <f t="shared" si="74"/>
        <v>0</v>
      </c>
    </row>
    <row r="231" spans="1:48" ht="46.8" x14ac:dyDescent="0.25">
      <c r="A231" s="463"/>
      <c r="B231" s="463"/>
      <c r="C231" s="481"/>
      <c r="D231" s="482"/>
      <c r="E231" s="458"/>
      <c r="F231" s="47"/>
      <c r="G231" s="477"/>
      <c r="H231" s="487"/>
      <c r="I231" s="488"/>
      <c r="J231" s="489" t="s">
        <v>52</v>
      </c>
      <c r="K231" s="489"/>
      <c r="L231" s="490" t="s">
        <v>52</v>
      </c>
      <c r="M231" s="489"/>
      <c r="N231" s="483"/>
      <c r="O231" s="483"/>
      <c r="P231" s="496"/>
      <c r="Q231" s="497"/>
      <c r="R231" s="501">
        <f t="shared" si="60"/>
        <v>0</v>
      </c>
      <c r="S231" s="497"/>
      <c r="T231" s="512"/>
      <c r="U231" s="512"/>
      <c r="V231" s="515"/>
      <c r="W231" s="512"/>
      <c r="X231" s="516"/>
      <c r="Y231" s="516"/>
      <c r="Z231" s="486"/>
      <c r="AA231" s="485"/>
      <c r="AB231" s="479"/>
      <c r="AC231" s="48"/>
      <c r="AD231" s="19" t="s">
        <v>55</v>
      </c>
      <c r="AE231" s="461">
        <f t="shared" si="75"/>
        <v>44197</v>
      </c>
      <c r="AF231" s="461">
        <f t="shared" si="61"/>
        <v>44198</v>
      </c>
      <c r="AG231" s="459"/>
      <c r="AH231" s="459"/>
      <c r="AI231" s="459"/>
      <c r="AJ231" s="469">
        <f t="shared" si="62"/>
        <v>0</v>
      </c>
      <c r="AK231" s="469">
        <f t="shared" si="63"/>
        <v>0</v>
      </c>
      <c r="AL231" s="469">
        <f t="shared" si="64"/>
        <v>0</v>
      </c>
      <c r="AM231" s="469">
        <f t="shared" si="65"/>
        <v>0</v>
      </c>
      <c r="AN231" s="469">
        <f t="shared" si="66"/>
        <v>0</v>
      </c>
      <c r="AO231" s="469">
        <f t="shared" si="67"/>
        <v>0</v>
      </c>
      <c r="AP231" s="469">
        <f t="shared" si="68"/>
        <v>0</v>
      </c>
      <c r="AQ231" s="469">
        <f t="shared" si="69"/>
        <v>0</v>
      </c>
      <c r="AR231" s="469">
        <f t="shared" si="70"/>
        <v>0</v>
      </c>
      <c r="AS231" s="469">
        <f t="shared" si="71"/>
        <v>0</v>
      </c>
      <c r="AT231" s="469">
        <f t="shared" si="72"/>
        <v>0</v>
      </c>
      <c r="AU231" s="469">
        <f t="shared" si="73"/>
        <v>0</v>
      </c>
      <c r="AV231" s="469">
        <f t="shared" si="74"/>
        <v>0</v>
      </c>
    </row>
    <row r="232" spans="1:48" ht="46.8" x14ac:dyDescent="0.25">
      <c r="A232" s="463"/>
      <c r="B232" s="463"/>
      <c r="C232" s="481"/>
      <c r="D232" s="482"/>
      <c r="E232" s="458"/>
      <c r="F232" s="47"/>
      <c r="G232" s="477"/>
      <c r="H232" s="487"/>
      <c r="I232" s="488"/>
      <c r="J232" s="489" t="s">
        <v>52</v>
      </c>
      <c r="K232" s="489"/>
      <c r="L232" s="490" t="s">
        <v>52</v>
      </c>
      <c r="M232" s="489"/>
      <c r="N232" s="483"/>
      <c r="O232" s="483"/>
      <c r="P232" s="496"/>
      <c r="Q232" s="497"/>
      <c r="R232" s="501">
        <f t="shared" si="60"/>
        <v>0</v>
      </c>
      <c r="S232" s="497"/>
      <c r="T232" s="512"/>
      <c r="U232" s="512"/>
      <c r="V232" s="515"/>
      <c r="W232" s="512"/>
      <c r="X232" s="516"/>
      <c r="Y232" s="516"/>
      <c r="Z232" s="486"/>
      <c r="AA232" s="485"/>
      <c r="AB232" s="479"/>
      <c r="AC232" s="48"/>
      <c r="AD232" s="19" t="s">
        <v>55</v>
      </c>
      <c r="AE232" s="461">
        <f t="shared" si="75"/>
        <v>44197</v>
      </c>
      <c r="AF232" s="461">
        <f t="shared" si="61"/>
        <v>44198</v>
      </c>
      <c r="AG232" s="459"/>
      <c r="AH232" s="459"/>
      <c r="AI232" s="459"/>
      <c r="AJ232" s="469">
        <f t="shared" si="62"/>
        <v>0</v>
      </c>
      <c r="AK232" s="469">
        <f t="shared" si="63"/>
        <v>0</v>
      </c>
      <c r="AL232" s="469">
        <f t="shared" si="64"/>
        <v>0</v>
      </c>
      <c r="AM232" s="469">
        <f t="shared" si="65"/>
        <v>0</v>
      </c>
      <c r="AN232" s="469">
        <f t="shared" si="66"/>
        <v>0</v>
      </c>
      <c r="AO232" s="469">
        <f t="shared" si="67"/>
        <v>0</v>
      </c>
      <c r="AP232" s="469">
        <f t="shared" si="68"/>
        <v>0</v>
      </c>
      <c r="AQ232" s="469">
        <f t="shared" si="69"/>
        <v>0</v>
      </c>
      <c r="AR232" s="469">
        <f t="shared" si="70"/>
        <v>0</v>
      </c>
      <c r="AS232" s="469">
        <f t="shared" si="71"/>
        <v>0</v>
      </c>
      <c r="AT232" s="469">
        <f t="shared" si="72"/>
        <v>0</v>
      </c>
      <c r="AU232" s="469">
        <f t="shared" si="73"/>
        <v>0</v>
      </c>
      <c r="AV232" s="469">
        <f t="shared" si="74"/>
        <v>0</v>
      </c>
    </row>
    <row r="233" spans="1:48" ht="46.8" x14ac:dyDescent="0.25">
      <c r="A233" s="463"/>
      <c r="B233" s="463"/>
      <c r="C233" s="481"/>
      <c r="D233" s="482"/>
      <c r="E233" s="458"/>
      <c r="F233" s="47"/>
      <c r="G233" s="477"/>
      <c r="H233" s="487"/>
      <c r="I233" s="488"/>
      <c r="J233" s="489" t="s">
        <v>52</v>
      </c>
      <c r="K233" s="489"/>
      <c r="L233" s="490" t="s">
        <v>52</v>
      </c>
      <c r="M233" s="489"/>
      <c r="N233" s="483"/>
      <c r="O233" s="483"/>
      <c r="P233" s="496"/>
      <c r="Q233" s="497"/>
      <c r="R233" s="501">
        <f t="shared" si="60"/>
        <v>0</v>
      </c>
      <c r="S233" s="497"/>
      <c r="T233" s="512"/>
      <c r="U233" s="512"/>
      <c r="V233" s="515"/>
      <c r="W233" s="512"/>
      <c r="X233" s="516"/>
      <c r="Y233" s="516"/>
      <c r="Z233" s="486"/>
      <c r="AA233" s="485"/>
      <c r="AB233" s="479"/>
      <c r="AC233" s="48"/>
      <c r="AD233" s="19" t="s">
        <v>55</v>
      </c>
      <c r="AE233" s="461">
        <f t="shared" si="75"/>
        <v>44197</v>
      </c>
      <c r="AF233" s="461">
        <f t="shared" si="61"/>
        <v>44198</v>
      </c>
      <c r="AG233" s="459"/>
      <c r="AH233" s="459"/>
      <c r="AI233" s="459"/>
      <c r="AJ233" s="469">
        <f t="shared" si="62"/>
        <v>0</v>
      </c>
      <c r="AK233" s="469">
        <f t="shared" si="63"/>
        <v>0</v>
      </c>
      <c r="AL233" s="469">
        <f t="shared" si="64"/>
        <v>0</v>
      </c>
      <c r="AM233" s="469">
        <f t="shared" si="65"/>
        <v>0</v>
      </c>
      <c r="AN233" s="469">
        <f t="shared" si="66"/>
        <v>0</v>
      </c>
      <c r="AO233" s="469">
        <f t="shared" si="67"/>
        <v>0</v>
      </c>
      <c r="AP233" s="469">
        <f t="shared" si="68"/>
        <v>0</v>
      </c>
      <c r="AQ233" s="469">
        <f t="shared" si="69"/>
        <v>0</v>
      </c>
      <c r="AR233" s="469">
        <f t="shared" si="70"/>
        <v>0</v>
      </c>
      <c r="AS233" s="469">
        <f t="shared" si="71"/>
        <v>0</v>
      </c>
      <c r="AT233" s="469">
        <f t="shared" si="72"/>
        <v>0</v>
      </c>
      <c r="AU233" s="469">
        <f t="shared" si="73"/>
        <v>0</v>
      </c>
      <c r="AV233" s="469">
        <f t="shared" si="74"/>
        <v>0</v>
      </c>
    </row>
    <row r="234" spans="1:48" ht="46.8" x14ac:dyDescent="0.25">
      <c r="A234" s="463"/>
      <c r="B234" s="463"/>
      <c r="C234" s="481"/>
      <c r="D234" s="482"/>
      <c r="E234" s="458"/>
      <c r="F234" s="47"/>
      <c r="G234" s="477"/>
      <c r="H234" s="487"/>
      <c r="I234" s="488"/>
      <c r="J234" s="489" t="s">
        <v>52</v>
      </c>
      <c r="K234" s="489"/>
      <c r="L234" s="490" t="s">
        <v>52</v>
      </c>
      <c r="M234" s="489"/>
      <c r="N234" s="483"/>
      <c r="O234" s="483"/>
      <c r="P234" s="496"/>
      <c r="Q234" s="497"/>
      <c r="R234" s="501">
        <f t="shared" si="60"/>
        <v>0</v>
      </c>
      <c r="S234" s="497"/>
      <c r="T234" s="512"/>
      <c r="U234" s="512"/>
      <c r="V234" s="515"/>
      <c r="W234" s="512"/>
      <c r="X234" s="516"/>
      <c r="Y234" s="516"/>
      <c r="Z234" s="486"/>
      <c r="AA234" s="485"/>
      <c r="AB234" s="479"/>
      <c r="AC234" s="48"/>
      <c r="AD234" s="19" t="s">
        <v>55</v>
      </c>
      <c r="AE234" s="461">
        <f t="shared" si="75"/>
        <v>44197</v>
      </c>
      <c r="AF234" s="461">
        <f t="shared" si="61"/>
        <v>44198</v>
      </c>
      <c r="AG234" s="459"/>
      <c r="AH234" s="459"/>
      <c r="AI234" s="459"/>
      <c r="AJ234" s="469">
        <f t="shared" si="62"/>
        <v>0</v>
      </c>
      <c r="AK234" s="469">
        <f t="shared" si="63"/>
        <v>0</v>
      </c>
      <c r="AL234" s="469">
        <f t="shared" si="64"/>
        <v>0</v>
      </c>
      <c r="AM234" s="469">
        <f t="shared" si="65"/>
        <v>0</v>
      </c>
      <c r="AN234" s="469">
        <f t="shared" si="66"/>
        <v>0</v>
      </c>
      <c r="AO234" s="469">
        <f t="shared" si="67"/>
        <v>0</v>
      </c>
      <c r="AP234" s="469">
        <f t="shared" si="68"/>
        <v>0</v>
      </c>
      <c r="AQ234" s="469">
        <f t="shared" si="69"/>
        <v>0</v>
      </c>
      <c r="AR234" s="469">
        <f t="shared" si="70"/>
        <v>0</v>
      </c>
      <c r="AS234" s="469">
        <f t="shared" si="71"/>
        <v>0</v>
      </c>
      <c r="AT234" s="469">
        <f t="shared" si="72"/>
        <v>0</v>
      </c>
      <c r="AU234" s="469">
        <f t="shared" si="73"/>
        <v>0</v>
      </c>
      <c r="AV234" s="469">
        <f t="shared" si="74"/>
        <v>0</v>
      </c>
    </row>
    <row r="235" spans="1:48" ht="46.8" x14ac:dyDescent="0.25">
      <c r="A235" s="463"/>
      <c r="B235" s="463"/>
      <c r="C235" s="481"/>
      <c r="D235" s="482"/>
      <c r="E235" s="458"/>
      <c r="F235" s="47"/>
      <c r="G235" s="477"/>
      <c r="H235" s="487"/>
      <c r="I235" s="488"/>
      <c r="J235" s="489" t="s">
        <v>52</v>
      </c>
      <c r="K235" s="489"/>
      <c r="L235" s="490" t="s">
        <v>52</v>
      </c>
      <c r="M235" s="489"/>
      <c r="N235" s="483"/>
      <c r="O235" s="483"/>
      <c r="P235" s="496"/>
      <c r="Q235" s="497"/>
      <c r="R235" s="501">
        <f t="shared" si="60"/>
        <v>0</v>
      </c>
      <c r="S235" s="497"/>
      <c r="T235" s="512"/>
      <c r="U235" s="512"/>
      <c r="V235" s="515"/>
      <c r="W235" s="512"/>
      <c r="X235" s="516"/>
      <c r="Y235" s="516"/>
      <c r="Z235" s="486"/>
      <c r="AA235" s="485"/>
      <c r="AB235" s="479"/>
      <c r="AC235" s="48"/>
      <c r="AD235" s="19" t="s">
        <v>55</v>
      </c>
      <c r="AE235" s="461">
        <f t="shared" si="75"/>
        <v>44197</v>
      </c>
      <c r="AF235" s="461">
        <f t="shared" si="61"/>
        <v>44198</v>
      </c>
      <c r="AG235" s="459"/>
      <c r="AH235" s="459"/>
      <c r="AI235" s="459"/>
      <c r="AJ235" s="469">
        <f t="shared" si="62"/>
        <v>0</v>
      </c>
      <c r="AK235" s="469">
        <f t="shared" si="63"/>
        <v>0</v>
      </c>
      <c r="AL235" s="469">
        <f t="shared" si="64"/>
        <v>0</v>
      </c>
      <c r="AM235" s="469">
        <f t="shared" si="65"/>
        <v>0</v>
      </c>
      <c r="AN235" s="469">
        <f t="shared" si="66"/>
        <v>0</v>
      </c>
      <c r="AO235" s="469">
        <f t="shared" si="67"/>
        <v>0</v>
      </c>
      <c r="AP235" s="469">
        <f t="shared" si="68"/>
        <v>0</v>
      </c>
      <c r="AQ235" s="469">
        <f t="shared" si="69"/>
        <v>0</v>
      </c>
      <c r="AR235" s="469">
        <f t="shared" si="70"/>
        <v>0</v>
      </c>
      <c r="AS235" s="469">
        <f t="shared" si="71"/>
        <v>0</v>
      </c>
      <c r="AT235" s="469">
        <f t="shared" si="72"/>
        <v>0</v>
      </c>
      <c r="AU235" s="469">
        <f t="shared" si="73"/>
        <v>0</v>
      </c>
      <c r="AV235" s="469">
        <f t="shared" si="74"/>
        <v>0</v>
      </c>
    </row>
    <row r="236" spans="1:48" ht="46.8" x14ac:dyDescent="0.25">
      <c r="A236" s="463"/>
      <c r="B236" s="463"/>
      <c r="C236" s="481"/>
      <c r="D236" s="482"/>
      <c r="E236" s="458"/>
      <c r="F236" s="47"/>
      <c r="G236" s="477"/>
      <c r="H236" s="487"/>
      <c r="I236" s="488"/>
      <c r="J236" s="489" t="s">
        <v>52</v>
      </c>
      <c r="K236" s="489"/>
      <c r="L236" s="490" t="s">
        <v>52</v>
      </c>
      <c r="M236" s="489"/>
      <c r="N236" s="483"/>
      <c r="O236" s="483"/>
      <c r="P236" s="496"/>
      <c r="Q236" s="497"/>
      <c r="R236" s="501">
        <f t="shared" si="60"/>
        <v>0</v>
      </c>
      <c r="S236" s="497"/>
      <c r="T236" s="512"/>
      <c r="U236" s="512"/>
      <c r="V236" s="515"/>
      <c r="W236" s="512"/>
      <c r="X236" s="516"/>
      <c r="Y236" s="516"/>
      <c r="Z236" s="486"/>
      <c r="AA236" s="485"/>
      <c r="AB236" s="479"/>
      <c r="AC236" s="48"/>
      <c r="AD236" s="19" t="s">
        <v>55</v>
      </c>
      <c r="AE236" s="461">
        <f t="shared" si="75"/>
        <v>44197</v>
      </c>
      <c r="AF236" s="461">
        <f t="shared" si="61"/>
        <v>44198</v>
      </c>
      <c r="AG236" s="459"/>
      <c r="AH236" s="459"/>
      <c r="AI236" s="459"/>
      <c r="AJ236" s="469">
        <f t="shared" si="62"/>
        <v>0</v>
      </c>
      <c r="AK236" s="469">
        <f t="shared" si="63"/>
        <v>0</v>
      </c>
      <c r="AL236" s="469">
        <f t="shared" si="64"/>
        <v>0</v>
      </c>
      <c r="AM236" s="469">
        <f t="shared" si="65"/>
        <v>0</v>
      </c>
      <c r="AN236" s="469">
        <f t="shared" si="66"/>
        <v>0</v>
      </c>
      <c r="AO236" s="469">
        <f t="shared" si="67"/>
        <v>0</v>
      </c>
      <c r="AP236" s="469">
        <f t="shared" si="68"/>
        <v>0</v>
      </c>
      <c r="AQ236" s="469">
        <f t="shared" si="69"/>
        <v>0</v>
      </c>
      <c r="AR236" s="469">
        <f t="shared" si="70"/>
        <v>0</v>
      </c>
      <c r="AS236" s="469">
        <f t="shared" si="71"/>
        <v>0</v>
      </c>
      <c r="AT236" s="469">
        <f t="shared" si="72"/>
        <v>0</v>
      </c>
      <c r="AU236" s="469">
        <f t="shared" si="73"/>
        <v>0</v>
      </c>
      <c r="AV236" s="469">
        <f t="shared" si="74"/>
        <v>0</v>
      </c>
    </row>
    <row r="237" spans="1:48" ht="46.8" x14ac:dyDescent="0.25">
      <c r="A237" s="463"/>
      <c r="B237" s="463"/>
      <c r="C237" s="481"/>
      <c r="D237" s="482"/>
      <c r="E237" s="458"/>
      <c r="F237" s="47"/>
      <c r="G237" s="477"/>
      <c r="H237" s="487"/>
      <c r="I237" s="488"/>
      <c r="J237" s="489" t="s">
        <v>52</v>
      </c>
      <c r="K237" s="489"/>
      <c r="L237" s="490" t="s">
        <v>52</v>
      </c>
      <c r="M237" s="489"/>
      <c r="N237" s="483"/>
      <c r="O237" s="483"/>
      <c r="P237" s="496"/>
      <c r="Q237" s="497"/>
      <c r="R237" s="501">
        <f t="shared" si="60"/>
        <v>0</v>
      </c>
      <c r="S237" s="497"/>
      <c r="T237" s="512"/>
      <c r="U237" s="512"/>
      <c r="V237" s="515"/>
      <c r="W237" s="512"/>
      <c r="X237" s="516"/>
      <c r="Y237" s="516"/>
      <c r="Z237" s="486"/>
      <c r="AA237" s="485"/>
      <c r="AB237" s="479"/>
      <c r="AC237" s="48"/>
      <c r="AD237" s="19" t="s">
        <v>55</v>
      </c>
      <c r="AE237" s="461">
        <f t="shared" si="75"/>
        <v>44197</v>
      </c>
      <c r="AF237" s="461">
        <f t="shared" si="61"/>
        <v>44198</v>
      </c>
      <c r="AG237" s="459"/>
      <c r="AH237" s="459"/>
      <c r="AI237" s="459"/>
      <c r="AJ237" s="469">
        <f t="shared" si="62"/>
        <v>0</v>
      </c>
      <c r="AK237" s="469">
        <f t="shared" si="63"/>
        <v>0</v>
      </c>
      <c r="AL237" s="469">
        <f t="shared" si="64"/>
        <v>0</v>
      </c>
      <c r="AM237" s="469">
        <f t="shared" si="65"/>
        <v>0</v>
      </c>
      <c r="AN237" s="469">
        <f t="shared" si="66"/>
        <v>0</v>
      </c>
      <c r="AO237" s="469">
        <f t="shared" si="67"/>
        <v>0</v>
      </c>
      <c r="AP237" s="469">
        <f t="shared" si="68"/>
        <v>0</v>
      </c>
      <c r="AQ237" s="469">
        <f t="shared" si="69"/>
        <v>0</v>
      </c>
      <c r="AR237" s="469">
        <f t="shared" si="70"/>
        <v>0</v>
      </c>
      <c r="AS237" s="469">
        <f t="shared" si="71"/>
        <v>0</v>
      </c>
      <c r="AT237" s="469">
        <f t="shared" si="72"/>
        <v>0</v>
      </c>
      <c r="AU237" s="469">
        <f t="shared" si="73"/>
        <v>0</v>
      </c>
      <c r="AV237" s="469">
        <f t="shared" si="74"/>
        <v>0</v>
      </c>
    </row>
    <row r="238" spans="1:48" ht="46.8" x14ac:dyDescent="0.25">
      <c r="A238" s="463"/>
      <c r="B238" s="463"/>
      <c r="C238" s="481"/>
      <c r="D238" s="482"/>
      <c r="E238" s="458"/>
      <c r="F238" s="47"/>
      <c r="G238" s="477"/>
      <c r="H238" s="487"/>
      <c r="I238" s="488"/>
      <c r="J238" s="489" t="s">
        <v>52</v>
      </c>
      <c r="K238" s="489"/>
      <c r="L238" s="490" t="s">
        <v>52</v>
      </c>
      <c r="M238" s="489"/>
      <c r="N238" s="483"/>
      <c r="O238" s="483"/>
      <c r="P238" s="496"/>
      <c r="Q238" s="497"/>
      <c r="R238" s="501">
        <f t="shared" si="60"/>
        <v>0</v>
      </c>
      <c r="S238" s="497"/>
      <c r="T238" s="512"/>
      <c r="U238" s="512"/>
      <c r="V238" s="515"/>
      <c r="W238" s="512"/>
      <c r="X238" s="516"/>
      <c r="Y238" s="516"/>
      <c r="Z238" s="486"/>
      <c r="AA238" s="485"/>
      <c r="AB238" s="479"/>
      <c r="AC238" s="48"/>
      <c r="AD238" s="19" t="s">
        <v>55</v>
      </c>
      <c r="AE238" s="461">
        <f t="shared" si="75"/>
        <v>44197</v>
      </c>
      <c r="AF238" s="461">
        <f t="shared" si="61"/>
        <v>44198</v>
      </c>
      <c r="AG238" s="459"/>
      <c r="AH238" s="459"/>
      <c r="AI238" s="459"/>
      <c r="AJ238" s="469">
        <f t="shared" si="62"/>
        <v>0</v>
      </c>
      <c r="AK238" s="469">
        <f t="shared" si="63"/>
        <v>0</v>
      </c>
      <c r="AL238" s="469">
        <f t="shared" si="64"/>
        <v>0</v>
      </c>
      <c r="AM238" s="469">
        <f t="shared" si="65"/>
        <v>0</v>
      </c>
      <c r="AN238" s="469">
        <f t="shared" si="66"/>
        <v>0</v>
      </c>
      <c r="AO238" s="469">
        <f t="shared" si="67"/>
        <v>0</v>
      </c>
      <c r="AP238" s="469">
        <f t="shared" si="68"/>
        <v>0</v>
      </c>
      <c r="AQ238" s="469">
        <f t="shared" si="69"/>
        <v>0</v>
      </c>
      <c r="AR238" s="469">
        <f t="shared" si="70"/>
        <v>0</v>
      </c>
      <c r="AS238" s="469">
        <f t="shared" si="71"/>
        <v>0</v>
      </c>
      <c r="AT238" s="469">
        <f t="shared" si="72"/>
        <v>0</v>
      </c>
      <c r="AU238" s="469">
        <f t="shared" si="73"/>
        <v>0</v>
      </c>
      <c r="AV238" s="469">
        <f t="shared" si="74"/>
        <v>0</v>
      </c>
    </row>
    <row r="239" spans="1:48" ht="46.8" x14ac:dyDescent="0.25">
      <c r="A239" s="463"/>
      <c r="B239" s="463"/>
      <c r="C239" s="481"/>
      <c r="D239" s="482"/>
      <c r="E239" s="458"/>
      <c r="F239" s="47"/>
      <c r="G239" s="477"/>
      <c r="H239" s="487"/>
      <c r="I239" s="488"/>
      <c r="J239" s="489" t="s">
        <v>52</v>
      </c>
      <c r="K239" s="489"/>
      <c r="L239" s="490" t="s">
        <v>52</v>
      </c>
      <c r="M239" s="489"/>
      <c r="N239" s="483"/>
      <c r="O239" s="483"/>
      <c r="P239" s="496"/>
      <c r="Q239" s="497"/>
      <c r="R239" s="501">
        <f t="shared" si="60"/>
        <v>0</v>
      </c>
      <c r="S239" s="497"/>
      <c r="T239" s="512"/>
      <c r="U239" s="512"/>
      <c r="V239" s="515"/>
      <c r="W239" s="512"/>
      <c r="X239" s="516"/>
      <c r="Y239" s="516"/>
      <c r="Z239" s="486"/>
      <c r="AA239" s="485"/>
      <c r="AB239" s="479"/>
      <c r="AC239" s="48"/>
      <c r="AD239" s="19" t="s">
        <v>55</v>
      </c>
      <c r="AE239" s="461">
        <f t="shared" si="75"/>
        <v>44197</v>
      </c>
      <c r="AF239" s="461">
        <f t="shared" si="61"/>
        <v>44198</v>
      </c>
      <c r="AG239" s="459"/>
      <c r="AH239" s="459"/>
      <c r="AI239" s="459"/>
      <c r="AJ239" s="469">
        <f t="shared" si="62"/>
        <v>0</v>
      </c>
      <c r="AK239" s="469">
        <f t="shared" si="63"/>
        <v>0</v>
      </c>
      <c r="AL239" s="469">
        <f t="shared" si="64"/>
        <v>0</v>
      </c>
      <c r="AM239" s="469">
        <f t="shared" si="65"/>
        <v>0</v>
      </c>
      <c r="AN239" s="469">
        <f t="shared" si="66"/>
        <v>0</v>
      </c>
      <c r="AO239" s="469">
        <f t="shared" si="67"/>
        <v>0</v>
      </c>
      <c r="AP239" s="469">
        <f t="shared" si="68"/>
        <v>0</v>
      </c>
      <c r="AQ239" s="469">
        <f t="shared" si="69"/>
        <v>0</v>
      </c>
      <c r="AR239" s="469">
        <f t="shared" si="70"/>
        <v>0</v>
      </c>
      <c r="AS239" s="469">
        <f t="shared" si="71"/>
        <v>0</v>
      </c>
      <c r="AT239" s="469">
        <f t="shared" si="72"/>
        <v>0</v>
      </c>
      <c r="AU239" s="469">
        <f t="shared" si="73"/>
        <v>0</v>
      </c>
      <c r="AV239" s="469">
        <f t="shared" si="74"/>
        <v>0</v>
      </c>
    </row>
    <row r="240" spans="1:48" ht="46.8" x14ac:dyDescent="0.25">
      <c r="A240" s="463"/>
      <c r="B240" s="463"/>
      <c r="C240" s="481"/>
      <c r="D240" s="482"/>
      <c r="E240" s="458"/>
      <c r="F240" s="47"/>
      <c r="G240" s="477"/>
      <c r="H240" s="487"/>
      <c r="I240" s="488"/>
      <c r="J240" s="489" t="s">
        <v>52</v>
      </c>
      <c r="K240" s="489"/>
      <c r="L240" s="490" t="s">
        <v>52</v>
      </c>
      <c r="M240" s="489"/>
      <c r="N240" s="483"/>
      <c r="O240" s="483"/>
      <c r="P240" s="496"/>
      <c r="Q240" s="497"/>
      <c r="R240" s="501">
        <f t="shared" si="60"/>
        <v>0</v>
      </c>
      <c r="S240" s="497"/>
      <c r="T240" s="512"/>
      <c r="U240" s="512"/>
      <c r="V240" s="515"/>
      <c r="W240" s="512"/>
      <c r="X240" s="516"/>
      <c r="Y240" s="516"/>
      <c r="Z240" s="486"/>
      <c r="AA240" s="485"/>
      <c r="AB240" s="479"/>
      <c r="AC240" s="48"/>
      <c r="AD240" s="19" t="s">
        <v>55</v>
      </c>
      <c r="AE240" s="461">
        <f t="shared" si="75"/>
        <v>44197</v>
      </c>
      <c r="AF240" s="461">
        <f t="shared" si="61"/>
        <v>44198</v>
      </c>
      <c r="AG240" s="459"/>
      <c r="AH240" s="459"/>
      <c r="AI240" s="459"/>
      <c r="AJ240" s="469">
        <f t="shared" si="62"/>
        <v>0</v>
      </c>
      <c r="AK240" s="469">
        <f t="shared" si="63"/>
        <v>0</v>
      </c>
      <c r="AL240" s="469">
        <f t="shared" si="64"/>
        <v>0</v>
      </c>
      <c r="AM240" s="469">
        <f t="shared" si="65"/>
        <v>0</v>
      </c>
      <c r="AN240" s="469">
        <f t="shared" si="66"/>
        <v>0</v>
      </c>
      <c r="AO240" s="469">
        <f t="shared" si="67"/>
        <v>0</v>
      </c>
      <c r="AP240" s="469">
        <f t="shared" si="68"/>
        <v>0</v>
      </c>
      <c r="AQ240" s="469">
        <f t="shared" si="69"/>
        <v>0</v>
      </c>
      <c r="AR240" s="469">
        <f t="shared" si="70"/>
        <v>0</v>
      </c>
      <c r="AS240" s="469">
        <f t="shared" si="71"/>
        <v>0</v>
      </c>
      <c r="AT240" s="469">
        <f t="shared" si="72"/>
        <v>0</v>
      </c>
      <c r="AU240" s="469">
        <f t="shared" si="73"/>
        <v>0</v>
      </c>
      <c r="AV240" s="469">
        <f t="shared" si="74"/>
        <v>0</v>
      </c>
    </row>
    <row r="241" spans="1:48" ht="46.8" x14ac:dyDescent="0.25">
      <c r="A241" s="463"/>
      <c r="B241" s="463"/>
      <c r="C241" s="481"/>
      <c r="D241" s="482"/>
      <c r="E241" s="458"/>
      <c r="F241" s="47"/>
      <c r="G241" s="477"/>
      <c r="H241" s="487"/>
      <c r="I241" s="488"/>
      <c r="J241" s="489" t="s">
        <v>52</v>
      </c>
      <c r="K241" s="489"/>
      <c r="L241" s="490" t="s">
        <v>52</v>
      </c>
      <c r="M241" s="489"/>
      <c r="N241" s="483"/>
      <c r="O241" s="483"/>
      <c r="P241" s="496"/>
      <c r="Q241" s="497"/>
      <c r="R241" s="501">
        <f t="shared" si="60"/>
        <v>0</v>
      </c>
      <c r="S241" s="497"/>
      <c r="T241" s="512"/>
      <c r="U241" s="512"/>
      <c r="V241" s="515"/>
      <c r="W241" s="512"/>
      <c r="X241" s="516"/>
      <c r="Y241" s="516"/>
      <c r="Z241" s="486"/>
      <c r="AA241" s="485"/>
      <c r="AB241" s="479"/>
      <c r="AC241" s="48"/>
      <c r="AD241" s="19" t="s">
        <v>55</v>
      </c>
      <c r="AE241" s="461">
        <f t="shared" si="75"/>
        <v>44197</v>
      </c>
      <c r="AF241" s="461">
        <f t="shared" si="61"/>
        <v>44198</v>
      </c>
      <c r="AG241" s="459"/>
      <c r="AH241" s="459"/>
      <c r="AI241" s="459"/>
      <c r="AJ241" s="469">
        <f t="shared" si="62"/>
        <v>0</v>
      </c>
      <c r="AK241" s="469">
        <f t="shared" si="63"/>
        <v>0</v>
      </c>
      <c r="AL241" s="469">
        <f t="shared" si="64"/>
        <v>0</v>
      </c>
      <c r="AM241" s="469">
        <f t="shared" si="65"/>
        <v>0</v>
      </c>
      <c r="AN241" s="469">
        <f t="shared" si="66"/>
        <v>0</v>
      </c>
      <c r="AO241" s="469">
        <f t="shared" si="67"/>
        <v>0</v>
      </c>
      <c r="AP241" s="469">
        <f t="shared" si="68"/>
        <v>0</v>
      </c>
      <c r="AQ241" s="469">
        <f t="shared" si="69"/>
        <v>0</v>
      </c>
      <c r="AR241" s="469">
        <f t="shared" si="70"/>
        <v>0</v>
      </c>
      <c r="AS241" s="469">
        <f t="shared" si="71"/>
        <v>0</v>
      </c>
      <c r="AT241" s="469">
        <f t="shared" si="72"/>
        <v>0</v>
      </c>
      <c r="AU241" s="469">
        <f t="shared" si="73"/>
        <v>0</v>
      </c>
      <c r="AV241" s="469">
        <f t="shared" si="74"/>
        <v>0</v>
      </c>
    </row>
    <row r="242" spans="1:48" ht="46.8" x14ac:dyDescent="0.25">
      <c r="A242" s="463"/>
      <c r="B242" s="463"/>
      <c r="C242" s="481"/>
      <c r="D242" s="482"/>
      <c r="E242" s="458"/>
      <c r="F242" s="47"/>
      <c r="G242" s="477"/>
      <c r="H242" s="487"/>
      <c r="I242" s="488"/>
      <c r="J242" s="489" t="s">
        <v>52</v>
      </c>
      <c r="K242" s="489"/>
      <c r="L242" s="490" t="s">
        <v>52</v>
      </c>
      <c r="M242" s="489"/>
      <c r="N242" s="483"/>
      <c r="O242" s="483"/>
      <c r="P242" s="496"/>
      <c r="Q242" s="497"/>
      <c r="R242" s="501">
        <f t="shared" si="60"/>
        <v>0</v>
      </c>
      <c r="S242" s="497"/>
      <c r="T242" s="512"/>
      <c r="U242" s="512"/>
      <c r="V242" s="515"/>
      <c r="W242" s="512"/>
      <c r="X242" s="516"/>
      <c r="Y242" s="516"/>
      <c r="Z242" s="486"/>
      <c r="AA242" s="485"/>
      <c r="AB242" s="479"/>
      <c r="AC242" s="48"/>
      <c r="AD242" s="19" t="s">
        <v>55</v>
      </c>
      <c r="AE242" s="461">
        <f t="shared" si="75"/>
        <v>44197</v>
      </c>
      <c r="AF242" s="461">
        <f t="shared" si="61"/>
        <v>44198</v>
      </c>
      <c r="AG242" s="459"/>
      <c r="AH242" s="459"/>
      <c r="AI242" s="459"/>
      <c r="AJ242" s="469">
        <f t="shared" si="62"/>
        <v>0</v>
      </c>
      <c r="AK242" s="469">
        <f t="shared" si="63"/>
        <v>0</v>
      </c>
      <c r="AL242" s="469">
        <f t="shared" si="64"/>
        <v>0</v>
      </c>
      <c r="AM242" s="469">
        <f t="shared" si="65"/>
        <v>0</v>
      </c>
      <c r="AN242" s="469">
        <f t="shared" si="66"/>
        <v>0</v>
      </c>
      <c r="AO242" s="469">
        <f t="shared" si="67"/>
        <v>0</v>
      </c>
      <c r="AP242" s="469">
        <f t="shared" si="68"/>
        <v>0</v>
      </c>
      <c r="AQ242" s="469">
        <f t="shared" si="69"/>
        <v>0</v>
      </c>
      <c r="AR242" s="469">
        <f t="shared" si="70"/>
        <v>0</v>
      </c>
      <c r="AS242" s="469">
        <f t="shared" si="71"/>
        <v>0</v>
      </c>
      <c r="AT242" s="469">
        <f t="shared" si="72"/>
        <v>0</v>
      </c>
      <c r="AU242" s="469">
        <f t="shared" si="73"/>
        <v>0</v>
      </c>
      <c r="AV242" s="469">
        <f t="shared" si="74"/>
        <v>0</v>
      </c>
    </row>
    <row r="243" spans="1:48" ht="46.8" x14ac:dyDescent="0.25">
      <c r="A243" s="463"/>
      <c r="B243" s="463"/>
      <c r="C243" s="481"/>
      <c r="D243" s="482"/>
      <c r="E243" s="458"/>
      <c r="F243" s="47"/>
      <c r="G243" s="477"/>
      <c r="H243" s="487"/>
      <c r="I243" s="488"/>
      <c r="J243" s="489" t="s">
        <v>52</v>
      </c>
      <c r="K243" s="489"/>
      <c r="L243" s="490" t="s">
        <v>52</v>
      </c>
      <c r="M243" s="489"/>
      <c r="N243" s="483"/>
      <c r="O243" s="483"/>
      <c r="P243" s="496"/>
      <c r="Q243" s="497"/>
      <c r="R243" s="501">
        <f t="shared" si="60"/>
        <v>0</v>
      </c>
      <c r="S243" s="497"/>
      <c r="T243" s="512"/>
      <c r="U243" s="512"/>
      <c r="V243" s="515"/>
      <c r="W243" s="512"/>
      <c r="X243" s="516"/>
      <c r="Y243" s="516"/>
      <c r="Z243" s="486"/>
      <c r="AA243" s="485"/>
      <c r="AB243" s="479"/>
      <c r="AC243" s="48"/>
      <c r="AD243" s="19" t="s">
        <v>55</v>
      </c>
      <c r="AE243" s="461">
        <f t="shared" si="75"/>
        <v>44197</v>
      </c>
      <c r="AF243" s="461">
        <f t="shared" si="61"/>
        <v>44198</v>
      </c>
      <c r="AG243" s="459"/>
      <c r="AH243" s="459"/>
      <c r="AI243" s="459"/>
      <c r="AJ243" s="469">
        <f t="shared" si="62"/>
        <v>0</v>
      </c>
      <c r="AK243" s="469">
        <f t="shared" si="63"/>
        <v>0</v>
      </c>
      <c r="AL243" s="469">
        <f t="shared" si="64"/>
        <v>0</v>
      </c>
      <c r="AM243" s="469">
        <f t="shared" si="65"/>
        <v>0</v>
      </c>
      <c r="AN243" s="469">
        <f t="shared" si="66"/>
        <v>0</v>
      </c>
      <c r="AO243" s="469">
        <f t="shared" si="67"/>
        <v>0</v>
      </c>
      <c r="AP243" s="469">
        <f t="shared" si="68"/>
        <v>0</v>
      </c>
      <c r="AQ243" s="469">
        <f t="shared" si="69"/>
        <v>0</v>
      </c>
      <c r="AR243" s="469">
        <f t="shared" si="70"/>
        <v>0</v>
      </c>
      <c r="AS243" s="469">
        <f t="shared" si="71"/>
        <v>0</v>
      </c>
      <c r="AT243" s="469">
        <f t="shared" si="72"/>
        <v>0</v>
      </c>
      <c r="AU243" s="469">
        <f t="shared" si="73"/>
        <v>0</v>
      </c>
      <c r="AV243" s="469">
        <f t="shared" si="74"/>
        <v>0</v>
      </c>
    </row>
    <row r="244" spans="1:48" ht="46.8" x14ac:dyDescent="0.25">
      <c r="A244" s="463"/>
      <c r="B244" s="463"/>
      <c r="C244" s="481"/>
      <c r="D244" s="482"/>
      <c r="E244" s="458"/>
      <c r="F244" s="47"/>
      <c r="G244" s="477"/>
      <c r="H244" s="487"/>
      <c r="I244" s="488"/>
      <c r="J244" s="489" t="s">
        <v>52</v>
      </c>
      <c r="K244" s="489"/>
      <c r="L244" s="490" t="s">
        <v>52</v>
      </c>
      <c r="M244" s="489"/>
      <c r="N244" s="483"/>
      <c r="O244" s="483"/>
      <c r="P244" s="496"/>
      <c r="Q244" s="497"/>
      <c r="R244" s="501">
        <f t="shared" si="60"/>
        <v>0</v>
      </c>
      <c r="S244" s="497"/>
      <c r="T244" s="512"/>
      <c r="U244" s="512"/>
      <c r="V244" s="515"/>
      <c r="W244" s="512"/>
      <c r="X244" s="516"/>
      <c r="Y244" s="516"/>
      <c r="Z244" s="486"/>
      <c r="AA244" s="485"/>
      <c r="AB244" s="479"/>
      <c r="AC244" s="48"/>
      <c r="AD244" s="19" t="s">
        <v>55</v>
      </c>
      <c r="AE244" s="461">
        <f t="shared" si="75"/>
        <v>44197</v>
      </c>
      <c r="AF244" s="461">
        <f t="shared" si="61"/>
        <v>44198</v>
      </c>
      <c r="AG244" s="459"/>
      <c r="AH244" s="459"/>
      <c r="AI244" s="459"/>
      <c r="AJ244" s="469">
        <f t="shared" si="62"/>
        <v>0</v>
      </c>
      <c r="AK244" s="469">
        <f t="shared" si="63"/>
        <v>0</v>
      </c>
      <c r="AL244" s="469">
        <f t="shared" si="64"/>
        <v>0</v>
      </c>
      <c r="AM244" s="469">
        <f t="shared" si="65"/>
        <v>0</v>
      </c>
      <c r="AN244" s="469">
        <f t="shared" si="66"/>
        <v>0</v>
      </c>
      <c r="AO244" s="469">
        <f t="shared" si="67"/>
        <v>0</v>
      </c>
      <c r="AP244" s="469">
        <f t="shared" si="68"/>
        <v>0</v>
      </c>
      <c r="AQ244" s="469">
        <f t="shared" si="69"/>
        <v>0</v>
      </c>
      <c r="AR244" s="469">
        <f t="shared" si="70"/>
        <v>0</v>
      </c>
      <c r="AS244" s="469">
        <f t="shared" si="71"/>
        <v>0</v>
      </c>
      <c r="AT244" s="469">
        <f t="shared" si="72"/>
        <v>0</v>
      </c>
      <c r="AU244" s="469">
        <f t="shared" si="73"/>
        <v>0</v>
      </c>
      <c r="AV244" s="469">
        <f t="shared" si="74"/>
        <v>0</v>
      </c>
    </row>
    <row r="245" spans="1:48" ht="46.8" x14ac:dyDescent="0.25">
      <c r="A245" s="463"/>
      <c r="B245" s="463"/>
      <c r="C245" s="481"/>
      <c r="D245" s="482"/>
      <c r="E245" s="458"/>
      <c r="F245" s="47"/>
      <c r="G245" s="477"/>
      <c r="H245" s="487"/>
      <c r="I245" s="488"/>
      <c r="J245" s="489" t="s">
        <v>52</v>
      </c>
      <c r="K245" s="489"/>
      <c r="L245" s="490" t="s">
        <v>52</v>
      </c>
      <c r="M245" s="489"/>
      <c r="N245" s="483"/>
      <c r="O245" s="483"/>
      <c r="P245" s="496"/>
      <c r="Q245" s="497"/>
      <c r="R245" s="501">
        <f t="shared" si="60"/>
        <v>0</v>
      </c>
      <c r="S245" s="497"/>
      <c r="T245" s="512"/>
      <c r="U245" s="512"/>
      <c r="V245" s="515"/>
      <c r="W245" s="512"/>
      <c r="X245" s="516"/>
      <c r="Y245" s="516"/>
      <c r="Z245" s="486"/>
      <c r="AA245" s="485"/>
      <c r="AB245" s="479"/>
      <c r="AC245" s="48"/>
      <c r="AD245" s="19" t="s">
        <v>55</v>
      </c>
      <c r="AE245" s="461">
        <f t="shared" si="75"/>
        <v>44197</v>
      </c>
      <c r="AF245" s="461">
        <f t="shared" si="61"/>
        <v>44198</v>
      </c>
      <c r="AG245" s="459"/>
      <c r="AH245" s="459"/>
      <c r="AI245" s="459"/>
      <c r="AJ245" s="469">
        <f t="shared" si="62"/>
        <v>0</v>
      </c>
      <c r="AK245" s="469">
        <f t="shared" si="63"/>
        <v>0</v>
      </c>
      <c r="AL245" s="469">
        <f t="shared" si="64"/>
        <v>0</v>
      </c>
      <c r="AM245" s="469">
        <f t="shared" si="65"/>
        <v>0</v>
      </c>
      <c r="AN245" s="469">
        <f t="shared" si="66"/>
        <v>0</v>
      </c>
      <c r="AO245" s="469">
        <f t="shared" si="67"/>
        <v>0</v>
      </c>
      <c r="AP245" s="469">
        <f t="shared" si="68"/>
        <v>0</v>
      </c>
      <c r="AQ245" s="469">
        <f t="shared" si="69"/>
        <v>0</v>
      </c>
      <c r="AR245" s="469">
        <f t="shared" si="70"/>
        <v>0</v>
      </c>
      <c r="AS245" s="469">
        <f t="shared" si="71"/>
        <v>0</v>
      </c>
      <c r="AT245" s="469">
        <f t="shared" si="72"/>
        <v>0</v>
      </c>
      <c r="AU245" s="469">
        <f t="shared" si="73"/>
        <v>0</v>
      </c>
      <c r="AV245" s="469">
        <f t="shared" si="74"/>
        <v>0</v>
      </c>
    </row>
    <row r="246" spans="1:48" ht="46.8" x14ac:dyDescent="0.25">
      <c r="A246" s="463"/>
      <c r="B246" s="463"/>
      <c r="C246" s="481"/>
      <c r="D246" s="482"/>
      <c r="E246" s="458"/>
      <c r="F246" s="47"/>
      <c r="G246" s="477"/>
      <c r="H246" s="487"/>
      <c r="I246" s="488"/>
      <c r="J246" s="489" t="s">
        <v>52</v>
      </c>
      <c r="K246" s="489"/>
      <c r="L246" s="490" t="s">
        <v>52</v>
      </c>
      <c r="M246" s="489"/>
      <c r="N246" s="483"/>
      <c r="O246" s="483"/>
      <c r="P246" s="496"/>
      <c r="Q246" s="497"/>
      <c r="R246" s="501">
        <f t="shared" si="60"/>
        <v>0</v>
      </c>
      <c r="S246" s="497"/>
      <c r="T246" s="512"/>
      <c r="U246" s="512"/>
      <c r="V246" s="515"/>
      <c r="W246" s="512"/>
      <c r="X246" s="516"/>
      <c r="Y246" s="516"/>
      <c r="Z246" s="486"/>
      <c r="AA246" s="485"/>
      <c r="AB246" s="479"/>
      <c r="AC246" s="48"/>
      <c r="AD246" s="19" t="s">
        <v>55</v>
      </c>
      <c r="AE246" s="461">
        <f t="shared" si="75"/>
        <v>44197</v>
      </c>
      <c r="AF246" s="461">
        <f t="shared" si="61"/>
        <v>44198</v>
      </c>
      <c r="AG246" s="459"/>
      <c r="AH246" s="459"/>
      <c r="AI246" s="459"/>
      <c r="AJ246" s="469">
        <f t="shared" si="62"/>
        <v>0</v>
      </c>
      <c r="AK246" s="469">
        <f t="shared" si="63"/>
        <v>0</v>
      </c>
      <c r="AL246" s="469">
        <f t="shared" si="64"/>
        <v>0</v>
      </c>
      <c r="AM246" s="469">
        <f t="shared" si="65"/>
        <v>0</v>
      </c>
      <c r="AN246" s="469">
        <f t="shared" si="66"/>
        <v>0</v>
      </c>
      <c r="AO246" s="469">
        <f t="shared" si="67"/>
        <v>0</v>
      </c>
      <c r="AP246" s="469">
        <f t="shared" si="68"/>
        <v>0</v>
      </c>
      <c r="AQ246" s="469">
        <f t="shared" si="69"/>
        <v>0</v>
      </c>
      <c r="AR246" s="469">
        <f t="shared" si="70"/>
        <v>0</v>
      </c>
      <c r="AS246" s="469">
        <f t="shared" si="71"/>
        <v>0</v>
      </c>
      <c r="AT246" s="469">
        <f t="shared" si="72"/>
        <v>0</v>
      </c>
      <c r="AU246" s="469">
        <f t="shared" si="73"/>
        <v>0</v>
      </c>
      <c r="AV246" s="469">
        <f t="shared" si="74"/>
        <v>0</v>
      </c>
    </row>
    <row r="247" spans="1:48" ht="46.8" x14ac:dyDescent="0.25">
      <c r="A247" s="463"/>
      <c r="B247" s="463"/>
      <c r="C247" s="481"/>
      <c r="D247" s="482"/>
      <c r="E247" s="458"/>
      <c r="F247" s="47"/>
      <c r="G247" s="477"/>
      <c r="H247" s="487"/>
      <c r="I247" s="488"/>
      <c r="J247" s="489" t="s">
        <v>52</v>
      </c>
      <c r="K247" s="489"/>
      <c r="L247" s="490" t="s">
        <v>52</v>
      </c>
      <c r="M247" s="489"/>
      <c r="N247" s="483"/>
      <c r="O247" s="483"/>
      <c r="P247" s="496"/>
      <c r="Q247" s="497"/>
      <c r="R247" s="501">
        <f t="shared" si="60"/>
        <v>0</v>
      </c>
      <c r="S247" s="497"/>
      <c r="T247" s="512"/>
      <c r="U247" s="512"/>
      <c r="V247" s="515"/>
      <c r="W247" s="512"/>
      <c r="X247" s="516"/>
      <c r="Y247" s="516"/>
      <c r="Z247" s="486"/>
      <c r="AA247" s="485"/>
      <c r="AB247" s="479"/>
      <c r="AC247" s="48"/>
      <c r="AD247" s="19" t="s">
        <v>55</v>
      </c>
      <c r="AE247" s="461">
        <f t="shared" si="75"/>
        <v>44197</v>
      </c>
      <c r="AF247" s="461">
        <f t="shared" si="61"/>
        <v>44198</v>
      </c>
      <c r="AG247" s="459"/>
      <c r="AH247" s="459"/>
      <c r="AI247" s="459"/>
      <c r="AJ247" s="469">
        <f t="shared" si="62"/>
        <v>0</v>
      </c>
      <c r="AK247" s="469">
        <f t="shared" si="63"/>
        <v>0</v>
      </c>
      <c r="AL247" s="469">
        <f t="shared" si="64"/>
        <v>0</v>
      </c>
      <c r="AM247" s="469">
        <f t="shared" si="65"/>
        <v>0</v>
      </c>
      <c r="AN247" s="469">
        <f t="shared" si="66"/>
        <v>0</v>
      </c>
      <c r="AO247" s="469">
        <f t="shared" si="67"/>
        <v>0</v>
      </c>
      <c r="AP247" s="469">
        <f t="shared" si="68"/>
        <v>0</v>
      </c>
      <c r="AQ247" s="469">
        <f t="shared" si="69"/>
        <v>0</v>
      </c>
      <c r="AR247" s="469">
        <f t="shared" si="70"/>
        <v>0</v>
      </c>
      <c r="AS247" s="469">
        <f t="shared" si="71"/>
        <v>0</v>
      </c>
      <c r="AT247" s="469">
        <f t="shared" si="72"/>
        <v>0</v>
      </c>
      <c r="AU247" s="469">
        <f t="shared" si="73"/>
        <v>0</v>
      </c>
      <c r="AV247" s="469">
        <f t="shared" si="74"/>
        <v>0</v>
      </c>
    </row>
    <row r="248" spans="1:48" ht="46.8" x14ac:dyDescent="0.25">
      <c r="A248" s="463"/>
      <c r="B248" s="463"/>
      <c r="C248" s="481"/>
      <c r="D248" s="482"/>
      <c r="E248" s="458"/>
      <c r="F248" s="47"/>
      <c r="G248" s="477"/>
      <c r="H248" s="487"/>
      <c r="I248" s="488"/>
      <c r="J248" s="489" t="s">
        <v>52</v>
      </c>
      <c r="K248" s="489"/>
      <c r="L248" s="490" t="s">
        <v>52</v>
      </c>
      <c r="M248" s="489"/>
      <c r="N248" s="483"/>
      <c r="O248" s="483"/>
      <c r="P248" s="496"/>
      <c r="Q248" s="497"/>
      <c r="R248" s="501">
        <f t="shared" si="60"/>
        <v>0</v>
      </c>
      <c r="S248" s="497"/>
      <c r="T248" s="512"/>
      <c r="U248" s="512"/>
      <c r="V248" s="515"/>
      <c r="W248" s="512"/>
      <c r="X248" s="516"/>
      <c r="Y248" s="516"/>
      <c r="Z248" s="486"/>
      <c r="AA248" s="485"/>
      <c r="AB248" s="479"/>
      <c r="AC248" s="48"/>
      <c r="AD248" s="19" t="s">
        <v>55</v>
      </c>
      <c r="AE248" s="461">
        <f t="shared" si="75"/>
        <v>44197</v>
      </c>
      <c r="AF248" s="461">
        <f t="shared" si="61"/>
        <v>44198</v>
      </c>
      <c r="AG248" s="459"/>
      <c r="AH248" s="459"/>
      <c r="AI248" s="459"/>
      <c r="AJ248" s="469">
        <f t="shared" si="62"/>
        <v>0</v>
      </c>
      <c r="AK248" s="469">
        <f t="shared" si="63"/>
        <v>0</v>
      </c>
      <c r="AL248" s="469">
        <f t="shared" si="64"/>
        <v>0</v>
      </c>
      <c r="AM248" s="469">
        <f t="shared" si="65"/>
        <v>0</v>
      </c>
      <c r="AN248" s="469">
        <f t="shared" si="66"/>
        <v>0</v>
      </c>
      <c r="AO248" s="469">
        <f t="shared" si="67"/>
        <v>0</v>
      </c>
      <c r="AP248" s="469">
        <f t="shared" si="68"/>
        <v>0</v>
      </c>
      <c r="AQ248" s="469">
        <f t="shared" si="69"/>
        <v>0</v>
      </c>
      <c r="AR248" s="469">
        <f t="shared" si="70"/>
        <v>0</v>
      </c>
      <c r="AS248" s="469">
        <f t="shared" si="71"/>
        <v>0</v>
      </c>
      <c r="AT248" s="469">
        <f t="shared" si="72"/>
        <v>0</v>
      </c>
      <c r="AU248" s="469">
        <f t="shared" si="73"/>
        <v>0</v>
      </c>
      <c r="AV248" s="469">
        <f t="shared" si="74"/>
        <v>0</v>
      </c>
    </row>
    <row r="249" spans="1:48" ht="46.8" x14ac:dyDescent="0.25">
      <c r="A249" s="463"/>
      <c r="B249" s="463"/>
      <c r="C249" s="481"/>
      <c r="D249" s="482"/>
      <c r="E249" s="458"/>
      <c r="F249" s="47"/>
      <c r="G249" s="477"/>
      <c r="H249" s="487"/>
      <c r="I249" s="488"/>
      <c r="J249" s="489" t="s">
        <v>52</v>
      </c>
      <c r="K249" s="489"/>
      <c r="L249" s="490" t="s">
        <v>52</v>
      </c>
      <c r="M249" s="489"/>
      <c r="N249" s="483"/>
      <c r="O249" s="483"/>
      <c r="P249" s="496"/>
      <c r="Q249" s="497"/>
      <c r="R249" s="501">
        <f t="shared" si="60"/>
        <v>0</v>
      </c>
      <c r="S249" s="497"/>
      <c r="T249" s="512"/>
      <c r="U249" s="512"/>
      <c r="V249" s="515"/>
      <c r="W249" s="512"/>
      <c r="X249" s="516"/>
      <c r="Y249" s="516"/>
      <c r="Z249" s="486"/>
      <c r="AA249" s="485"/>
      <c r="AB249" s="479"/>
      <c r="AC249" s="48"/>
      <c r="AD249" s="19" t="s">
        <v>55</v>
      </c>
      <c r="AE249" s="461">
        <f t="shared" si="75"/>
        <v>44197</v>
      </c>
      <c r="AF249" s="461">
        <f t="shared" si="61"/>
        <v>44198</v>
      </c>
      <c r="AG249" s="459"/>
      <c r="AH249" s="459"/>
      <c r="AI249" s="459"/>
      <c r="AJ249" s="469">
        <f t="shared" si="62"/>
        <v>0</v>
      </c>
      <c r="AK249" s="469">
        <f t="shared" si="63"/>
        <v>0</v>
      </c>
      <c r="AL249" s="469">
        <f t="shared" si="64"/>
        <v>0</v>
      </c>
      <c r="AM249" s="469">
        <f t="shared" si="65"/>
        <v>0</v>
      </c>
      <c r="AN249" s="469">
        <f t="shared" si="66"/>
        <v>0</v>
      </c>
      <c r="AO249" s="469">
        <f t="shared" si="67"/>
        <v>0</v>
      </c>
      <c r="AP249" s="469">
        <f t="shared" si="68"/>
        <v>0</v>
      </c>
      <c r="AQ249" s="469">
        <f t="shared" si="69"/>
        <v>0</v>
      </c>
      <c r="AR249" s="469">
        <f t="shared" si="70"/>
        <v>0</v>
      </c>
      <c r="AS249" s="469">
        <f t="shared" si="71"/>
        <v>0</v>
      </c>
      <c r="AT249" s="469">
        <f t="shared" si="72"/>
        <v>0</v>
      </c>
      <c r="AU249" s="469">
        <f t="shared" si="73"/>
        <v>0</v>
      </c>
      <c r="AV249" s="469">
        <f t="shared" si="74"/>
        <v>0</v>
      </c>
    </row>
    <row r="250" spans="1:48" ht="46.8" x14ac:dyDescent="0.25">
      <c r="A250" s="463"/>
      <c r="B250" s="463"/>
      <c r="C250" s="481"/>
      <c r="D250" s="482"/>
      <c r="E250" s="458"/>
      <c r="F250" s="47"/>
      <c r="G250" s="477"/>
      <c r="H250" s="487"/>
      <c r="I250" s="488"/>
      <c r="J250" s="489" t="s">
        <v>52</v>
      </c>
      <c r="K250" s="489"/>
      <c r="L250" s="490" t="s">
        <v>52</v>
      </c>
      <c r="M250" s="489"/>
      <c r="N250" s="483"/>
      <c r="O250" s="483"/>
      <c r="P250" s="496"/>
      <c r="Q250" s="497"/>
      <c r="R250" s="501">
        <f t="shared" si="60"/>
        <v>0</v>
      </c>
      <c r="S250" s="497"/>
      <c r="T250" s="512"/>
      <c r="U250" s="512"/>
      <c r="V250" s="515"/>
      <c r="W250" s="512"/>
      <c r="X250" s="516"/>
      <c r="Y250" s="516"/>
      <c r="Z250" s="486"/>
      <c r="AA250" s="485"/>
      <c r="AB250" s="479"/>
      <c r="AC250" s="48"/>
      <c r="AD250" s="19" t="s">
        <v>55</v>
      </c>
      <c r="AE250" s="461">
        <f t="shared" si="75"/>
        <v>44197</v>
      </c>
      <c r="AF250" s="461">
        <f t="shared" si="61"/>
        <v>44198</v>
      </c>
      <c r="AG250" s="459"/>
      <c r="AH250" s="459"/>
      <c r="AI250" s="459"/>
      <c r="AJ250" s="469">
        <f t="shared" si="62"/>
        <v>0</v>
      </c>
      <c r="AK250" s="469">
        <f t="shared" si="63"/>
        <v>0</v>
      </c>
      <c r="AL250" s="469">
        <f t="shared" si="64"/>
        <v>0</v>
      </c>
      <c r="AM250" s="469">
        <f t="shared" si="65"/>
        <v>0</v>
      </c>
      <c r="AN250" s="469">
        <f t="shared" si="66"/>
        <v>0</v>
      </c>
      <c r="AO250" s="469">
        <f t="shared" si="67"/>
        <v>0</v>
      </c>
      <c r="AP250" s="469">
        <f t="shared" si="68"/>
        <v>0</v>
      </c>
      <c r="AQ250" s="469">
        <f t="shared" si="69"/>
        <v>0</v>
      </c>
      <c r="AR250" s="469">
        <f t="shared" si="70"/>
        <v>0</v>
      </c>
      <c r="AS250" s="469">
        <f t="shared" si="71"/>
        <v>0</v>
      </c>
      <c r="AT250" s="469">
        <f t="shared" si="72"/>
        <v>0</v>
      </c>
      <c r="AU250" s="469">
        <f t="shared" si="73"/>
        <v>0</v>
      </c>
      <c r="AV250" s="469">
        <f t="shared" si="74"/>
        <v>0</v>
      </c>
    </row>
    <row r="251" spans="1:48" ht="46.8" x14ac:dyDescent="0.25">
      <c r="A251" s="463"/>
      <c r="B251" s="463"/>
      <c r="C251" s="481"/>
      <c r="D251" s="482"/>
      <c r="E251" s="458"/>
      <c r="F251" s="47"/>
      <c r="G251" s="477"/>
      <c r="H251" s="487"/>
      <c r="I251" s="488"/>
      <c r="J251" s="489" t="s">
        <v>52</v>
      </c>
      <c r="K251" s="489"/>
      <c r="L251" s="490" t="s">
        <v>52</v>
      </c>
      <c r="M251" s="489"/>
      <c r="N251" s="483"/>
      <c r="O251" s="483"/>
      <c r="P251" s="496"/>
      <c r="Q251" s="497"/>
      <c r="R251" s="501">
        <f t="shared" si="60"/>
        <v>0</v>
      </c>
      <c r="S251" s="497"/>
      <c r="T251" s="512"/>
      <c r="U251" s="512"/>
      <c r="V251" s="515"/>
      <c r="W251" s="512"/>
      <c r="X251" s="516"/>
      <c r="Y251" s="516"/>
      <c r="Z251" s="486"/>
      <c r="AA251" s="485"/>
      <c r="AB251" s="479"/>
      <c r="AC251" s="48"/>
      <c r="AD251" s="19" t="s">
        <v>55</v>
      </c>
      <c r="AE251" s="461">
        <f t="shared" si="75"/>
        <v>44197</v>
      </c>
      <c r="AF251" s="461">
        <f t="shared" si="61"/>
        <v>44198</v>
      </c>
      <c r="AG251" s="459"/>
      <c r="AH251" s="459"/>
      <c r="AI251" s="459"/>
      <c r="AJ251" s="469">
        <f t="shared" si="62"/>
        <v>0</v>
      </c>
      <c r="AK251" s="469">
        <f t="shared" si="63"/>
        <v>0</v>
      </c>
      <c r="AL251" s="469">
        <f t="shared" si="64"/>
        <v>0</v>
      </c>
      <c r="AM251" s="469">
        <f t="shared" si="65"/>
        <v>0</v>
      </c>
      <c r="AN251" s="469">
        <f t="shared" si="66"/>
        <v>0</v>
      </c>
      <c r="AO251" s="469">
        <f t="shared" si="67"/>
        <v>0</v>
      </c>
      <c r="AP251" s="469">
        <f t="shared" si="68"/>
        <v>0</v>
      </c>
      <c r="AQ251" s="469">
        <f t="shared" si="69"/>
        <v>0</v>
      </c>
      <c r="AR251" s="469">
        <f t="shared" si="70"/>
        <v>0</v>
      </c>
      <c r="AS251" s="469">
        <f t="shared" si="71"/>
        <v>0</v>
      </c>
      <c r="AT251" s="469">
        <f t="shared" si="72"/>
        <v>0</v>
      </c>
      <c r="AU251" s="469">
        <f t="shared" si="73"/>
        <v>0</v>
      </c>
      <c r="AV251" s="469">
        <f t="shared" si="74"/>
        <v>0</v>
      </c>
    </row>
    <row r="252" spans="1:48" ht="46.8" x14ac:dyDescent="0.25">
      <c r="A252" s="463"/>
      <c r="B252" s="463"/>
      <c r="C252" s="481"/>
      <c r="D252" s="482"/>
      <c r="E252" s="458"/>
      <c r="F252" s="47"/>
      <c r="G252" s="477"/>
      <c r="H252" s="487"/>
      <c r="I252" s="488"/>
      <c r="J252" s="489" t="s">
        <v>52</v>
      </c>
      <c r="K252" s="489"/>
      <c r="L252" s="490" t="s">
        <v>52</v>
      </c>
      <c r="M252" s="489"/>
      <c r="N252" s="483"/>
      <c r="O252" s="483"/>
      <c r="P252" s="496"/>
      <c r="Q252" s="497"/>
      <c r="R252" s="501">
        <f t="shared" si="60"/>
        <v>0</v>
      </c>
      <c r="S252" s="497"/>
      <c r="T252" s="512"/>
      <c r="U252" s="512"/>
      <c r="V252" s="515"/>
      <c r="W252" s="512"/>
      <c r="X252" s="516"/>
      <c r="Y252" s="516"/>
      <c r="Z252" s="486"/>
      <c r="AA252" s="485"/>
      <c r="AB252" s="479"/>
      <c r="AC252" s="48"/>
      <c r="AD252" s="19" t="s">
        <v>55</v>
      </c>
      <c r="AE252" s="461">
        <f t="shared" si="75"/>
        <v>44197</v>
      </c>
      <c r="AF252" s="461">
        <f t="shared" si="61"/>
        <v>44198</v>
      </c>
      <c r="AG252" s="459"/>
      <c r="AH252" s="459"/>
      <c r="AI252" s="459"/>
      <c r="AJ252" s="469">
        <f t="shared" si="62"/>
        <v>0</v>
      </c>
      <c r="AK252" s="469">
        <f t="shared" si="63"/>
        <v>0</v>
      </c>
      <c r="AL252" s="469">
        <f t="shared" si="64"/>
        <v>0</v>
      </c>
      <c r="AM252" s="469">
        <f t="shared" si="65"/>
        <v>0</v>
      </c>
      <c r="AN252" s="469">
        <f t="shared" si="66"/>
        <v>0</v>
      </c>
      <c r="AO252" s="469">
        <f t="shared" si="67"/>
        <v>0</v>
      </c>
      <c r="AP252" s="469">
        <f t="shared" si="68"/>
        <v>0</v>
      </c>
      <c r="AQ252" s="469">
        <f t="shared" si="69"/>
        <v>0</v>
      </c>
      <c r="AR252" s="469">
        <f t="shared" si="70"/>
        <v>0</v>
      </c>
      <c r="AS252" s="469">
        <f t="shared" si="71"/>
        <v>0</v>
      </c>
      <c r="AT252" s="469">
        <f t="shared" si="72"/>
        <v>0</v>
      </c>
      <c r="AU252" s="469">
        <f t="shared" si="73"/>
        <v>0</v>
      </c>
      <c r="AV252" s="469">
        <f t="shared" si="74"/>
        <v>0</v>
      </c>
    </row>
    <row r="253" spans="1:48" ht="46.8" x14ac:dyDescent="0.25">
      <c r="A253" s="463"/>
      <c r="B253" s="463"/>
      <c r="C253" s="481"/>
      <c r="D253" s="482"/>
      <c r="E253" s="458"/>
      <c r="F253" s="47"/>
      <c r="G253" s="477"/>
      <c r="H253" s="487"/>
      <c r="I253" s="488"/>
      <c r="J253" s="489" t="s">
        <v>52</v>
      </c>
      <c r="K253" s="489"/>
      <c r="L253" s="490" t="s">
        <v>52</v>
      </c>
      <c r="M253" s="489"/>
      <c r="N253" s="483"/>
      <c r="O253" s="483"/>
      <c r="P253" s="496"/>
      <c r="Q253" s="497"/>
      <c r="R253" s="501">
        <f t="shared" si="60"/>
        <v>0</v>
      </c>
      <c r="S253" s="497"/>
      <c r="T253" s="512"/>
      <c r="U253" s="512"/>
      <c r="V253" s="515"/>
      <c r="W253" s="512"/>
      <c r="X253" s="516"/>
      <c r="Y253" s="516"/>
      <c r="Z253" s="486"/>
      <c r="AA253" s="485"/>
      <c r="AB253" s="479"/>
      <c r="AC253" s="48"/>
      <c r="AD253" s="19" t="s">
        <v>55</v>
      </c>
      <c r="AE253" s="461">
        <f t="shared" si="75"/>
        <v>44197</v>
      </c>
      <c r="AF253" s="461">
        <f t="shared" si="61"/>
        <v>44198</v>
      </c>
      <c r="AG253" s="459"/>
      <c r="AH253" s="459"/>
      <c r="AI253" s="459"/>
      <c r="AJ253" s="469">
        <f t="shared" si="62"/>
        <v>0</v>
      </c>
      <c r="AK253" s="469">
        <f t="shared" si="63"/>
        <v>0</v>
      </c>
      <c r="AL253" s="469">
        <f t="shared" si="64"/>
        <v>0</v>
      </c>
      <c r="AM253" s="469">
        <f t="shared" si="65"/>
        <v>0</v>
      </c>
      <c r="AN253" s="469">
        <f t="shared" si="66"/>
        <v>0</v>
      </c>
      <c r="AO253" s="469">
        <f t="shared" si="67"/>
        <v>0</v>
      </c>
      <c r="AP253" s="469">
        <f t="shared" si="68"/>
        <v>0</v>
      </c>
      <c r="AQ253" s="469">
        <f t="shared" si="69"/>
        <v>0</v>
      </c>
      <c r="AR253" s="469">
        <f t="shared" si="70"/>
        <v>0</v>
      </c>
      <c r="AS253" s="469">
        <f t="shared" si="71"/>
        <v>0</v>
      </c>
      <c r="AT253" s="469">
        <f t="shared" si="72"/>
        <v>0</v>
      </c>
      <c r="AU253" s="469">
        <f t="shared" si="73"/>
        <v>0</v>
      </c>
      <c r="AV253" s="469">
        <f t="shared" si="74"/>
        <v>0</v>
      </c>
    </row>
    <row r="254" spans="1:48" ht="46.8" x14ac:dyDescent="0.25">
      <c r="A254" s="463"/>
      <c r="B254" s="463"/>
      <c r="C254" s="481"/>
      <c r="D254" s="482"/>
      <c r="E254" s="458"/>
      <c r="F254" s="47"/>
      <c r="G254" s="477"/>
      <c r="H254" s="487"/>
      <c r="I254" s="488"/>
      <c r="J254" s="489" t="s">
        <v>52</v>
      </c>
      <c r="K254" s="489"/>
      <c r="L254" s="490" t="s">
        <v>52</v>
      </c>
      <c r="M254" s="489"/>
      <c r="N254" s="483"/>
      <c r="O254" s="483"/>
      <c r="P254" s="496"/>
      <c r="Q254" s="497"/>
      <c r="R254" s="501">
        <f t="shared" si="60"/>
        <v>0</v>
      </c>
      <c r="S254" s="497"/>
      <c r="T254" s="512"/>
      <c r="U254" s="512"/>
      <c r="V254" s="515"/>
      <c r="W254" s="512"/>
      <c r="X254" s="516"/>
      <c r="Y254" s="516"/>
      <c r="Z254" s="486"/>
      <c r="AA254" s="485"/>
      <c r="AB254" s="479"/>
      <c r="AC254" s="48"/>
      <c r="AD254" s="19" t="s">
        <v>55</v>
      </c>
      <c r="AE254" s="461">
        <f t="shared" si="75"/>
        <v>44197</v>
      </c>
      <c r="AF254" s="461">
        <f t="shared" si="61"/>
        <v>44198</v>
      </c>
      <c r="AG254" s="459"/>
      <c r="AH254" s="459"/>
      <c r="AI254" s="459"/>
      <c r="AJ254" s="469">
        <f t="shared" si="62"/>
        <v>0</v>
      </c>
      <c r="AK254" s="469">
        <f t="shared" si="63"/>
        <v>0</v>
      </c>
      <c r="AL254" s="469">
        <f t="shared" si="64"/>
        <v>0</v>
      </c>
      <c r="AM254" s="469">
        <f t="shared" si="65"/>
        <v>0</v>
      </c>
      <c r="AN254" s="469">
        <f t="shared" si="66"/>
        <v>0</v>
      </c>
      <c r="AO254" s="469">
        <f t="shared" si="67"/>
        <v>0</v>
      </c>
      <c r="AP254" s="469">
        <f t="shared" si="68"/>
        <v>0</v>
      </c>
      <c r="AQ254" s="469">
        <f t="shared" si="69"/>
        <v>0</v>
      </c>
      <c r="AR254" s="469">
        <f t="shared" si="70"/>
        <v>0</v>
      </c>
      <c r="AS254" s="469">
        <f t="shared" si="71"/>
        <v>0</v>
      </c>
      <c r="AT254" s="469">
        <f t="shared" si="72"/>
        <v>0</v>
      </c>
      <c r="AU254" s="469">
        <f t="shared" si="73"/>
        <v>0</v>
      </c>
      <c r="AV254" s="469">
        <f t="shared" si="74"/>
        <v>0</v>
      </c>
    </row>
    <row r="255" spans="1:48" ht="46.8" x14ac:dyDescent="0.25">
      <c r="A255" s="463"/>
      <c r="B255" s="463"/>
      <c r="C255" s="481"/>
      <c r="D255" s="482"/>
      <c r="E255" s="458"/>
      <c r="F255" s="47"/>
      <c r="G255" s="477"/>
      <c r="H255" s="487"/>
      <c r="I255" s="488"/>
      <c r="J255" s="489" t="s">
        <v>52</v>
      </c>
      <c r="K255" s="489"/>
      <c r="L255" s="490" t="s">
        <v>52</v>
      </c>
      <c r="M255" s="489"/>
      <c r="N255" s="483"/>
      <c r="O255" s="483"/>
      <c r="P255" s="496"/>
      <c r="Q255" s="497"/>
      <c r="R255" s="501">
        <f t="shared" si="60"/>
        <v>0</v>
      </c>
      <c r="S255" s="497"/>
      <c r="T255" s="512"/>
      <c r="U255" s="512"/>
      <c r="V255" s="515"/>
      <c r="W255" s="512"/>
      <c r="X255" s="516"/>
      <c r="Y255" s="516"/>
      <c r="Z255" s="486"/>
      <c r="AA255" s="485"/>
      <c r="AB255" s="479"/>
      <c r="AC255" s="48"/>
      <c r="AD255" s="19" t="s">
        <v>55</v>
      </c>
      <c r="AE255" s="461">
        <f t="shared" si="75"/>
        <v>44197</v>
      </c>
      <c r="AF255" s="461">
        <f t="shared" si="61"/>
        <v>44198</v>
      </c>
      <c r="AG255" s="459"/>
      <c r="AH255" s="459"/>
      <c r="AI255" s="459"/>
      <c r="AJ255" s="469">
        <f t="shared" si="62"/>
        <v>0</v>
      </c>
      <c r="AK255" s="469">
        <f t="shared" si="63"/>
        <v>0</v>
      </c>
      <c r="AL255" s="469">
        <f t="shared" si="64"/>
        <v>0</v>
      </c>
      <c r="AM255" s="469">
        <f t="shared" si="65"/>
        <v>0</v>
      </c>
      <c r="AN255" s="469">
        <f t="shared" si="66"/>
        <v>0</v>
      </c>
      <c r="AO255" s="469">
        <f t="shared" si="67"/>
        <v>0</v>
      </c>
      <c r="AP255" s="469">
        <f t="shared" si="68"/>
        <v>0</v>
      </c>
      <c r="AQ255" s="469">
        <f t="shared" si="69"/>
        <v>0</v>
      </c>
      <c r="AR255" s="469">
        <f t="shared" si="70"/>
        <v>0</v>
      </c>
      <c r="AS255" s="469">
        <f t="shared" si="71"/>
        <v>0</v>
      </c>
      <c r="AT255" s="469">
        <f t="shared" si="72"/>
        <v>0</v>
      </c>
      <c r="AU255" s="469">
        <f t="shared" si="73"/>
        <v>0</v>
      </c>
      <c r="AV255" s="469">
        <f t="shared" si="74"/>
        <v>0</v>
      </c>
    </row>
    <row r="256" spans="1:48" ht="46.8" x14ac:dyDescent="0.25">
      <c r="A256" s="463"/>
      <c r="B256" s="463"/>
      <c r="C256" s="481"/>
      <c r="D256" s="482"/>
      <c r="E256" s="458"/>
      <c r="F256" s="47"/>
      <c r="G256" s="477"/>
      <c r="H256" s="487"/>
      <c r="I256" s="488"/>
      <c r="J256" s="489" t="s">
        <v>52</v>
      </c>
      <c r="K256" s="489"/>
      <c r="L256" s="490" t="s">
        <v>52</v>
      </c>
      <c r="M256" s="489"/>
      <c r="N256" s="483"/>
      <c r="O256" s="483"/>
      <c r="P256" s="496"/>
      <c r="Q256" s="497"/>
      <c r="R256" s="501">
        <f t="shared" si="60"/>
        <v>0</v>
      </c>
      <c r="S256" s="497"/>
      <c r="T256" s="512"/>
      <c r="U256" s="512"/>
      <c r="V256" s="515"/>
      <c r="W256" s="512"/>
      <c r="X256" s="516"/>
      <c r="Y256" s="516"/>
      <c r="Z256" s="486"/>
      <c r="AA256" s="485"/>
      <c r="AB256" s="479"/>
      <c r="AC256" s="48"/>
      <c r="AD256" s="19" t="s">
        <v>55</v>
      </c>
      <c r="AE256" s="461">
        <f t="shared" si="75"/>
        <v>44197</v>
      </c>
      <c r="AF256" s="461">
        <f t="shared" si="61"/>
        <v>44198</v>
      </c>
      <c r="AG256" s="459"/>
      <c r="AH256" s="459"/>
      <c r="AI256" s="459"/>
      <c r="AJ256" s="469">
        <f t="shared" si="62"/>
        <v>0</v>
      </c>
      <c r="AK256" s="469">
        <f t="shared" si="63"/>
        <v>0</v>
      </c>
      <c r="AL256" s="469">
        <f t="shared" si="64"/>
        <v>0</v>
      </c>
      <c r="AM256" s="469">
        <f t="shared" si="65"/>
        <v>0</v>
      </c>
      <c r="AN256" s="469">
        <f t="shared" si="66"/>
        <v>0</v>
      </c>
      <c r="AO256" s="469">
        <f t="shared" si="67"/>
        <v>0</v>
      </c>
      <c r="AP256" s="469">
        <f t="shared" si="68"/>
        <v>0</v>
      </c>
      <c r="AQ256" s="469">
        <f t="shared" si="69"/>
        <v>0</v>
      </c>
      <c r="AR256" s="469">
        <f t="shared" si="70"/>
        <v>0</v>
      </c>
      <c r="AS256" s="469">
        <f t="shared" si="71"/>
        <v>0</v>
      </c>
      <c r="AT256" s="469">
        <f t="shared" si="72"/>
        <v>0</v>
      </c>
      <c r="AU256" s="469">
        <f t="shared" si="73"/>
        <v>0</v>
      </c>
      <c r="AV256" s="469">
        <f t="shared" si="74"/>
        <v>0</v>
      </c>
    </row>
    <row r="257" spans="1:48" ht="46.8" x14ac:dyDescent="0.25">
      <c r="A257" s="463"/>
      <c r="B257" s="463"/>
      <c r="C257" s="481"/>
      <c r="D257" s="482"/>
      <c r="E257" s="458"/>
      <c r="F257" s="47"/>
      <c r="G257" s="477"/>
      <c r="H257" s="487"/>
      <c r="I257" s="488"/>
      <c r="J257" s="489" t="s">
        <v>52</v>
      </c>
      <c r="K257" s="489"/>
      <c r="L257" s="490" t="s">
        <v>52</v>
      </c>
      <c r="M257" s="489"/>
      <c r="N257" s="483"/>
      <c r="O257" s="483"/>
      <c r="P257" s="496"/>
      <c r="Q257" s="497"/>
      <c r="R257" s="501">
        <f t="shared" si="60"/>
        <v>0</v>
      </c>
      <c r="S257" s="497"/>
      <c r="T257" s="512"/>
      <c r="U257" s="512"/>
      <c r="V257" s="515"/>
      <c r="W257" s="512"/>
      <c r="X257" s="516"/>
      <c r="Y257" s="516"/>
      <c r="Z257" s="486"/>
      <c r="AA257" s="485"/>
      <c r="AB257" s="479"/>
      <c r="AC257" s="48"/>
      <c r="AD257" s="19" t="s">
        <v>55</v>
      </c>
      <c r="AE257" s="461">
        <f t="shared" si="75"/>
        <v>44197</v>
      </c>
      <c r="AF257" s="461">
        <f t="shared" si="61"/>
        <v>44198</v>
      </c>
      <c r="AG257" s="459"/>
      <c r="AH257" s="459"/>
      <c r="AI257" s="459"/>
      <c r="AJ257" s="469">
        <f t="shared" si="62"/>
        <v>0</v>
      </c>
      <c r="AK257" s="469">
        <f t="shared" si="63"/>
        <v>0</v>
      </c>
      <c r="AL257" s="469">
        <f t="shared" si="64"/>
        <v>0</v>
      </c>
      <c r="AM257" s="469">
        <f t="shared" si="65"/>
        <v>0</v>
      </c>
      <c r="AN257" s="469">
        <f t="shared" si="66"/>
        <v>0</v>
      </c>
      <c r="AO257" s="469">
        <f t="shared" si="67"/>
        <v>0</v>
      </c>
      <c r="AP257" s="469">
        <f t="shared" si="68"/>
        <v>0</v>
      </c>
      <c r="AQ257" s="469">
        <f t="shared" si="69"/>
        <v>0</v>
      </c>
      <c r="AR257" s="469">
        <f t="shared" si="70"/>
        <v>0</v>
      </c>
      <c r="AS257" s="469">
        <f t="shared" si="71"/>
        <v>0</v>
      </c>
      <c r="AT257" s="469">
        <f t="shared" si="72"/>
        <v>0</v>
      </c>
      <c r="AU257" s="469">
        <f t="shared" si="73"/>
        <v>0</v>
      </c>
      <c r="AV257" s="469">
        <f t="shared" si="74"/>
        <v>0</v>
      </c>
    </row>
    <row r="258" spans="1:48" ht="46.8" x14ac:dyDescent="0.25">
      <c r="A258" s="463"/>
      <c r="B258" s="463"/>
      <c r="C258" s="481"/>
      <c r="D258" s="482"/>
      <c r="E258" s="458"/>
      <c r="F258" s="47"/>
      <c r="G258" s="477"/>
      <c r="H258" s="487"/>
      <c r="I258" s="488"/>
      <c r="J258" s="489" t="s">
        <v>52</v>
      </c>
      <c r="K258" s="489"/>
      <c r="L258" s="490" t="s">
        <v>52</v>
      </c>
      <c r="M258" s="489"/>
      <c r="N258" s="483"/>
      <c r="O258" s="483"/>
      <c r="P258" s="496"/>
      <c r="Q258" s="497"/>
      <c r="R258" s="501">
        <f t="shared" si="60"/>
        <v>0</v>
      </c>
      <c r="S258" s="497"/>
      <c r="T258" s="512"/>
      <c r="U258" s="512"/>
      <c r="V258" s="515"/>
      <c r="W258" s="512"/>
      <c r="X258" s="516"/>
      <c r="Y258" s="516"/>
      <c r="Z258" s="486"/>
      <c r="AA258" s="485"/>
      <c r="AB258" s="479"/>
      <c r="AC258" s="48"/>
      <c r="AD258" s="19" t="s">
        <v>55</v>
      </c>
      <c r="AE258" s="461">
        <f t="shared" si="75"/>
        <v>44197</v>
      </c>
      <c r="AF258" s="461">
        <f t="shared" si="61"/>
        <v>44198</v>
      </c>
      <c r="AG258" s="459"/>
      <c r="AH258" s="459"/>
      <c r="AI258" s="459"/>
      <c r="AJ258" s="469">
        <f t="shared" si="62"/>
        <v>0</v>
      </c>
      <c r="AK258" s="469">
        <f t="shared" si="63"/>
        <v>0</v>
      </c>
      <c r="AL258" s="469">
        <f t="shared" si="64"/>
        <v>0</v>
      </c>
      <c r="AM258" s="469">
        <f t="shared" si="65"/>
        <v>0</v>
      </c>
      <c r="AN258" s="469">
        <f t="shared" si="66"/>
        <v>0</v>
      </c>
      <c r="AO258" s="469">
        <f t="shared" si="67"/>
        <v>0</v>
      </c>
      <c r="AP258" s="469">
        <f t="shared" si="68"/>
        <v>0</v>
      </c>
      <c r="AQ258" s="469">
        <f t="shared" si="69"/>
        <v>0</v>
      </c>
      <c r="AR258" s="469">
        <f t="shared" si="70"/>
        <v>0</v>
      </c>
      <c r="AS258" s="469">
        <f t="shared" si="71"/>
        <v>0</v>
      </c>
      <c r="AT258" s="469">
        <f t="shared" si="72"/>
        <v>0</v>
      </c>
      <c r="AU258" s="469">
        <f t="shared" si="73"/>
        <v>0</v>
      </c>
      <c r="AV258" s="469">
        <f t="shared" si="74"/>
        <v>0</v>
      </c>
    </row>
    <row r="259" spans="1:48" ht="46.8" x14ac:dyDescent="0.25">
      <c r="A259" s="463"/>
      <c r="B259" s="463"/>
      <c r="C259" s="481"/>
      <c r="D259" s="482"/>
      <c r="E259" s="458"/>
      <c r="F259" s="47"/>
      <c r="G259" s="477"/>
      <c r="H259" s="487"/>
      <c r="I259" s="488"/>
      <c r="J259" s="489" t="s">
        <v>52</v>
      </c>
      <c r="K259" s="489"/>
      <c r="L259" s="490" t="s">
        <v>52</v>
      </c>
      <c r="M259" s="489"/>
      <c r="N259" s="483"/>
      <c r="O259" s="483"/>
      <c r="P259" s="496"/>
      <c r="Q259" s="497"/>
      <c r="R259" s="501">
        <f t="shared" si="60"/>
        <v>0</v>
      </c>
      <c r="S259" s="497"/>
      <c r="T259" s="512"/>
      <c r="U259" s="512"/>
      <c r="V259" s="515"/>
      <c r="W259" s="512"/>
      <c r="X259" s="516"/>
      <c r="Y259" s="516"/>
      <c r="Z259" s="486"/>
      <c r="AA259" s="485"/>
      <c r="AB259" s="479"/>
      <c r="AC259" s="48"/>
      <c r="AD259" s="19" t="s">
        <v>55</v>
      </c>
      <c r="AE259" s="461">
        <f t="shared" si="75"/>
        <v>44197</v>
      </c>
      <c r="AF259" s="461">
        <f t="shared" si="61"/>
        <v>44198</v>
      </c>
      <c r="AG259" s="459"/>
      <c r="AH259" s="459"/>
      <c r="AI259" s="459"/>
      <c r="AJ259" s="469">
        <f t="shared" si="62"/>
        <v>0</v>
      </c>
      <c r="AK259" s="469">
        <f t="shared" si="63"/>
        <v>0</v>
      </c>
      <c r="AL259" s="469">
        <f t="shared" si="64"/>
        <v>0</v>
      </c>
      <c r="AM259" s="469">
        <f t="shared" si="65"/>
        <v>0</v>
      </c>
      <c r="AN259" s="469">
        <f t="shared" si="66"/>
        <v>0</v>
      </c>
      <c r="AO259" s="469">
        <f t="shared" si="67"/>
        <v>0</v>
      </c>
      <c r="AP259" s="469">
        <f t="shared" si="68"/>
        <v>0</v>
      </c>
      <c r="AQ259" s="469">
        <f t="shared" si="69"/>
        <v>0</v>
      </c>
      <c r="AR259" s="469">
        <f t="shared" si="70"/>
        <v>0</v>
      </c>
      <c r="AS259" s="469">
        <f t="shared" si="71"/>
        <v>0</v>
      </c>
      <c r="AT259" s="469">
        <f t="shared" si="72"/>
        <v>0</v>
      </c>
      <c r="AU259" s="469">
        <f t="shared" si="73"/>
        <v>0</v>
      </c>
      <c r="AV259" s="469">
        <f t="shared" si="74"/>
        <v>0</v>
      </c>
    </row>
    <row r="260" spans="1:48" ht="46.8" x14ac:dyDescent="0.25">
      <c r="A260" s="463"/>
      <c r="B260" s="463"/>
      <c r="C260" s="481"/>
      <c r="D260" s="482"/>
      <c r="E260" s="458"/>
      <c r="F260" s="47"/>
      <c r="G260" s="477"/>
      <c r="H260" s="487"/>
      <c r="I260" s="488"/>
      <c r="J260" s="489" t="s">
        <v>52</v>
      </c>
      <c r="K260" s="489"/>
      <c r="L260" s="490" t="s">
        <v>52</v>
      </c>
      <c r="M260" s="489"/>
      <c r="N260" s="483"/>
      <c r="O260" s="483"/>
      <c r="P260" s="496"/>
      <c r="Q260" s="497"/>
      <c r="R260" s="501">
        <f t="shared" si="60"/>
        <v>0</v>
      </c>
      <c r="S260" s="497"/>
      <c r="T260" s="512"/>
      <c r="U260" s="512"/>
      <c r="V260" s="515"/>
      <c r="W260" s="512"/>
      <c r="X260" s="516"/>
      <c r="Y260" s="516"/>
      <c r="Z260" s="486"/>
      <c r="AA260" s="485"/>
      <c r="AB260" s="479"/>
      <c r="AC260" s="48"/>
      <c r="AD260" s="19" t="s">
        <v>55</v>
      </c>
      <c r="AE260" s="461">
        <f t="shared" si="75"/>
        <v>44197</v>
      </c>
      <c r="AF260" s="461">
        <f t="shared" si="61"/>
        <v>44198</v>
      </c>
      <c r="AG260" s="459"/>
      <c r="AH260" s="459"/>
      <c r="AI260" s="459"/>
      <c r="AJ260" s="469">
        <f t="shared" si="62"/>
        <v>0</v>
      </c>
      <c r="AK260" s="469">
        <f t="shared" si="63"/>
        <v>0</v>
      </c>
      <c r="AL260" s="469">
        <f t="shared" si="64"/>
        <v>0</v>
      </c>
      <c r="AM260" s="469">
        <f t="shared" si="65"/>
        <v>0</v>
      </c>
      <c r="AN260" s="469">
        <f t="shared" si="66"/>
        <v>0</v>
      </c>
      <c r="AO260" s="469">
        <f t="shared" si="67"/>
        <v>0</v>
      </c>
      <c r="AP260" s="469">
        <f t="shared" si="68"/>
        <v>0</v>
      </c>
      <c r="AQ260" s="469">
        <f t="shared" si="69"/>
        <v>0</v>
      </c>
      <c r="AR260" s="469">
        <f t="shared" si="70"/>
        <v>0</v>
      </c>
      <c r="AS260" s="469">
        <f t="shared" si="71"/>
        <v>0</v>
      </c>
      <c r="AT260" s="469">
        <f t="shared" si="72"/>
        <v>0</v>
      </c>
      <c r="AU260" s="469">
        <f t="shared" si="73"/>
        <v>0</v>
      </c>
      <c r="AV260" s="469">
        <f t="shared" si="74"/>
        <v>0</v>
      </c>
    </row>
    <row r="261" spans="1:48" ht="46.8" x14ac:dyDescent="0.25">
      <c r="A261" s="463"/>
      <c r="B261" s="463"/>
      <c r="C261" s="481"/>
      <c r="D261" s="482"/>
      <c r="E261" s="458"/>
      <c r="F261" s="47"/>
      <c r="G261" s="477"/>
      <c r="H261" s="487"/>
      <c r="I261" s="488"/>
      <c r="J261" s="489" t="s">
        <v>52</v>
      </c>
      <c r="K261" s="489"/>
      <c r="L261" s="490" t="s">
        <v>52</v>
      </c>
      <c r="M261" s="489"/>
      <c r="N261" s="483"/>
      <c r="O261" s="483"/>
      <c r="P261" s="496"/>
      <c r="Q261" s="497"/>
      <c r="R261" s="501">
        <f t="shared" si="60"/>
        <v>0</v>
      </c>
      <c r="S261" s="497"/>
      <c r="T261" s="512"/>
      <c r="U261" s="512"/>
      <c r="V261" s="515"/>
      <c r="W261" s="512"/>
      <c r="X261" s="516"/>
      <c r="Y261" s="516"/>
      <c r="Z261" s="486"/>
      <c r="AA261" s="485"/>
      <c r="AB261" s="479"/>
      <c r="AC261" s="48"/>
      <c r="AD261" s="19" t="s">
        <v>55</v>
      </c>
      <c r="AE261" s="461">
        <f t="shared" si="75"/>
        <v>44197</v>
      </c>
      <c r="AF261" s="461">
        <f t="shared" si="61"/>
        <v>44198</v>
      </c>
      <c r="AG261" s="459"/>
      <c r="AH261" s="459"/>
      <c r="AI261" s="459"/>
      <c r="AJ261" s="469">
        <f t="shared" si="62"/>
        <v>0</v>
      </c>
      <c r="AK261" s="469">
        <f t="shared" si="63"/>
        <v>0</v>
      </c>
      <c r="AL261" s="469">
        <f t="shared" si="64"/>
        <v>0</v>
      </c>
      <c r="AM261" s="469">
        <f t="shared" si="65"/>
        <v>0</v>
      </c>
      <c r="AN261" s="469">
        <f t="shared" si="66"/>
        <v>0</v>
      </c>
      <c r="AO261" s="469">
        <f t="shared" si="67"/>
        <v>0</v>
      </c>
      <c r="AP261" s="469">
        <f t="shared" si="68"/>
        <v>0</v>
      </c>
      <c r="AQ261" s="469">
        <f t="shared" si="69"/>
        <v>0</v>
      </c>
      <c r="AR261" s="469">
        <f t="shared" si="70"/>
        <v>0</v>
      </c>
      <c r="AS261" s="469">
        <f t="shared" si="71"/>
        <v>0</v>
      </c>
      <c r="AT261" s="469">
        <f t="shared" si="72"/>
        <v>0</v>
      </c>
      <c r="AU261" s="469">
        <f t="shared" si="73"/>
        <v>0</v>
      </c>
      <c r="AV261" s="469">
        <f t="shared" si="74"/>
        <v>0</v>
      </c>
    </row>
    <row r="262" spans="1:48" ht="46.8" x14ac:dyDescent="0.25">
      <c r="A262" s="463"/>
      <c r="B262" s="463"/>
      <c r="C262" s="481"/>
      <c r="D262" s="482"/>
      <c r="E262" s="458"/>
      <c r="F262" s="47"/>
      <c r="G262" s="477"/>
      <c r="H262" s="487"/>
      <c r="I262" s="488"/>
      <c r="J262" s="489" t="s">
        <v>52</v>
      </c>
      <c r="K262" s="489"/>
      <c r="L262" s="490" t="s">
        <v>52</v>
      </c>
      <c r="M262" s="489"/>
      <c r="N262" s="483"/>
      <c r="O262" s="483"/>
      <c r="P262" s="496"/>
      <c r="Q262" s="497"/>
      <c r="R262" s="501">
        <f t="shared" si="60"/>
        <v>0</v>
      </c>
      <c r="S262" s="497"/>
      <c r="T262" s="512"/>
      <c r="U262" s="512"/>
      <c r="V262" s="515"/>
      <c r="W262" s="512"/>
      <c r="X262" s="516"/>
      <c r="Y262" s="516"/>
      <c r="Z262" s="486"/>
      <c r="AA262" s="485"/>
      <c r="AB262" s="479"/>
      <c r="AC262" s="48"/>
      <c r="AD262" s="19" t="s">
        <v>55</v>
      </c>
      <c r="AE262" s="461">
        <f t="shared" si="75"/>
        <v>44197</v>
      </c>
      <c r="AF262" s="461">
        <f t="shared" si="61"/>
        <v>44198</v>
      </c>
      <c r="AG262" s="459"/>
      <c r="AH262" s="459"/>
      <c r="AI262" s="459"/>
      <c r="AJ262" s="469">
        <f t="shared" si="62"/>
        <v>0</v>
      </c>
      <c r="AK262" s="469">
        <f t="shared" si="63"/>
        <v>0</v>
      </c>
      <c r="AL262" s="469">
        <f t="shared" si="64"/>
        <v>0</v>
      </c>
      <c r="AM262" s="469">
        <f t="shared" si="65"/>
        <v>0</v>
      </c>
      <c r="AN262" s="469">
        <f t="shared" si="66"/>
        <v>0</v>
      </c>
      <c r="AO262" s="469">
        <f t="shared" si="67"/>
        <v>0</v>
      </c>
      <c r="AP262" s="469">
        <f t="shared" si="68"/>
        <v>0</v>
      </c>
      <c r="AQ262" s="469">
        <f t="shared" si="69"/>
        <v>0</v>
      </c>
      <c r="AR262" s="469">
        <f t="shared" si="70"/>
        <v>0</v>
      </c>
      <c r="AS262" s="469">
        <f t="shared" si="71"/>
        <v>0</v>
      </c>
      <c r="AT262" s="469">
        <f t="shared" si="72"/>
        <v>0</v>
      </c>
      <c r="AU262" s="469">
        <f t="shared" si="73"/>
        <v>0</v>
      </c>
      <c r="AV262" s="469">
        <f t="shared" si="74"/>
        <v>0</v>
      </c>
    </row>
    <row r="263" spans="1:48" ht="46.8" x14ac:dyDescent="0.25">
      <c r="A263" s="463"/>
      <c r="B263" s="463"/>
      <c r="C263" s="481"/>
      <c r="D263" s="482"/>
      <c r="E263" s="458"/>
      <c r="F263" s="47"/>
      <c r="G263" s="477"/>
      <c r="H263" s="487"/>
      <c r="I263" s="488"/>
      <c r="J263" s="489" t="s">
        <v>52</v>
      </c>
      <c r="K263" s="489"/>
      <c r="L263" s="490" t="s">
        <v>52</v>
      </c>
      <c r="M263" s="489"/>
      <c r="N263" s="483"/>
      <c r="O263" s="483"/>
      <c r="P263" s="496"/>
      <c r="Q263" s="497"/>
      <c r="R263" s="501">
        <f t="shared" ref="R263:R326" si="76">Q263*0.7355</f>
        <v>0</v>
      </c>
      <c r="S263" s="497"/>
      <c r="T263" s="512"/>
      <c r="U263" s="512"/>
      <c r="V263" s="515"/>
      <c r="W263" s="512"/>
      <c r="X263" s="516"/>
      <c r="Y263" s="516"/>
      <c r="Z263" s="486"/>
      <c r="AA263" s="485"/>
      <c r="AB263" s="479"/>
      <c r="AC263" s="48"/>
      <c r="AD263" s="19" t="s">
        <v>55</v>
      </c>
      <c r="AE263" s="461">
        <f t="shared" si="75"/>
        <v>44197</v>
      </c>
      <c r="AF263" s="461">
        <f t="shared" ref="AF263:AF326" si="77">AF262</f>
        <v>44198</v>
      </c>
      <c r="AG263" s="459"/>
      <c r="AH263" s="459"/>
      <c r="AI263" s="459"/>
      <c r="AJ263" s="469">
        <f t="shared" si="62"/>
        <v>0</v>
      </c>
      <c r="AK263" s="469">
        <f t="shared" si="63"/>
        <v>0</v>
      </c>
      <c r="AL263" s="469">
        <f t="shared" si="64"/>
        <v>0</v>
      </c>
      <c r="AM263" s="469">
        <f t="shared" si="65"/>
        <v>0</v>
      </c>
      <c r="AN263" s="469">
        <f t="shared" si="66"/>
        <v>0</v>
      </c>
      <c r="AO263" s="469">
        <f t="shared" si="67"/>
        <v>0</v>
      </c>
      <c r="AP263" s="469">
        <f t="shared" si="68"/>
        <v>0</v>
      </c>
      <c r="AQ263" s="469">
        <f t="shared" si="69"/>
        <v>0</v>
      </c>
      <c r="AR263" s="469">
        <f t="shared" si="70"/>
        <v>0</v>
      </c>
      <c r="AS263" s="469">
        <f t="shared" si="71"/>
        <v>0</v>
      </c>
      <c r="AT263" s="469">
        <f t="shared" si="72"/>
        <v>0</v>
      </c>
      <c r="AU263" s="469">
        <f t="shared" si="73"/>
        <v>0</v>
      </c>
      <c r="AV263" s="469">
        <f t="shared" si="74"/>
        <v>0</v>
      </c>
    </row>
    <row r="264" spans="1:48" ht="46.8" x14ac:dyDescent="0.25">
      <c r="A264" s="463"/>
      <c r="B264" s="463"/>
      <c r="C264" s="481"/>
      <c r="D264" s="482"/>
      <c r="E264" s="458"/>
      <c r="F264" s="47"/>
      <c r="G264" s="477"/>
      <c r="H264" s="487"/>
      <c r="I264" s="488"/>
      <c r="J264" s="489" t="s">
        <v>52</v>
      </c>
      <c r="K264" s="489"/>
      <c r="L264" s="490" t="s">
        <v>52</v>
      </c>
      <c r="M264" s="489"/>
      <c r="N264" s="483"/>
      <c r="O264" s="483"/>
      <c r="P264" s="496"/>
      <c r="Q264" s="497"/>
      <c r="R264" s="501">
        <f t="shared" si="76"/>
        <v>0</v>
      </c>
      <c r="S264" s="497"/>
      <c r="T264" s="512"/>
      <c r="U264" s="512"/>
      <c r="V264" s="515"/>
      <c r="W264" s="512"/>
      <c r="X264" s="516"/>
      <c r="Y264" s="516"/>
      <c r="Z264" s="486"/>
      <c r="AA264" s="485"/>
      <c r="AB264" s="479"/>
      <c r="AC264" s="48"/>
      <c r="AD264" s="19" t="s">
        <v>55</v>
      </c>
      <c r="AE264" s="461">
        <f t="shared" si="75"/>
        <v>44197</v>
      </c>
      <c r="AF264" s="461">
        <f t="shared" si="77"/>
        <v>44198</v>
      </c>
      <c r="AG264" s="459"/>
      <c r="AH264" s="459"/>
      <c r="AI264" s="459"/>
      <c r="AJ264" s="469">
        <f t="shared" ref="AJ264:AJ327" si="78">AJ263</f>
        <v>0</v>
      </c>
      <c r="AK264" s="469">
        <f t="shared" ref="AK264:AK327" si="79">AK263</f>
        <v>0</v>
      </c>
      <c r="AL264" s="469">
        <f t="shared" ref="AL264:AL327" si="80">AL263</f>
        <v>0</v>
      </c>
      <c r="AM264" s="469">
        <f t="shared" ref="AM264:AM327" si="81">AM263</f>
        <v>0</v>
      </c>
      <c r="AN264" s="469">
        <f t="shared" ref="AN264:AN327" si="82">AN263</f>
        <v>0</v>
      </c>
      <c r="AO264" s="469">
        <f t="shared" ref="AO264:AO327" si="83">AO263</f>
        <v>0</v>
      </c>
      <c r="AP264" s="469">
        <f t="shared" ref="AP264:AP327" si="84">AP263</f>
        <v>0</v>
      </c>
      <c r="AQ264" s="469">
        <f t="shared" ref="AQ264:AQ327" si="85">AQ263</f>
        <v>0</v>
      </c>
      <c r="AR264" s="469">
        <f t="shared" ref="AR264:AR327" si="86">AR263</f>
        <v>0</v>
      </c>
      <c r="AS264" s="469">
        <f t="shared" ref="AS264:AS327" si="87">AS263</f>
        <v>0</v>
      </c>
      <c r="AT264" s="469">
        <f t="shared" ref="AT264:AT327" si="88">AT263</f>
        <v>0</v>
      </c>
      <c r="AU264" s="469">
        <f t="shared" ref="AU264:AU327" si="89">AU263</f>
        <v>0</v>
      </c>
      <c r="AV264" s="469">
        <f t="shared" ref="AV264:AV327" si="90">AV263</f>
        <v>0</v>
      </c>
    </row>
    <row r="265" spans="1:48" ht="46.8" x14ac:dyDescent="0.25">
      <c r="A265" s="463"/>
      <c r="B265" s="463"/>
      <c r="C265" s="481"/>
      <c r="D265" s="482"/>
      <c r="E265" s="458"/>
      <c r="F265" s="47"/>
      <c r="G265" s="477"/>
      <c r="H265" s="487"/>
      <c r="I265" s="488"/>
      <c r="J265" s="489" t="s">
        <v>52</v>
      </c>
      <c r="K265" s="489"/>
      <c r="L265" s="490" t="s">
        <v>52</v>
      </c>
      <c r="M265" s="489"/>
      <c r="N265" s="483"/>
      <c r="O265" s="483"/>
      <c r="P265" s="496"/>
      <c r="Q265" s="497"/>
      <c r="R265" s="501">
        <f t="shared" si="76"/>
        <v>0</v>
      </c>
      <c r="S265" s="497"/>
      <c r="T265" s="512"/>
      <c r="U265" s="512"/>
      <c r="V265" s="515"/>
      <c r="W265" s="512"/>
      <c r="X265" s="516"/>
      <c r="Y265" s="516"/>
      <c r="Z265" s="486"/>
      <c r="AA265" s="485"/>
      <c r="AB265" s="479"/>
      <c r="AC265" s="48"/>
      <c r="AD265" s="19" t="s">
        <v>55</v>
      </c>
      <c r="AE265" s="461">
        <f t="shared" si="75"/>
        <v>44197</v>
      </c>
      <c r="AF265" s="461">
        <f t="shared" si="77"/>
        <v>44198</v>
      </c>
      <c r="AG265" s="459"/>
      <c r="AH265" s="459"/>
      <c r="AI265" s="459"/>
      <c r="AJ265" s="469">
        <f t="shared" si="78"/>
        <v>0</v>
      </c>
      <c r="AK265" s="469">
        <f t="shared" si="79"/>
        <v>0</v>
      </c>
      <c r="AL265" s="469">
        <f t="shared" si="80"/>
        <v>0</v>
      </c>
      <c r="AM265" s="469">
        <f t="shared" si="81"/>
        <v>0</v>
      </c>
      <c r="AN265" s="469">
        <f t="shared" si="82"/>
        <v>0</v>
      </c>
      <c r="AO265" s="469">
        <f t="shared" si="83"/>
        <v>0</v>
      </c>
      <c r="AP265" s="469">
        <f t="shared" si="84"/>
        <v>0</v>
      </c>
      <c r="AQ265" s="469">
        <f t="shared" si="85"/>
        <v>0</v>
      </c>
      <c r="AR265" s="469">
        <f t="shared" si="86"/>
        <v>0</v>
      </c>
      <c r="AS265" s="469">
        <f t="shared" si="87"/>
        <v>0</v>
      </c>
      <c r="AT265" s="469">
        <f t="shared" si="88"/>
        <v>0</v>
      </c>
      <c r="AU265" s="469">
        <f t="shared" si="89"/>
        <v>0</v>
      </c>
      <c r="AV265" s="469">
        <f t="shared" si="90"/>
        <v>0</v>
      </c>
    </row>
    <row r="266" spans="1:48" ht="46.8" x14ac:dyDescent="0.25">
      <c r="A266" s="463"/>
      <c r="B266" s="463"/>
      <c r="C266" s="481"/>
      <c r="D266" s="482"/>
      <c r="E266" s="458"/>
      <c r="F266" s="47"/>
      <c r="G266" s="477"/>
      <c r="H266" s="487"/>
      <c r="I266" s="488"/>
      <c r="J266" s="489" t="s">
        <v>52</v>
      </c>
      <c r="K266" s="489"/>
      <c r="L266" s="490" t="s">
        <v>52</v>
      </c>
      <c r="M266" s="489"/>
      <c r="N266" s="483"/>
      <c r="O266" s="483"/>
      <c r="P266" s="496"/>
      <c r="Q266" s="497"/>
      <c r="R266" s="501">
        <f t="shared" si="76"/>
        <v>0</v>
      </c>
      <c r="S266" s="497"/>
      <c r="T266" s="512"/>
      <c r="U266" s="512"/>
      <c r="V266" s="515"/>
      <c r="W266" s="512"/>
      <c r="X266" s="516"/>
      <c r="Y266" s="516"/>
      <c r="Z266" s="486"/>
      <c r="AA266" s="485"/>
      <c r="AB266" s="479"/>
      <c r="AC266" s="48"/>
      <c r="AD266" s="19" t="s">
        <v>55</v>
      </c>
      <c r="AE266" s="461">
        <f t="shared" si="75"/>
        <v>44197</v>
      </c>
      <c r="AF266" s="461">
        <f t="shared" si="77"/>
        <v>44198</v>
      </c>
      <c r="AG266" s="459"/>
      <c r="AH266" s="459"/>
      <c r="AI266" s="459"/>
      <c r="AJ266" s="469">
        <f t="shared" si="78"/>
        <v>0</v>
      </c>
      <c r="AK266" s="469">
        <f t="shared" si="79"/>
        <v>0</v>
      </c>
      <c r="AL266" s="469">
        <f t="shared" si="80"/>
        <v>0</v>
      </c>
      <c r="AM266" s="469">
        <f t="shared" si="81"/>
        <v>0</v>
      </c>
      <c r="AN266" s="469">
        <f t="shared" si="82"/>
        <v>0</v>
      </c>
      <c r="AO266" s="469">
        <f t="shared" si="83"/>
        <v>0</v>
      </c>
      <c r="AP266" s="469">
        <f t="shared" si="84"/>
        <v>0</v>
      </c>
      <c r="AQ266" s="469">
        <f t="shared" si="85"/>
        <v>0</v>
      </c>
      <c r="AR266" s="469">
        <f t="shared" si="86"/>
        <v>0</v>
      </c>
      <c r="AS266" s="469">
        <f t="shared" si="87"/>
        <v>0</v>
      </c>
      <c r="AT266" s="469">
        <f t="shared" si="88"/>
        <v>0</v>
      </c>
      <c r="AU266" s="469">
        <f t="shared" si="89"/>
        <v>0</v>
      </c>
      <c r="AV266" s="469">
        <f t="shared" si="90"/>
        <v>0</v>
      </c>
    </row>
    <row r="267" spans="1:48" ht="46.8" x14ac:dyDescent="0.25">
      <c r="A267" s="463"/>
      <c r="B267" s="463"/>
      <c r="C267" s="481"/>
      <c r="D267" s="482"/>
      <c r="E267" s="458"/>
      <c r="F267" s="47"/>
      <c r="G267" s="477"/>
      <c r="H267" s="487"/>
      <c r="I267" s="488"/>
      <c r="J267" s="489" t="s">
        <v>52</v>
      </c>
      <c r="K267" s="489"/>
      <c r="L267" s="490" t="s">
        <v>52</v>
      </c>
      <c r="M267" s="489"/>
      <c r="N267" s="483"/>
      <c r="O267" s="483"/>
      <c r="P267" s="496"/>
      <c r="Q267" s="497"/>
      <c r="R267" s="501">
        <f t="shared" si="76"/>
        <v>0</v>
      </c>
      <c r="S267" s="497"/>
      <c r="T267" s="512"/>
      <c r="U267" s="512"/>
      <c r="V267" s="515"/>
      <c r="W267" s="512"/>
      <c r="X267" s="516"/>
      <c r="Y267" s="516"/>
      <c r="Z267" s="486"/>
      <c r="AA267" s="485"/>
      <c r="AB267" s="479"/>
      <c r="AC267" s="48"/>
      <c r="AD267" s="19" t="s">
        <v>55</v>
      </c>
      <c r="AE267" s="461">
        <f t="shared" si="75"/>
        <v>44197</v>
      </c>
      <c r="AF267" s="461">
        <f t="shared" si="77"/>
        <v>44198</v>
      </c>
      <c r="AG267" s="459"/>
      <c r="AH267" s="459"/>
      <c r="AI267" s="459"/>
      <c r="AJ267" s="469">
        <f t="shared" si="78"/>
        <v>0</v>
      </c>
      <c r="AK267" s="469">
        <f t="shared" si="79"/>
        <v>0</v>
      </c>
      <c r="AL267" s="469">
        <f t="shared" si="80"/>
        <v>0</v>
      </c>
      <c r="AM267" s="469">
        <f t="shared" si="81"/>
        <v>0</v>
      </c>
      <c r="AN267" s="469">
        <f t="shared" si="82"/>
        <v>0</v>
      </c>
      <c r="AO267" s="469">
        <f t="shared" si="83"/>
        <v>0</v>
      </c>
      <c r="AP267" s="469">
        <f t="shared" si="84"/>
        <v>0</v>
      </c>
      <c r="AQ267" s="469">
        <f t="shared" si="85"/>
        <v>0</v>
      </c>
      <c r="AR267" s="469">
        <f t="shared" si="86"/>
        <v>0</v>
      </c>
      <c r="AS267" s="469">
        <f t="shared" si="87"/>
        <v>0</v>
      </c>
      <c r="AT267" s="469">
        <f t="shared" si="88"/>
        <v>0</v>
      </c>
      <c r="AU267" s="469">
        <f t="shared" si="89"/>
        <v>0</v>
      </c>
      <c r="AV267" s="469">
        <f t="shared" si="90"/>
        <v>0</v>
      </c>
    </row>
    <row r="268" spans="1:48" ht="46.8" x14ac:dyDescent="0.25">
      <c r="A268" s="463"/>
      <c r="B268" s="463"/>
      <c r="C268" s="481"/>
      <c r="D268" s="482"/>
      <c r="E268" s="458"/>
      <c r="F268" s="47"/>
      <c r="G268" s="477"/>
      <c r="H268" s="487"/>
      <c r="I268" s="488"/>
      <c r="J268" s="489" t="s">
        <v>52</v>
      </c>
      <c r="K268" s="489"/>
      <c r="L268" s="490" t="s">
        <v>52</v>
      </c>
      <c r="M268" s="489"/>
      <c r="N268" s="483"/>
      <c r="O268" s="483"/>
      <c r="P268" s="496"/>
      <c r="Q268" s="497"/>
      <c r="R268" s="501">
        <f t="shared" si="76"/>
        <v>0</v>
      </c>
      <c r="S268" s="497"/>
      <c r="T268" s="512"/>
      <c r="U268" s="512"/>
      <c r="V268" s="515"/>
      <c r="W268" s="512"/>
      <c r="X268" s="516"/>
      <c r="Y268" s="516"/>
      <c r="Z268" s="486"/>
      <c r="AA268" s="485"/>
      <c r="AB268" s="479"/>
      <c r="AC268" s="48"/>
      <c r="AD268" s="19" t="s">
        <v>55</v>
      </c>
      <c r="AE268" s="461">
        <f t="shared" si="75"/>
        <v>44197</v>
      </c>
      <c r="AF268" s="461">
        <f t="shared" si="77"/>
        <v>44198</v>
      </c>
      <c r="AG268" s="459"/>
      <c r="AH268" s="459"/>
      <c r="AI268" s="459"/>
      <c r="AJ268" s="469">
        <f t="shared" si="78"/>
        <v>0</v>
      </c>
      <c r="AK268" s="469">
        <f t="shared" si="79"/>
        <v>0</v>
      </c>
      <c r="AL268" s="469">
        <f t="shared" si="80"/>
        <v>0</v>
      </c>
      <c r="AM268" s="469">
        <f t="shared" si="81"/>
        <v>0</v>
      </c>
      <c r="AN268" s="469">
        <f t="shared" si="82"/>
        <v>0</v>
      </c>
      <c r="AO268" s="469">
        <f t="shared" si="83"/>
        <v>0</v>
      </c>
      <c r="AP268" s="469">
        <f t="shared" si="84"/>
        <v>0</v>
      </c>
      <c r="AQ268" s="469">
        <f t="shared" si="85"/>
        <v>0</v>
      </c>
      <c r="AR268" s="469">
        <f t="shared" si="86"/>
        <v>0</v>
      </c>
      <c r="AS268" s="469">
        <f t="shared" si="87"/>
        <v>0</v>
      </c>
      <c r="AT268" s="469">
        <f t="shared" si="88"/>
        <v>0</v>
      </c>
      <c r="AU268" s="469">
        <f t="shared" si="89"/>
        <v>0</v>
      </c>
      <c r="AV268" s="469">
        <f t="shared" si="90"/>
        <v>0</v>
      </c>
    </row>
    <row r="269" spans="1:48" ht="46.8" x14ac:dyDescent="0.25">
      <c r="A269" s="463"/>
      <c r="B269" s="463"/>
      <c r="C269" s="481"/>
      <c r="D269" s="482"/>
      <c r="E269" s="458"/>
      <c r="F269" s="47"/>
      <c r="G269" s="477"/>
      <c r="H269" s="487"/>
      <c r="I269" s="488"/>
      <c r="J269" s="489" t="s">
        <v>52</v>
      </c>
      <c r="K269" s="489"/>
      <c r="L269" s="490" t="s">
        <v>52</v>
      </c>
      <c r="M269" s="489"/>
      <c r="N269" s="483"/>
      <c r="O269" s="483"/>
      <c r="P269" s="496"/>
      <c r="Q269" s="497"/>
      <c r="R269" s="501">
        <f t="shared" si="76"/>
        <v>0</v>
      </c>
      <c r="S269" s="497"/>
      <c r="T269" s="512"/>
      <c r="U269" s="512"/>
      <c r="V269" s="515"/>
      <c r="W269" s="512"/>
      <c r="X269" s="516"/>
      <c r="Y269" s="516"/>
      <c r="Z269" s="486"/>
      <c r="AA269" s="485"/>
      <c r="AB269" s="479"/>
      <c r="AC269" s="48"/>
      <c r="AD269" s="19" t="s">
        <v>55</v>
      </c>
      <c r="AE269" s="461">
        <f t="shared" si="75"/>
        <v>44197</v>
      </c>
      <c r="AF269" s="461">
        <f t="shared" si="77"/>
        <v>44198</v>
      </c>
      <c r="AG269" s="459"/>
      <c r="AH269" s="459"/>
      <c r="AI269" s="459"/>
      <c r="AJ269" s="469">
        <f t="shared" si="78"/>
        <v>0</v>
      </c>
      <c r="AK269" s="469">
        <f t="shared" si="79"/>
        <v>0</v>
      </c>
      <c r="AL269" s="469">
        <f t="shared" si="80"/>
        <v>0</v>
      </c>
      <c r="AM269" s="469">
        <f t="shared" si="81"/>
        <v>0</v>
      </c>
      <c r="AN269" s="469">
        <f t="shared" si="82"/>
        <v>0</v>
      </c>
      <c r="AO269" s="469">
        <f t="shared" si="83"/>
        <v>0</v>
      </c>
      <c r="AP269" s="469">
        <f t="shared" si="84"/>
        <v>0</v>
      </c>
      <c r="AQ269" s="469">
        <f t="shared" si="85"/>
        <v>0</v>
      </c>
      <c r="AR269" s="469">
        <f t="shared" si="86"/>
        <v>0</v>
      </c>
      <c r="AS269" s="469">
        <f t="shared" si="87"/>
        <v>0</v>
      </c>
      <c r="AT269" s="469">
        <f t="shared" si="88"/>
        <v>0</v>
      </c>
      <c r="AU269" s="469">
        <f t="shared" si="89"/>
        <v>0</v>
      </c>
      <c r="AV269" s="469">
        <f t="shared" si="90"/>
        <v>0</v>
      </c>
    </row>
    <row r="270" spans="1:48" ht="46.8" x14ac:dyDescent="0.25">
      <c r="A270" s="463"/>
      <c r="B270" s="463"/>
      <c r="C270" s="481"/>
      <c r="D270" s="482"/>
      <c r="E270" s="458"/>
      <c r="F270" s="47"/>
      <c r="G270" s="477"/>
      <c r="H270" s="487"/>
      <c r="I270" s="488"/>
      <c r="J270" s="489" t="s">
        <v>52</v>
      </c>
      <c r="K270" s="489"/>
      <c r="L270" s="490" t="s">
        <v>52</v>
      </c>
      <c r="M270" s="489"/>
      <c r="N270" s="483"/>
      <c r="O270" s="483"/>
      <c r="P270" s="496"/>
      <c r="Q270" s="497"/>
      <c r="R270" s="501">
        <f t="shared" si="76"/>
        <v>0</v>
      </c>
      <c r="S270" s="497"/>
      <c r="T270" s="512"/>
      <c r="U270" s="512"/>
      <c r="V270" s="515"/>
      <c r="W270" s="512"/>
      <c r="X270" s="516"/>
      <c r="Y270" s="516"/>
      <c r="Z270" s="486"/>
      <c r="AA270" s="485"/>
      <c r="AB270" s="479"/>
      <c r="AC270" s="48"/>
      <c r="AD270" s="19" t="s">
        <v>55</v>
      </c>
      <c r="AE270" s="461">
        <f t="shared" si="75"/>
        <v>44197</v>
      </c>
      <c r="AF270" s="461">
        <f t="shared" si="77"/>
        <v>44198</v>
      </c>
      <c r="AG270" s="459"/>
      <c r="AH270" s="459"/>
      <c r="AI270" s="459"/>
      <c r="AJ270" s="469">
        <f t="shared" si="78"/>
        <v>0</v>
      </c>
      <c r="AK270" s="469">
        <f t="shared" si="79"/>
        <v>0</v>
      </c>
      <c r="AL270" s="469">
        <f t="shared" si="80"/>
        <v>0</v>
      </c>
      <c r="AM270" s="469">
        <f t="shared" si="81"/>
        <v>0</v>
      </c>
      <c r="AN270" s="469">
        <f t="shared" si="82"/>
        <v>0</v>
      </c>
      <c r="AO270" s="469">
        <f t="shared" si="83"/>
        <v>0</v>
      </c>
      <c r="AP270" s="469">
        <f t="shared" si="84"/>
        <v>0</v>
      </c>
      <c r="AQ270" s="469">
        <f t="shared" si="85"/>
        <v>0</v>
      </c>
      <c r="AR270" s="469">
        <f t="shared" si="86"/>
        <v>0</v>
      </c>
      <c r="AS270" s="469">
        <f t="shared" si="87"/>
        <v>0</v>
      </c>
      <c r="AT270" s="469">
        <f t="shared" si="88"/>
        <v>0</v>
      </c>
      <c r="AU270" s="469">
        <f t="shared" si="89"/>
        <v>0</v>
      </c>
      <c r="AV270" s="469">
        <f t="shared" si="90"/>
        <v>0</v>
      </c>
    </row>
    <row r="271" spans="1:48" ht="46.8" x14ac:dyDescent="0.25">
      <c r="A271" s="463"/>
      <c r="B271" s="463"/>
      <c r="C271" s="481"/>
      <c r="D271" s="482"/>
      <c r="E271" s="458"/>
      <c r="F271" s="47"/>
      <c r="G271" s="477"/>
      <c r="H271" s="487"/>
      <c r="I271" s="488"/>
      <c r="J271" s="489" t="s">
        <v>52</v>
      </c>
      <c r="K271" s="489"/>
      <c r="L271" s="490" t="s">
        <v>52</v>
      </c>
      <c r="M271" s="489"/>
      <c r="N271" s="483"/>
      <c r="O271" s="483"/>
      <c r="P271" s="496"/>
      <c r="Q271" s="497"/>
      <c r="R271" s="501">
        <f t="shared" si="76"/>
        <v>0</v>
      </c>
      <c r="S271" s="497"/>
      <c r="T271" s="512"/>
      <c r="U271" s="512"/>
      <c r="V271" s="515"/>
      <c r="W271" s="512"/>
      <c r="X271" s="516"/>
      <c r="Y271" s="516"/>
      <c r="Z271" s="486"/>
      <c r="AA271" s="485"/>
      <c r="AB271" s="479"/>
      <c r="AC271" s="48"/>
      <c r="AD271" s="19" t="s">
        <v>55</v>
      </c>
      <c r="AE271" s="461">
        <f t="shared" si="75"/>
        <v>44197</v>
      </c>
      <c r="AF271" s="461">
        <f t="shared" si="77"/>
        <v>44198</v>
      </c>
      <c r="AG271" s="459"/>
      <c r="AH271" s="459"/>
      <c r="AI271" s="459"/>
      <c r="AJ271" s="469">
        <f t="shared" si="78"/>
        <v>0</v>
      </c>
      <c r="AK271" s="469">
        <f t="shared" si="79"/>
        <v>0</v>
      </c>
      <c r="AL271" s="469">
        <f t="shared" si="80"/>
        <v>0</v>
      </c>
      <c r="AM271" s="469">
        <f t="shared" si="81"/>
        <v>0</v>
      </c>
      <c r="AN271" s="469">
        <f t="shared" si="82"/>
        <v>0</v>
      </c>
      <c r="AO271" s="469">
        <f t="shared" si="83"/>
        <v>0</v>
      </c>
      <c r="AP271" s="469">
        <f t="shared" si="84"/>
        <v>0</v>
      </c>
      <c r="AQ271" s="469">
        <f t="shared" si="85"/>
        <v>0</v>
      </c>
      <c r="AR271" s="469">
        <f t="shared" si="86"/>
        <v>0</v>
      </c>
      <c r="AS271" s="469">
        <f t="shared" si="87"/>
        <v>0</v>
      </c>
      <c r="AT271" s="469">
        <f t="shared" si="88"/>
        <v>0</v>
      </c>
      <c r="AU271" s="469">
        <f t="shared" si="89"/>
        <v>0</v>
      </c>
      <c r="AV271" s="469">
        <f t="shared" si="90"/>
        <v>0</v>
      </c>
    </row>
    <row r="272" spans="1:48" ht="46.8" x14ac:dyDescent="0.25">
      <c r="A272" s="463"/>
      <c r="B272" s="463"/>
      <c r="C272" s="481"/>
      <c r="D272" s="482"/>
      <c r="E272" s="458"/>
      <c r="F272" s="47"/>
      <c r="G272" s="477"/>
      <c r="H272" s="487"/>
      <c r="I272" s="488"/>
      <c r="J272" s="489" t="s">
        <v>52</v>
      </c>
      <c r="K272" s="489"/>
      <c r="L272" s="490" t="s">
        <v>52</v>
      </c>
      <c r="M272" s="489"/>
      <c r="N272" s="483"/>
      <c r="O272" s="483"/>
      <c r="P272" s="496"/>
      <c r="Q272" s="497"/>
      <c r="R272" s="501">
        <f t="shared" si="76"/>
        <v>0</v>
      </c>
      <c r="S272" s="497"/>
      <c r="T272" s="512"/>
      <c r="U272" s="512"/>
      <c r="V272" s="515"/>
      <c r="W272" s="512"/>
      <c r="X272" s="516"/>
      <c r="Y272" s="516"/>
      <c r="Z272" s="486"/>
      <c r="AA272" s="485"/>
      <c r="AB272" s="479"/>
      <c r="AC272" s="48"/>
      <c r="AD272" s="19" t="s">
        <v>55</v>
      </c>
      <c r="AE272" s="461">
        <f t="shared" si="75"/>
        <v>44197</v>
      </c>
      <c r="AF272" s="461">
        <f t="shared" si="77"/>
        <v>44198</v>
      </c>
      <c r="AG272" s="459"/>
      <c r="AH272" s="459"/>
      <c r="AI272" s="459"/>
      <c r="AJ272" s="469">
        <f t="shared" si="78"/>
        <v>0</v>
      </c>
      <c r="AK272" s="469">
        <f t="shared" si="79"/>
        <v>0</v>
      </c>
      <c r="AL272" s="469">
        <f t="shared" si="80"/>
        <v>0</v>
      </c>
      <c r="AM272" s="469">
        <f t="shared" si="81"/>
        <v>0</v>
      </c>
      <c r="AN272" s="469">
        <f t="shared" si="82"/>
        <v>0</v>
      </c>
      <c r="AO272" s="469">
        <f t="shared" si="83"/>
        <v>0</v>
      </c>
      <c r="AP272" s="469">
        <f t="shared" si="84"/>
        <v>0</v>
      </c>
      <c r="AQ272" s="469">
        <f t="shared" si="85"/>
        <v>0</v>
      </c>
      <c r="AR272" s="469">
        <f t="shared" si="86"/>
        <v>0</v>
      </c>
      <c r="AS272" s="469">
        <f t="shared" si="87"/>
        <v>0</v>
      </c>
      <c r="AT272" s="469">
        <f t="shared" si="88"/>
        <v>0</v>
      </c>
      <c r="AU272" s="469">
        <f t="shared" si="89"/>
        <v>0</v>
      </c>
      <c r="AV272" s="469">
        <f t="shared" si="90"/>
        <v>0</v>
      </c>
    </row>
    <row r="273" spans="1:48" ht="46.8" x14ac:dyDescent="0.25">
      <c r="A273" s="463"/>
      <c r="B273" s="463"/>
      <c r="C273" s="481"/>
      <c r="D273" s="482"/>
      <c r="E273" s="458"/>
      <c r="F273" s="47"/>
      <c r="G273" s="477"/>
      <c r="H273" s="487"/>
      <c r="I273" s="488"/>
      <c r="J273" s="489" t="s">
        <v>52</v>
      </c>
      <c r="K273" s="489"/>
      <c r="L273" s="490" t="s">
        <v>52</v>
      </c>
      <c r="M273" s="489"/>
      <c r="N273" s="483"/>
      <c r="O273" s="483"/>
      <c r="P273" s="496"/>
      <c r="Q273" s="497"/>
      <c r="R273" s="501">
        <f t="shared" si="76"/>
        <v>0</v>
      </c>
      <c r="S273" s="497"/>
      <c r="T273" s="512"/>
      <c r="U273" s="512"/>
      <c r="V273" s="515"/>
      <c r="W273" s="512"/>
      <c r="X273" s="516"/>
      <c r="Y273" s="516"/>
      <c r="Z273" s="486"/>
      <c r="AA273" s="485"/>
      <c r="AB273" s="479"/>
      <c r="AC273" s="48"/>
      <c r="AD273" s="19" t="s">
        <v>55</v>
      </c>
      <c r="AE273" s="461">
        <f t="shared" si="75"/>
        <v>44197</v>
      </c>
      <c r="AF273" s="461">
        <f t="shared" si="77"/>
        <v>44198</v>
      </c>
      <c r="AG273" s="459"/>
      <c r="AH273" s="459"/>
      <c r="AI273" s="459"/>
      <c r="AJ273" s="469">
        <f t="shared" si="78"/>
        <v>0</v>
      </c>
      <c r="AK273" s="469">
        <f t="shared" si="79"/>
        <v>0</v>
      </c>
      <c r="AL273" s="469">
        <f t="shared" si="80"/>
        <v>0</v>
      </c>
      <c r="AM273" s="469">
        <f t="shared" si="81"/>
        <v>0</v>
      </c>
      <c r="AN273" s="469">
        <f t="shared" si="82"/>
        <v>0</v>
      </c>
      <c r="AO273" s="469">
        <f t="shared" si="83"/>
        <v>0</v>
      </c>
      <c r="AP273" s="469">
        <f t="shared" si="84"/>
        <v>0</v>
      </c>
      <c r="AQ273" s="469">
        <f t="shared" si="85"/>
        <v>0</v>
      </c>
      <c r="AR273" s="469">
        <f t="shared" si="86"/>
        <v>0</v>
      </c>
      <c r="AS273" s="469">
        <f t="shared" si="87"/>
        <v>0</v>
      </c>
      <c r="AT273" s="469">
        <f t="shared" si="88"/>
        <v>0</v>
      </c>
      <c r="AU273" s="469">
        <f t="shared" si="89"/>
        <v>0</v>
      </c>
      <c r="AV273" s="469">
        <f t="shared" si="90"/>
        <v>0</v>
      </c>
    </row>
    <row r="274" spans="1:48" ht="46.8" x14ac:dyDescent="0.25">
      <c r="A274" s="463"/>
      <c r="B274" s="463"/>
      <c r="C274" s="481"/>
      <c r="D274" s="482"/>
      <c r="E274" s="458"/>
      <c r="F274" s="47"/>
      <c r="G274" s="477"/>
      <c r="H274" s="487"/>
      <c r="I274" s="488"/>
      <c r="J274" s="489" t="s">
        <v>52</v>
      </c>
      <c r="K274" s="489"/>
      <c r="L274" s="490" t="s">
        <v>52</v>
      </c>
      <c r="M274" s="489"/>
      <c r="N274" s="483"/>
      <c r="O274" s="483"/>
      <c r="P274" s="496"/>
      <c r="Q274" s="497"/>
      <c r="R274" s="501">
        <f t="shared" si="76"/>
        <v>0</v>
      </c>
      <c r="S274" s="497"/>
      <c r="T274" s="512"/>
      <c r="U274" s="512"/>
      <c r="V274" s="515"/>
      <c r="W274" s="512"/>
      <c r="X274" s="516"/>
      <c r="Y274" s="516"/>
      <c r="Z274" s="486"/>
      <c r="AA274" s="485"/>
      <c r="AB274" s="479"/>
      <c r="AC274" s="48"/>
      <c r="AD274" s="19" t="s">
        <v>55</v>
      </c>
      <c r="AE274" s="461">
        <f t="shared" si="75"/>
        <v>44197</v>
      </c>
      <c r="AF274" s="461">
        <f t="shared" si="77"/>
        <v>44198</v>
      </c>
      <c r="AG274" s="459"/>
      <c r="AH274" s="459"/>
      <c r="AI274" s="459"/>
      <c r="AJ274" s="469">
        <f t="shared" si="78"/>
        <v>0</v>
      </c>
      <c r="AK274" s="469">
        <f t="shared" si="79"/>
        <v>0</v>
      </c>
      <c r="AL274" s="469">
        <f t="shared" si="80"/>
        <v>0</v>
      </c>
      <c r="AM274" s="469">
        <f t="shared" si="81"/>
        <v>0</v>
      </c>
      <c r="AN274" s="469">
        <f t="shared" si="82"/>
        <v>0</v>
      </c>
      <c r="AO274" s="469">
        <f t="shared" si="83"/>
        <v>0</v>
      </c>
      <c r="AP274" s="469">
        <f t="shared" si="84"/>
        <v>0</v>
      </c>
      <c r="AQ274" s="469">
        <f t="shared" si="85"/>
        <v>0</v>
      </c>
      <c r="AR274" s="469">
        <f t="shared" si="86"/>
        <v>0</v>
      </c>
      <c r="AS274" s="469">
        <f t="shared" si="87"/>
        <v>0</v>
      </c>
      <c r="AT274" s="469">
        <f t="shared" si="88"/>
        <v>0</v>
      </c>
      <c r="AU274" s="469">
        <f t="shared" si="89"/>
        <v>0</v>
      </c>
      <c r="AV274" s="469">
        <f t="shared" si="90"/>
        <v>0</v>
      </c>
    </row>
    <row r="275" spans="1:48" ht="46.8" x14ac:dyDescent="0.25">
      <c r="A275" s="463"/>
      <c r="B275" s="463"/>
      <c r="C275" s="481"/>
      <c r="D275" s="482"/>
      <c r="E275" s="458"/>
      <c r="F275" s="47"/>
      <c r="G275" s="477"/>
      <c r="H275" s="487"/>
      <c r="I275" s="488"/>
      <c r="J275" s="489" t="s">
        <v>52</v>
      </c>
      <c r="K275" s="489"/>
      <c r="L275" s="490" t="s">
        <v>52</v>
      </c>
      <c r="M275" s="489"/>
      <c r="N275" s="483"/>
      <c r="O275" s="483"/>
      <c r="P275" s="496"/>
      <c r="Q275" s="497"/>
      <c r="R275" s="501">
        <f t="shared" si="76"/>
        <v>0</v>
      </c>
      <c r="S275" s="497"/>
      <c r="T275" s="512"/>
      <c r="U275" s="512"/>
      <c r="V275" s="515"/>
      <c r="W275" s="512"/>
      <c r="X275" s="516"/>
      <c r="Y275" s="516"/>
      <c r="Z275" s="486"/>
      <c r="AA275" s="485"/>
      <c r="AB275" s="479"/>
      <c r="AC275" s="48"/>
      <c r="AD275" s="19" t="s">
        <v>55</v>
      </c>
      <c r="AE275" s="461">
        <f t="shared" si="75"/>
        <v>44197</v>
      </c>
      <c r="AF275" s="461">
        <f t="shared" si="77"/>
        <v>44198</v>
      </c>
      <c r="AG275" s="459"/>
      <c r="AH275" s="459"/>
      <c r="AI275" s="459"/>
      <c r="AJ275" s="469">
        <f t="shared" si="78"/>
        <v>0</v>
      </c>
      <c r="AK275" s="469">
        <f t="shared" si="79"/>
        <v>0</v>
      </c>
      <c r="AL275" s="469">
        <f t="shared" si="80"/>
        <v>0</v>
      </c>
      <c r="AM275" s="469">
        <f t="shared" si="81"/>
        <v>0</v>
      </c>
      <c r="AN275" s="469">
        <f t="shared" si="82"/>
        <v>0</v>
      </c>
      <c r="AO275" s="469">
        <f t="shared" si="83"/>
        <v>0</v>
      </c>
      <c r="AP275" s="469">
        <f t="shared" si="84"/>
        <v>0</v>
      </c>
      <c r="AQ275" s="469">
        <f t="shared" si="85"/>
        <v>0</v>
      </c>
      <c r="AR275" s="469">
        <f t="shared" si="86"/>
        <v>0</v>
      </c>
      <c r="AS275" s="469">
        <f t="shared" si="87"/>
        <v>0</v>
      </c>
      <c r="AT275" s="469">
        <f t="shared" si="88"/>
        <v>0</v>
      </c>
      <c r="AU275" s="469">
        <f t="shared" si="89"/>
        <v>0</v>
      </c>
      <c r="AV275" s="469">
        <f t="shared" si="90"/>
        <v>0</v>
      </c>
    </row>
    <row r="276" spans="1:48" ht="46.8" x14ac:dyDescent="0.25">
      <c r="A276" s="463"/>
      <c r="B276" s="463"/>
      <c r="C276" s="481"/>
      <c r="D276" s="482"/>
      <c r="E276" s="458"/>
      <c r="F276" s="47"/>
      <c r="G276" s="477"/>
      <c r="H276" s="487"/>
      <c r="I276" s="488"/>
      <c r="J276" s="489" t="s">
        <v>52</v>
      </c>
      <c r="K276" s="489"/>
      <c r="L276" s="490" t="s">
        <v>52</v>
      </c>
      <c r="M276" s="489"/>
      <c r="N276" s="483"/>
      <c r="O276" s="483"/>
      <c r="P276" s="496"/>
      <c r="Q276" s="497"/>
      <c r="R276" s="501">
        <f t="shared" si="76"/>
        <v>0</v>
      </c>
      <c r="S276" s="497"/>
      <c r="T276" s="512"/>
      <c r="U276" s="512"/>
      <c r="V276" s="515"/>
      <c r="W276" s="512"/>
      <c r="X276" s="516"/>
      <c r="Y276" s="516"/>
      <c r="Z276" s="486"/>
      <c r="AA276" s="485"/>
      <c r="AB276" s="479"/>
      <c r="AC276" s="48"/>
      <c r="AD276" s="19" t="s">
        <v>55</v>
      </c>
      <c r="AE276" s="461">
        <f t="shared" si="75"/>
        <v>44197</v>
      </c>
      <c r="AF276" s="461">
        <f t="shared" si="77"/>
        <v>44198</v>
      </c>
      <c r="AG276" s="459"/>
      <c r="AH276" s="459"/>
      <c r="AI276" s="459"/>
      <c r="AJ276" s="469">
        <f t="shared" si="78"/>
        <v>0</v>
      </c>
      <c r="AK276" s="469">
        <f t="shared" si="79"/>
        <v>0</v>
      </c>
      <c r="AL276" s="469">
        <f t="shared" si="80"/>
        <v>0</v>
      </c>
      <c r="AM276" s="469">
        <f t="shared" si="81"/>
        <v>0</v>
      </c>
      <c r="AN276" s="469">
        <f t="shared" si="82"/>
        <v>0</v>
      </c>
      <c r="AO276" s="469">
        <f t="shared" si="83"/>
        <v>0</v>
      </c>
      <c r="AP276" s="469">
        <f t="shared" si="84"/>
        <v>0</v>
      </c>
      <c r="AQ276" s="469">
        <f t="shared" si="85"/>
        <v>0</v>
      </c>
      <c r="AR276" s="469">
        <f t="shared" si="86"/>
        <v>0</v>
      </c>
      <c r="AS276" s="469">
        <f t="shared" si="87"/>
        <v>0</v>
      </c>
      <c r="AT276" s="469">
        <f t="shared" si="88"/>
        <v>0</v>
      </c>
      <c r="AU276" s="469">
        <f t="shared" si="89"/>
        <v>0</v>
      </c>
      <c r="AV276" s="469">
        <f t="shared" si="90"/>
        <v>0</v>
      </c>
    </row>
    <row r="277" spans="1:48" ht="46.8" x14ac:dyDescent="0.25">
      <c r="A277" s="463"/>
      <c r="B277" s="463"/>
      <c r="C277" s="481"/>
      <c r="D277" s="482"/>
      <c r="E277" s="458"/>
      <c r="F277" s="47"/>
      <c r="G277" s="477"/>
      <c r="H277" s="487"/>
      <c r="I277" s="488"/>
      <c r="J277" s="489" t="s">
        <v>52</v>
      </c>
      <c r="K277" s="489"/>
      <c r="L277" s="490" t="s">
        <v>52</v>
      </c>
      <c r="M277" s="489"/>
      <c r="N277" s="483"/>
      <c r="O277" s="483"/>
      <c r="P277" s="496"/>
      <c r="Q277" s="497"/>
      <c r="R277" s="501">
        <f t="shared" si="76"/>
        <v>0</v>
      </c>
      <c r="S277" s="497"/>
      <c r="T277" s="512"/>
      <c r="U277" s="512"/>
      <c r="V277" s="515"/>
      <c r="W277" s="512"/>
      <c r="X277" s="516"/>
      <c r="Y277" s="516"/>
      <c r="Z277" s="486"/>
      <c r="AA277" s="485"/>
      <c r="AB277" s="479"/>
      <c r="AC277" s="48"/>
      <c r="AD277" s="19" t="s">
        <v>55</v>
      </c>
      <c r="AE277" s="461">
        <f t="shared" si="75"/>
        <v>44197</v>
      </c>
      <c r="AF277" s="461">
        <f t="shared" si="77"/>
        <v>44198</v>
      </c>
      <c r="AG277" s="459"/>
      <c r="AH277" s="459"/>
      <c r="AI277" s="459"/>
      <c r="AJ277" s="469">
        <f t="shared" si="78"/>
        <v>0</v>
      </c>
      <c r="AK277" s="469">
        <f t="shared" si="79"/>
        <v>0</v>
      </c>
      <c r="AL277" s="469">
        <f t="shared" si="80"/>
        <v>0</v>
      </c>
      <c r="AM277" s="469">
        <f t="shared" si="81"/>
        <v>0</v>
      </c>
      <c r="AN277" s="469">
        <f t="shared" si="82"/>
        <v>0</v>
      </c>
      <c r="AO277" s="469">
        <f t="shared" si="83"/>
        <v>0</v>
      </c>
      <c r="AP277" s="469">
        <f t="shared" si="84"/>
        <v>0</v>
      </c>
      <c r="AQ277" s="469">
        <f t="shared" si="85"/>
        <v>0</v>
      </c>
      <c r="AR277" s="469">
        <f t="shared" si="86"/>
        <v>0</v>
      </c>
      <c r="AS277" s="469">
        <f t="shared" si="87"/>
        <v>0</v>
      </c>
      <c r="AT277" s="469">
        <f t="shared" si="88"/>
        <v>0</v>
      </c>
      <c r="AU277" s="469">
        <f t="shared" si="89"/>
        <v>0</v>
      </c>
      <c r="AV277" s="469">
        <f t="shared" si="90"/>
        <v>0</v>
      </c>
    </row>
    <row r="278" spans="1:48" ht="46.8" x14ac:dyDescent="0.25">
      <c r="A278" s="463"/>
      <c r="B278" s="463"/>
      <c r="C278" s="481"/>
      <c r="D278" s="482"/>
      <c r="E278" s="458"/>
      <c r="F278" s="47"/>
      <c r="G278" s="477"/>
      <c r="H278" s="487"/>
      <c r="I278" s="488"/>
      <c r="J278" s="489" t="s">
        <v>52</v>
      </c>
      <c r="K278" s="489"/>
      <c r="L278" s="490" t="s">
        <v>52</v>
      </c>
      <c r="M278" s="489"/>
      <c r="N278" s="483"/>
      <c r="O278" s="483"/>
      <c r="P278" s="496"/>
      <c r="Q278" s="497"/>
      <c r="R278" s="501">
        <f t="shared" si="76"/>
        <v>0</v>
      </c>
      <c r="S278" s="497"/>
      <c r="T278" s="512"/>
      <c r="U278" s="512"/>
      <c r="V278" s="515"/>
      <c r="W278" s="512"/>
      <c r="X278" s="516"/>
      <c r="Y278" s="516"/>
      <c r="Z278" s="486"/>
      <c r="AA278" s="485"/>
      <c r="AB278" s="479"/>
      <c r="AC278" s="48"/>
      <c r="AD278" s="19" t="s">
        <v>55</v>
      </c>
      <c r="AE278" s="461">
        <f t="shared" si="75"/>
        <v>44197</v>
      </c>
      <c r="AF278" s="461">
        <f t="shared" si="77"/>
        <v>44198</v>
      </c>
      <c r="AG278" s="459"/>
      <c r="AH278" s="459"/>
      <c r="AI278" s="459"/>
      <c r="AJ278" s="469">
        <f t="shared" si="78"/>
        <v>0</v>
      </c>
      <c r="AK278" s="469">
        <f t="shared" si="79"/>
        <v>0</v>
      </c>
      <c r="AL278" s="469">
        <f t="shared" si="80"/>
        <v>0</v>
      </c>
      <c r="AM278" s="469">
        <f t="shared" si="81"/>
        <v>0</v>
      </c>
      <c r="AN278" s="469">
        <f t="shared" si="82"/>
        <v>0</v>
      </c>
      <c r="AO278" s="469">
        <f t="shared" si="83"/>
        <v>0</v>
      </c>
      <c r="AP278" s="469">
        <f t="shared" si="84"/>
        <v>0</v>
      </c>
      <c r="AQ278" s="469">
        <f t="shared" si="85"/>
        <v>0</v>
      </c>
      <c r="AR278" s="469">
        <f t="shared" si="86"/>
        <v>0</v>
      </c>
      <c r="AS278" s="469">
        <f t="shared" si="87"/>
        <v>0</v>
      </c>
      <c r="AT278" s="469">
        <f t="shared" si="88"/>
        <v>0</v>
      </c>
      <c r="AU278" s="469">
        <f t="shared" si="89"/>
        <v>0</v>
      </c>
      <c r="AV278" s="469">
        <f t="shared" si="90"/>
        <v>0</v>
      </c>
    </row>
    <row r="279" spans="1:48" ht="46.8" x14ac:dyDescent="0.25">
      <c r="A279" s="463"/>
      <c r="B279" s="463"/>
      <c r="C279" s="481"/>
      <c r="D279" s="482"/>
      <c r="E279" s="458"/>
      <c r="F279" s="47"/>
      <c r="G279" s="477"/>
      <c r="H279" s="487"/>
      <c r="I279" s="488"/>
      <c r="J279" s="489" t="s">
        <v>52</v>
      </c>
      <c r="K279" s="489"/>
      <c r="L279" s="490" t="s">
        <v>52</v>
      </c>
      <c r="M279" s="489"/>
      <c r="N279" s="483"/>
      <c r="O279" s="483"/>
      <c r="P279" s="496"/>
      <c r="Q279" s="497"/>
      <c r="R279" s="501">
        <f t="shared" si="76"/>
        <v>0</v>
      </c>
      <c r="S279" s="497"/>
      <c r="T279" s="512"/>
      <c r="U279" s="512"/>
      <c r="V279" s="515"/>
      <c r="W279" s="512"/>
      <c r="X279" s="516"/>
      <c r="Y279" s="516"/>
      <c r="Z279" s="486"/>
      <c r="AA279" s="485"/>
      <c r="AB279" s="479"/>
      <c r="AC279" s="48"/>
      <c r="AD279" s="19" t="s">
        <v>55</v>
      </c>
      <c r="AE279" s="461">
        <f t="shared" ref="AE279:AE342" si="91">AE278</f>
        <v>44197</v>
      </c>
      <c r="AF279" s="461">
        <f t="shared" si="77"/>
        <v>44198</v>
      </c>
      <c r="AG279" s="459"/>
      <c r="AH279" s="459"/>
      <c r="AI279" s="459"/>
      <c r="AJ279" s="469">
        <f t="shared" si="78"/>
        <v>0</v>
      </c>
      <c r="AK279" s="469">
        <f t="shared" si="79"/>
        <v>0</v>
      </c>
      <c r="AL279" s="469">
        <f t="shared" si="80"/>
        <v>0</v>
      </c>
      <c r="AM279" s="469">
        <f t="shared" si="81"/>
        <v>0</v>
      </c>
      <c r="AN279" s="469">
        <f t="shared" si="82"/>
        <v>0</v>
      </c>
      <c r="AO279" s="469">
        <f t="shared" si="83"/>
        <v>0</v>
      </c>
      <c r="AP279" s="469">
        <f t="shared" si="84"/>
        <v>0</v>
      </c>
      <c r="AQ279" s="469">
        <f t="shared" si="85"/>
        <v>0</v>
      </c>
      <c r="AR279" s="469">
        <f t="shared" si="86"/>
        <v>0</v>
      </c>
      <c r="AS279" s="469">
        <f t="shared" si="87"/>
        <v>0</v>
      </c>
      <c r="AT279" s="469">
        <f t="shared" si="88"/>
        <v>0</v>
      </c>
      <c r="AU279" s="469">
        <f t="shared" si="89"/>
        <v>0</v>
      </c>
      <c r="AV279" s="469">
        <f t="shared" si="90"/>
        <v>0</v>
      </c>
    </row>
    <row r="280" spans="1:48" ht="46.8" x14ac:dyDescent="0.25">
      <c r="A280" s="463"/>
      <c r="B280" s="463"/>
      <c r="C280" s="481"/>
      <c r="D280" s="482"/>
      <c r="E280" s="458"/>
      <c r="F280" s="47"/>
      <c r="G280" s="477"/>
      <c r="H280" s="487"/>
      <c r="I280" s="488"/>
      <c r="J280" s="489" t="s">
        <v>52</v>
      </c>
      <c r="K280" s="489"/>
      <c r="L280" s="490" t="s">
        <v>52</v>
      </c>
      <c r="M280" s="489"/>
      <c r="N280" s="483"/>
      <c r="O280" s="483"/>
      <c r="P280" s="496"/>
      <c r="Q280" s="497"/>
      <c r="R280" s="501">
        <f t="shared" si="76"/>
        <v>0</v>
      </c>
      <c r="S280" s="497"/>
      <c r="T280" s="512"/>
      <c r="U280" s="512"/>
      <c r="V280" s="515"/>
      <c r="W280" s="512"/>
      <c r="X280" s="516"/>
      <c r="Y280" s="516"/>
      <c r="Z280" s="486"/>
      <c r="AA280" s="485"/>
      <c r="AB280" s="479"/>
      <c r="AC280" s="48"/>
      <c r="AD280" s="19" t="s">
        <v>55</v>
      </c>
      <c r="AE280" s="461">
        <f t="shared" si="91"/>
        <v>44197</v>
      </c>
      <c r="AF280" s="461">
        <f t="shared" si="77"/>
        <v>44198</v>
      </c>
      <c r="AG280" s="459"/>
      <c r="AH280" s="459"/>
      <c r="AI280" s="459"/>
      <c r="AJ280" s="469">
        <f t="shared" si="78"/>
        <v>0</v>
      </c>
      <c r="AK280" s="469">
        <f t="shared" si="79"/>
        <v>0</v>
      </c>
      <c r="AL280" s="469">
        <f t="shared" si="80"/>
        <v>0</v>
      </c>
      <c r="AM280" s="469">
        <f t="shared" si="81"/>
        <v>0</v>
      </c>
      <c r="AN280" s="469">
        <f t="shared" si="82"/>
        <v>0</v>
      </c>
      <c r="AO280" s="469">
        <f t="shared" si="83"/>
        <v>0</v>
      </c>
      <c r="AP280" s="469">
        <f t="shared" si="84"/>
        <v>0</v>
      </c>
      <c r="AQ280" s="469">
        <f t="shared" si="85"/>
        <v>0</v>
      </c>
      <c r="AR280" s="469">
        <f t="shared" si="86"/>
        <v>0</v>
      </c>
      <c r="AS280" s="469">
        <f t="shared" si="87"/>
        <v>0</v>
      </c>
      <c r="AT280" s="469">
        <f t="shared" si="88"/>
        <v>0</v>
      </c>
      <c r="AU280" s="469">
        <f t="shared" si="89"/>
        <v>0</v>
      </c>
      <c r="AV280" s="469">
        <f t="shared" si="90"/>
        <v>0</v>
      </c>
    </row>
    <row r="281" spans="1:48" ht="46.8" x14ac:dyDescent="0.25">
      <c r="A281" s="463"/>
      <c r="B281" s="463"/>
      <c r="C281" s="481"/>
      <c r="D281" s="482"/>
      <c r="E281" s="458"/>
      <c r="F281" s="47"/>
      <c r="G281" s="477"/>
      <c r="H281" s="487"/>
      <c r="I281" s="488"/>
      <c r="J281" s="489" t="s">
        <v>52</v>
      </c>
      <c r="K281" s="489"/>
      <c r="L281" s="490" t="s">
        <v>52</v>
      </c>
      <c r="M281" s="489"/>
      <c r="N281" s="483"/>
      <c r="O281" s="483"/>
      <c r="P281" s="496"/>
      <c r="Q281" s="497"/>
      <c r="R281" s="501">
        <f t="shared" si="76"/>
        <v>0</v>
      </c>
      <c r="S281" s="497"/>
      <c r="T281" s="512"/>
      <c r="U281" s="512"/>
      <c r="V281" s="515"/>
      <c r="W281" s="512"/>
      <c r="X281" s="516"/>
      <c r="Y281" s="516"/>
      <c r="Z281" s="486"/>
      <c r="AA281" s="485"/>
      <c r="AB281" s="479"/>
      <c r="AC281" s="48"/>
      <c r="AD281" s="19" t="s">
        <v>55</v>
      </c>
      <c r="AE281" s="461">
        <f t="shared" si="91"/>
        <v>44197</v>
      </c>
      <c r="AF281" s="461">
        <f t="shared" si="77"/>
        <v>44198</v>
      </c>
      <c r="AG281" s="459"/>
      <c r="AH281" s="459"/>
      <c r="AI281" s="459"/>
      <c r="AJ281" s="469">
        <f t="shared" si="78"/>
        <v>0</v>
      </c>
      <c r="AK281" s="469">
        <f t="shared" si="79"/>
        <v>0</v>
      </c>
      <c r="AL281" s="469">
        <f t="shared" si="80"/>
        <v>0</v>
      </c>
      <c r="AM281" s="469">
        <f t="shared" si="81"/>
        <v>0</v>
      </c>
      <c r="AN281" s="469">
        <f t="shared" si="82"/>
        <v>0</v>
      </c>
      <c r="AO281" s="469">
        <f t="shared" si="83"/>
        <v>0</v>
      </c>
      <c r="AP281" s="469">
        <f t="shared" si="84"/>
        <v>0</v>
      </c>
      <c r="AQ281" s="469">
        <f t="shared" si="85"/>
        <v>0</v>
      </c>
      <c r="AR281" s="469">
        <f t="shared" si="86"/>
        <v>0</v>
      </c>
      <c r="AS281" s="469">
        <f t="shared" si="87"/>
        <v>0</v>
      </c>
      <c r="AT281" s="469">
        <f t="shared" si="88"/>
        <v>0</v>
      </c>
      <c r="AU281" s="469">
        <f t="shared" si="89"/>
        <v>0</v>
      </c>
      <c r="AV281" s="469">
        <f t="shared" si="90"/>
        <v>0</v>
      </c>
    </row>
    <row r="282" spans="1:48" ht="46.8" x14ac:dyDescent="0.25">
      <c r="A282" s="463"/>
      <c r="B282" s="463"/>
      <c r="C282" s="481"/>
      <c r="D282" s="482"/>
      <c r="E282" s="458"/>
      <c r="F282" s="47"/>
      <c r="G282" s="477"/>
      <c r="H282" s="487"/>
      <c r="I282" s="488"/>
      <c r="J282" s="489" t="s">
        <v>52</v>
      </c>
      <c r="K282" s="489"/>
      <c r="L282" s="490" t="s">
        <v>52</v>
      </c>
      <c r="M282" s="489"/>
      <c r="N282" s="483"/>
      <c r="O282" s="483"/>
      <c r="P282" s="496"/>
      <c r="Q282" s="497"/>
      <c r="R282" s="501">
        <f t="shared" si="76"/>
        <v>0</v>
      </c>
      <c r="S282" s="497"/>
      <c r="T282" s="512"/>
      <c r="U282" s="512"/>
      <c r="V282" s="515"/>
      <c r="W282" s="512"/>
      <c r="X282" s="516"/>
      <c r="Y282" s="516"/>
      <c r="Z282" s="486"/>
      <c r="AA282" s="485"/>
      <c r="AB282" s="479"/>
      <c r="AC282" s="48"/>
      <c r="AD282" s="19" t="s">
        <v>55</v>
      </c>
      <c r="AE282" s="461">
        <f t="shared" si="91"/>
        <v>44197</v>
      </c>
      <c r="AF282" s="461">
        <f t="shared" si="77"/>
        <v>44198</v>
      </c>
      <c r="AG282" s="459"/>
      <c r="AH282" s="459"/>
      <c r="AI282" s="459"/>
      <c r="AJ282" s="469">
        <f t="shared" si="78"/>
        <v>0</v>
      </c>
      <c r="AK282" s="469">
        <f t="shared" si="79"/>
        <v>0</v>
      </c>
      <c r="AL282" s="469">
        <f t="shared" si="80"/>
        <v>0</v>
      </c>
      <c r="AM282" s="469">
        <f t="shared" si="81"/>
        <v>0</v>
      </c>
      <c r="AN282" s="469">
        <f t="shared" si="82"/>
        <v>0</v>
      </c>
      <c r="AO282" s="469">
        <f t="shared" si="83"/>
        <v>0</v>
      </c>
      <c r="AP282" s="469">
        <f t="shared" si="84"/>
        <v>0</v>
      </c>
      <c r="AQ282" s="469">
        <f t="shared" si="85"/>
        <v>0</v>
      </c>
      <c r="AR282" s="469">
        <f t="shared" si="86"/>
        <v>0</v>
      </c>
      <c r="AS282" s="469">
        <f t="shared" si="87"/>
        <v>0</v>
      </c>
      <c r="AT282" s="469">
        <f t="shared" si="88"/>
        <v>0</v>
      </c>
      <c r="AU282" s="469">
        <f t="shared" si="89"/>
        <v>0</v>
      </c>
      <c r="AV282" s="469">
        <f t="shared" si="90"/>
        <v>0</v>
      </c>
    </row>
    <row r="283" spans="1:48" ht="46.8" x14ac:dyDescent="0.25">
      <c r="A283" s="463"/>
      <c r="B283" s="463"/>
      <c r="C283" s="481"/>
      <c r="D283" s="482"/>
      <c r="E283" s="458"/>
      <c r="F283" s="47"/>
      <c r="G283" s="477"/>
      <c r="H283" s="487"/>
      <c r="I283" s="488"/>
      <c r="J283" s="489" t="s">
        <v>52</v>
      </c>
      <c r="K283" s="489"/>
      <c r="L283" s="490" t="s">
        <v>52</v>
      </c>
      <c r="M283" s="489"/>
      <c r="N283" s="483"/>
      <c r="O283" s="483"/>
      <c r="P283" s="496"/>
      <c r="Q283" s="497"/>
      <c r="R283" s="501">
        <f t="shared" si="76"/>
        <v>0</v>
      </c>
      <c r="S283" s="497"/>
      <c r="T283" s="512"/>
      <c r="U283" s="512"/>
      <c r="V283" s="515"/>
      <c r="W283" s="512"/>
      <c r="X283" s="516"/>
      <c r="Y283" s="516"/>
      <c r="Z283" s="486"/>
      <c r="AA283" s="485"/>
      <c r="AB283" s="479"/>
      <c r="AC283" s="48"/>
      <c r="AD283" s="19" t="s">
        <v>55</v>
      </c>
      <c r="AE283" s="461">
        <f t="shared" si="91"/>
        <v>44197</v>
      </c>
      <c r="AF283" s="461">
        <f t="shared" si="77"/>
        <v>44198</v>
      </c>
      <c r="AG283" s="459"/>
      <c r="AH283" s="459"/>
      <c r="AI283" s="459"/>
      <c r="AJ283" s="469">
        <f t="shared" si="78"/>
        <v>0</v>
      </c>
      <c r="AK283" s="469">
        <f t="shared" si="79"/>
        <v>0</v>
      </c>
      <c r="AL283" s="469">
        <f t="shared" si="80"/>
        <v>0</v>
      </c>
      <c r="AM283" s="469">
        <f t="shared" si="81"/>
        <v>0</v>
      </c>
      <c r="AN283" s="469">
        <f t="shared" si="82"/>
        <v>0</v>
      </c>
      <c r="AO283" s="469">
        <f t="shared" si="83"/>
        <v>0</v>
      </c>
      <c r="AP283" s="469">
        <f t="shared" si="84"/>
        <v>0</v>
      </c>
      <c r="AQ283" s="469">
        <f t="shared" si="85"/>
        <v>0</v>
      </c>
      <c r="AR283" s="469">
        <f t="shared" si="86"/>
        <v>0</v>
      </c>
      <c r="AS283" s="469">
        <f t="shared" si="87"/>
        <v>0</v>
      </c>
      <c r="AT283" s="469">
        <f t="shared" si="88"/>
        <v>0</v>
      </c>
      <c r="AU283" s="469">
        <f t="shared" si="89"/>
        <v>0</v>
      </c>
      <c r="AV283" s="469">
        <f t="shared" si="90"/>
        <v>0</v>
      </c>
    </row>
    <row r="284" spans="1:48" ht="46.8" x14ac:dyDescent="0.25">
      <c r="A284" s="463"/>
      <c r="B284" s="463"/>
      <c r="C284" s="481"/>
      <c r="D284" s="482"/>
      <c r="E284" s="458"/>
      <c r="F284" s="47"/>
      <c r="G284" s="477"/>
      <c r="H284" s="487"/>
      <c r="I284" s="488"/>
      <c r="J284" s="489" t="s">
        <v>52</v>
      </c>
      <c r="K284" s="489"/>
      <c r="L284" s="490" t="s">
        <v>52</v>
      </c>
      <c r="M284" s="489"/>
      <c r="N284" s="483"/>
      <c r="O284" s="483"/>
      <c r="P284" s="496"/>
      <c r="Q284" s="497"/>
      <c r="R284" s="501">
        <f t="shared" si="76"/>
        <v>0</v>
      </c>
      <c r="S284" s="497"/>
      <c r="T284" s="512"/>
      <c r="U284" s="512"/>
      <c r="V284" s="515"/>
      <c r="W284" s="512"/>
      <c r="X284" s="516"/>
      <c r="Y284" s="516"/>
      <c r="Z284" s="486"/>
      <c r="AA284" s="485"/>
      <c r="AB284" s="479"/>
      <c r="AC284" s="48"/>
      <c r="AD284" s="19" t="s">
        <v>55</v>
      </c>
      <c r="AE284" s="461">
        <f t="shared" si="91"/>
        <v>44197</v>
      </c>
      <c r="AF284" s="461">
        <f t="shared" si="77"/>
        <v>44198</v>
      </c>
      <c r="AG284" s="459"/>
      <c r="AH284" s="459"/>
      <c r="AI284" s="459"/>
      <c r="AJ284" s="469">
        <f t="shared" si="78"/>
        <v>0</v>
      </c>
      <c r="AK284" s="469">
        <f t="shared" si="79"/>
        <v>0</v>
      </c>
      <c r="AL284" s="469">
        <f t="shared" si="80"/>
        <v>0</v>
      </c>
      <c r="AM284" s="469">
        <f t="shared" si="81"/>
        <v>0</v>
      </c>
      <c r="AN284" s="469">
        <f t="shared" si="82"/>
        <v>0</v>
      </c>
      <c r="AO284" s="469">
        <f t="shared" si="83"/>
        <v>0</v>
      </c>
      <c r="AP284" s="469">
        <f t="shared" si="84"/>
        <v>0</v>
      </c>
      <c r="AQ284" s="469">
        <f t="shared" si="85"/>
        <v>0</v>
      </c>
      <c r="AR284" s="469">
        <f t="shared" si="86"/>
        <v>0</v>
      </c>
      <c r="AS284" s="469">
        <f t="shared" si="87"/>
        <v>0</v>
      </c>
      <c r="AT284" s="469">
        <f t="shared" si="88"/>
        <v>0</v>
      </c>
      <c r="AU284" s="469">
        <f t="shared" si="89"/>
        <v>0</v>
      </c>
      <c r="AV284" s="469">
        <f t="shared" si="90"/>
        <v>0</v>
      </c>
    </row>
    <row r="285" spans="1:48" ht="46.8" x14ac:dyDescent="0.25">
      <c r="A285" s="463"/>
      <c r="B285" s="463"/>
      <c r="C285" s="481"/>
      <c r="D285" s="482"/>
      <c r="E285" s="458"/>
      <c r="F285" s="47"/>
      <c r="G285" s="477"/>
      <c r="H285" s="487"/>
      <c r="I285" s="488"/>
      <c r="J285" s="489" t="s">
        <v>52</v>
      </c>
      <c r="K285" s="489"/>
      <c r="L285" s="490" t="s">
        <v>52</v>
      </c>
      <c r="M285" s="489"/>
      <c r="N285" s="483"/>
      <c r="O285" s="483"/>
      <c r="P285" s="496"/>
      <c r="Q285" s="497"/>
      <c r="R285" s="501">
        <f t="shared" si="76"/>
        <v>0</v>
      </c>
      <c r="S285" s="497"/>
      <c r="T285" s="512"/>
      <c r="U285" s="512"/>
      <c r="V285" s="515"/>
      <c r="W285" s="512"/>
      <c r="X285" s="516"/>
      <c r="Y285" s="516"/>
      <c r="Z285" s="486"/>
      <c r="AA285" s="485"/>
      <c r="AB285" s="479"/>
      <c r="AC285" s="48"/>
      <c r="AD285" s="19" t="s">
        <v>55</v>
      </c>
      <c r="AE285" s="461">
        <f t="shared" si="91"/>
        <v>44197</v>
      </c>
      <c r="AF285" s="461">
        <f t="shared" si="77"/>
        <v>44198</v>
      </c>
      <c r="AG285" s="459"/>
      <c r="AH285" s="459"/>
      <c r="AI285" s="459"/>
      <c r="AJ285" s="469">
        <f t="shared" si="78"/>
        <v>0</v>
      </c>
      <c r="AK285" s="469">
        <f t="shared" si="79"/>
        <v>0</v>
      </c>
      <c r="AL285" s="469">
        <f t="shared" si="80"/>
        <v>0</v>
      </c>
      <c r="AM285" s="469">
        <f t="shared" si="81"/>
        <v>0</v>
      </c>
      <c r="AN285" s="469">
        <f t="shared" si="82"/>
        <v>0</v>
      </c>
      <c r="AO285" s="469">
        <f t="shared" si="83"/>
        <v>0</v>
      </c>
      <c r="AP285" s="469">
        <f t="shared" si="84"/>
        <v>0</v>
      </c>
      <c r="AQ285" s="469">
        <f t="shared" si="85"/>
        <v>0</v>
      </c>
      <c r="AR285" s="469">
        <f t="shared" si="86"/>
        <v>0</v>
      </c>
      <c r="AS285" s="469">
        <f t="shared" si="87"/>
        <v>0</v>
      </c>
      <c r="AT285" s="469">
        <f t="shared" si="88"/>
        <v>0</v>
      </c>
      <c r="AU285" s="469">
        <f t="shared" si="89"/>
        <v>0</v>
      </c>
      <c r="AV285" s="469">
        <f t="shared" si="90"/>
        <v>0</v>
      </c>
    </row>
    <row r="286" spans="1:48" ht="46.8" x14ac:dyDescent="0.25">
      <c r="A286" s="463"/>
      <c r="B286" s="463"/>
      <c r="C286" s="481"/>
      <c r="D286" s="482"/>
      <c r="E286" s="458"/>
      <c r="F286" s="47"/>
      <c r="G286" s="477"/>
      <c r="H286" s="487"/>
      <c r="I286" s="488"/>
      <c r="J286" s="489" t="s">
        <v>52</v>
      </c>
      <c r="K286" s="489"/>
      <c r="L286" s="490" t="s">
        <v>52</v>
      </c>
      <c r="M286" s="489"/>
      <c r="N286" s="483"/>
      <c r="O286" s="483"/>
      <c r="P286" s="496"/>
      <c r="Q286" s="497"/>
      <c r="R286" s="501">
        <f t="shared" si="76"/>
        <v>0</v>
      </c>
      <c r="S286" s="497"/>
      <c r="T286" s="512"/>
      <c r="U286" s="512"/>
      <c r="V286" s="515"/>
      <c r="W286" s="512"/>
      <c r="X286" s="516"/>
      <c r="Y286" s="516"/>
      <c r="Z286" s="486"/>
      <c r="AA286" s="485"/>
      <c r="AB286" s="479"/>
      <c r="AC286" s="48"/>
      <c r="AD286" s="19" t="s">
        <v>55</v>
      </c>
      <c r="AE286" s="461">
        <f t="shared" si="91"/>
        <v>44197</v>
      </c>
      <c r="AF286" s="461">
        <f t="shared" si="77"/>
        <v>44198</v>
      </c>
      <c r="AG286" s="459"/>
      <c r="AH286" s="459"/>
      <c r="AI286" s="459"/>
      <c r="AJ286" s="469">
        <f t="shared" si="78"/>
        <v>0</v>
      </c>
      <c r="AK286" s="469">
        <f t="shared" si="79"/>
        <v>0</v>
      </c>
      <c r="AL286" s="469">
        <f t="shared" si="80"/>
        <v>0</v>
      </c>
      <c r="AM286" s="469">
        <f t="shared" si="81"/>
        <v>0</v>
      </c>
      <c r="AN286" s="469">
        <f t="shared" si="82"/>
        <v>0</v>
      </c>
      <c r="AO286" s="469">
        <f t="shared" si="83"/>
        <v>0</v>
      </c>
      <c r="AP286" s="469">
        <f t="shared" si="84"/>
        <v>0</v>
      </c>
      <c r="AQ286" s="469">
        <f t="shared" si="85"/>
        <v>0</v>
      </c>
      <c r="AR286" s="469">
        <f t="shared" si="86"/>
        <v>0</v>
      </c>
      <c r="AS286" s="469">
        <f t="shared" si="87"/>
        <v>0</v>
      </c>
      <c r="AT286" s="469">
        <f t="shared" si="88"/>
        <v>0</v>
      </c>
      <c r="AU286" s="469">
        <f t="shared" si="89"/>
        <v>0</v>
      </c>
      <c r="AV286" s="469">
        <f t="shared" si="90"/>
        <v>0</v>
      </c>
    </row>
    <row r="287" spans="1:48" ht="46.8" x14ac:dyDescent="0.25">
      <c r="A287" s="463"/>
      <c r="B287" s="463"/>
      <c r="C287" s="481"/>
      <c r="D287" s="482"/>
      <c r="E287" s="458"/>
      <c r="F287" s="47"/>
      <c r="G287" s="477"/>
      <c r="H287" s="487"/>
      <c r="I287" s="488"/>
      <c r="J287" s="489" t="s">
        <v>52</v>
      </c>
      <c r="K287" s="489"/>
      <c r="L287" s="490" t="s">
        <v>52</v>
      </c>
      <c r="M287" s="489"/>
      <c r="N287" s="483"/>
      <c r="O287" s="483"/>
      <c r="P287" s="496"/>
      <c r="Q287" s="497"/>
      <c r="R287" s="501">
        <f t="shared" si="76"/>
        <v>0</v>
      </c>
      <c r="S287" s="497"/>
      <c r="T287" s="512"/>
      <c r="U287" s="512"/>
      <c r="V287" s="515"/>
      <c r="W287" s="512"/>
      <c r="X287" s="516"/>
      <c r="Y287" s="516"/>
      <c r="Z287" s="486"/>
      <c r="AA287" s="485"/>
      <c r="AB287" s="479"/>
      <c r="AC287" s="48"/>
      <c r="AD287" s="19" t="s">
        <v>55</v>
      </c>
      <c r="AE287" s="461">
        <f t="shared" si="91"/>
        <v>44197</v>
      </c>
      <c r="AF287" s="461">
        <f t="shared" si="77"/>
        <v>44198</v>
      </c>
      <c r="AG287" s="459"/>
      <c r="AH287" s="459"/>
      <c r="AI287" s="459"/>
      <c r="AJ287" s="469">
        <f t="shared" si="78"/>
        <v>0</v>
      </c>
      <c r="AK287" s="469">
        <f t="shared" si="79"/>
        <v>0</v>
      </c>
      <c r="AL287" s="469">
        <f t="shared" si="80"/>
        <v>0</v>
      </c>
      <c r="AM287" s="469">
        <f t="shared" si="81"/>
        <v>0</v>
      </c>
      <c r="AN287" s="469">
        <f t="shared" si="82"/>
        <v>0</v>
      </c>
      <c r="AO287" s="469">
        <f t="shared" si="83"/>
        <v>0</v>
      </c>
      <c r="AP287" s="469">
        <f t="shared" si="84"/>
        <v>0</v>
      </c>
      <c r="AQ287" s="469">
        <f t="shared" si="85"/>
        <v>0</v>
      </c>
      <c r="AR287" s="469">
        <f t="shared" si="86"/>
        <v>0</v>
      </c>
      <c r="AS287" s="469">
        <f t="shared" si="87"/>
        <v>0</v>
      </c>
      <c r="AT287" s="469">
        <f t="shared" si="88"/>
        <v>0</v>
      </c>
      <c r="AU287" s="469">
        <f t="shared" si="89"/>
        <v>0</v>
      </c>
      <c r="AV287" s="469">
        <f t="shared" si="90"/>
        <v>0</v>
      </c>
    </row>
    <row r="288" spans="1:48" ht="46.8" x14ac:dyDescent="0.25">
      <c r="A288" s="463"/>
      <c r="B288" s="463"/>
      <c r="C288" s="481"/>
      <c r="D288" s="482"/>
      <c r="E288" s="458"/>
      <c r="F288" s="47"/>
      <c r="G288" s="477"/>
      <c r="H288" s="487"/>
      <c r="I288" s="488"/>
      <c r="J288" s="489" t="s">
        <v>52</v>
      </c>
      <c r="K288" s="489"/>
      <c r="L288" s="490" t="s">
        <v>52</v>
      </c>
      <c r="M288" s="489"/>
      <c r="N288" s="483"/>
      <c r="O288" s="483"/>
      <c r="P288" s="496"/>
      <c r="Q288" s="497"/>
      <c r="R288" s="501">
        <f t="shared" si="76"/>
        <v>0</v>
      </c>
      <c r="S288" s="497"/>
      <c r="T288" s="512"/>
      <c r="U288" s="512"/>
      <c r="V288" s="515"/>
      <c r="W288" s="512"/>
      <c r="X288" s="516"/>
      <c r="Y288" s="516"/>
      <c r="Z288" s="486"/>
      <c r="AA288" s="485"/>
      <c r="AB288" s="479"/>
      <c r="AC288" s="48"/>
      <c r="AD288" s="19" t="s">
        <v>55</v>
      </c>
      <c r="AE288" s="461">
        <f t="shared" si="91"/>
        <v>44197</v>
      </c>
      <c r="AF288" s="461">
        <f t="shared" si="77"/>
        <v>44198</v>
      </c>
      <c r="AG288" s="459"/>
      <c r="AH288" s="459"/>
      <c r="AI288" s="459"/>
      <c r="AJ288" s="469">
        <f t="shared" si="78"/>
        <v>0</v>
      </c>
      <c r="AK288" s="469">
        <f t="shared" si="79"/>
        <v>0</v>
      </c>
      <c r="AL288" s="469">
        <f t="shared" si="80"/>
        <v>0</v>
      </c>
      <c r="AM288" s="469">
        <f t="shared" si="81"/>
        <v>0</v>
      </c>
      <c r="AN288" s="469">
        <f t="shared" si="82"/>
        <v>0</v>
      </c>
      <c r="AO288" s="469">
        <f t="shared" si="83"/>
        <v>0</v>
      </c>
      <c r="AP288" s="469">
        <f t="shared" si="84"/>
        <v>0</v>
      </c>
      <c r="AQ288" s="469">
        <f t="shared" si="85"/>
        <v>0</v>
      </c>
      <c r="AR288" s="469">
        <f t="shared" si="86"/>
        <v>0</v>
      </c>
      <c r="AS288" s="469">
        <f t="shared" si="87"/>
        <v>0</v>
      </c>
      <c r="AT288" s="469">
        <f t="shared" si="88"/>
        <v>0</v>
      </c>
      <c r="AU288" s="469">
        <f t="shared" si="89"/>
        <v>0</v>
      </c>
      <c r="AV288" s="469">
        <f t="shared" si="90"/>
        <v>0</v>
      </c>
    </row>
    <row r="289" spans="1:48" ht="46.8" x14ac:dyDescent="0.25">
      <c r="A289" s="463"/>
      <c r="B289" s="463"/>
      <c r="C289" s="481"/>
      <c r="D289" s="482"/>
      <c r="E289" s="458"/>
      <c r="F289" s="47"/>
      <c r="G289" s="477"/>
      <c r="H289" s="487"/>
      <c r="I289" s="488"/>
      <c r="J289" s="489" t="s">
        <v>52</v>
      </c>
      <c r="K289" s="489"/>
      <c r="L289" s="490" t="s">
        <v>52</v>
      </c>
      <c r="M289" s="489"/>
      <c r="N289" s="483"/>
      <c r="O289" s="483"/>
      <c r="P289" s="496"/>
      <c r="Q289" s="497"/>
      <c r="R289" s="501">
        <f t="shared" si="76"/>
        <v>0</v>
      </c>
      <c r="S289" s="497"/>
      <c r="T289" s="512"/>
      <c r="U289" s="512"/>
      <c r="V289" s="515"/>
      <c r="W289" s="512"/>
      <c r="X289" s="516"/>
      <c r="Y289" s="516"/>
      <c r="Z289" s="486"/>
      <c r="AA289" s="485"/>
      <c r="AB289" s="479"/>
      <c r="AC289" s="48"/>
      <c r="AD289" s="19" t="s">
        <v>55</v>
      </c>
      <c r="AE289" s="461">
        <f t="shared" si="91"/>
        <v>44197</v>
      </c>
      <c r="AF289" s="461">
        <f t="shared" si="77"/>
        <v>44198</v>
      </c>
      <c r="AG289" s="459"/>
      <c r="AH289" s="459"/>
      <c r="AI289" s="459"/>
      <c r="AJ289" s="469">
        <f t="shared" si="78"/>
        <v>0</v>
      </c>
      <c r="AK289" s="469">
        <f t="shared" si="79"/>
        <v>0</v>
      </c>
      <c r="AL289" s="469">
        <f t="shared" si="80"/>
        <v>0</v>
      </c>
      <c r="AM289" s="469">
        <f t="shared" si="81"/>
        <v>0</v>
      </c>
      <c r="AN289" s="469">
        <f t="shared" si="82"/>
        <v>0</v>
      </c>
      <c r="AO289" s="469">
        <f t="shared" si="83"/>
        <v>0</v>
      </c>
      <c r="AP289" s="469">
        <f t="shared" si="84"/>
        <v>0</v>
      </c>
      <c r="AQ289" s="469">
        <f t="shared" si="85"/>
        <v>0</v>
      </c>
      <c r="AR289" s="469">
        <f t="shared" si="86"/>
        <v>0</v>
      </c>
      <c r="AS289" s="469">
        <f t="shared" si="87"/>
        <v>0</v>
      </c>
      <c r="AT289" s="469">
        <f t="shared" si="88"/>
        <v>0</v>
      </c>
      <c r="AU289" s="469">
        <f t="shared" si="89"/>
        <v>0</v>
      </c>
      <c r="AV289" s="469">
        <f t="shared" si="90"/>
        <v>0</v>
      </c>
    </row>
    <row r="290" spans="1:48" ht="46.8" x14ac:dyDescent="0.25">
      <c r="A290" s="463"/>
      <c r="B290" s="463"/>
      <c r="C290" s="481"/>
      <c r="D290" s="482"/>
      <c r="E290" s="458"/>
      <c r="F290" s="47"/>
      <c r="G290" s="477"/>
      <c r="H290" s="487"/>
      <c r="I290" s="488"/>
      <c r="J290" s="489" t="s">
        <v>52</v>
      </c>
      <c r="K290" s="489"/>
      <c r="L290" s="490" t="s">
        <v>52</v>
      </c>
      <c r="M290" s="489"/>
      <c r="N290" s="483"/>
      <c r="O290" s="483"/>
      <c r="P290" s="496"/>
      <c r="Q290" s="497"/>
      <c r="R290" s="501">
        <f t="shared" si="76"/>
        <v>0</v>
      </c>
      <c r="S290" s="497"/>
      <c r="T290" s="512"/>
      <c r="U290" s="512"/>
      <c r="V290" s="515"/>
      <c r="W290" s="512"/>
      <c r="X290" s="516"/>
      <c r="Y290" s="516"/>
      <c r="Z290" s="486"/>
      <c r="AA290" s="485"/>
      <c r="AB290" s="479"/>
      <c r="AC290" s="48"/>
      <c r="AD290" s="19" t="s">
        <v>55</v>
      </c>
      <c r="AE290" s="461">
        <f t="shared" si="91"/>
        <v>44197</v>
      </c>
      <c r="AF290" s="461">
        <f t="shared" si="77"/>
        <v>44198</v>
      </c>
      <c r="AG290" s="459"/>
      <c r="AH290" s="459"/>
      <c r="AI290" s="459"/>
      <c r="AJ290" s="469">
        <f t="shared" si="78"/>
        <v>0</v>
      </c>
      <c r="AK290" s="469">
        <f t="shared" si="79"/>
        <v>0</v>
      </c>
      <c r="AL290" s="469">
        <f t="shared" si="80"/>
        <v>0</v>
      </c>
      <c r="AM290" s="469">
        <f t="shared" si="81"/>
        <v>0</v>
      </c>
      <c r="AN290" s="469">
        <f t="shared" si="82"/>
        <v>0</v>
      </c>
      <c r="AO290" s="469">
        <f t="shared" si="83"/>
        <v>0</v>
      </c>
      <c r="AP290" s="469">
        <f t="shared" si="84"/>
        <v>0</v>
      </c>
      <c r="AQ290" s="469">
        <f t="shared" si="85"/>
        <v>0</v>
      </c>
      <c r="AR290" s="469">
        <f t="shared" si="86"/>
        <v>0</v>
      </c>
      <c r="AS290" s="469">
        <f t="shared" si="87"/>
        <v>0</v>
      </c>
      <c r="AT290" s="469">
        <f t="shared" si="88"/>
        <v>0</v>
      </c>
      <c r="AU290" s="469">
        <f t="shared" si="89"/>
        <v>0</v>
      </c>
      <c r="AV290" s="469">
        <f t="shared" si="90"/>
        <v>0</v>
      </c>
    </row>
    <row r="291" spans="1:48" ht="46.8" x14ac:dyDescent="0.25">
      <c r="A291" s="463"/>
      <c r="B291" s="463"/>
      <c r="C291" s="46"/>
      <c r="D291" s="52"/>
      <c r="E291" s="458"/>
      <c r="F291" s="47"/>
      <c r="G291" s="457"/>
      <c r="H291" s="462"/>
      <c r="I291" s="465"/>
      <c r="J291" s="466" t="s">
        <v>52</v>
      </c>
      <c r="K291" s="467"/>
      <c r="L291" s="464" t="s">
        <v>52</v>
      </c>
      <c r="M291" s="467"/>
      <c r="N291" s="468"/>
      <c r="O291" s="468"/>
      <c r="P291" s="498"/>
      <c r="Q291" s="499"/>
      <c r="R291" s="501">
        <f t="shared" si="76"/>
        <v>0</v>
      </c>
      <c r="S291" s="499"/>
      <c r="T291" s="512"/>
      <c r="U291" s="512"/>
      <c r="V291" s="515"/>
      <c r="W291" s="512"/>
      <c r="X291" s="516"/>
      <c r="Y291" s="516"/>
      <c r="Z291" s="456"/>
      <c r="AA291" s="50"/>
      <c r="AB291" s="51"/>
      <c r="AC291" s="19"/>
      <c r="AD291" s="19" t="s">
        <v>55</v>
      </c>
      <c r="AE291" s="461">
        <f t="shared" si="91"/>
        <v>44197</v>
      </c>
      <c r="AF291" s="461">
        <f t="shared" si="77"/>
        <v>44198</v>
      </c>
      <c r="AG291" s="459"/>
      <c r="AH291" s="459"/>
      <c r="AI291" s="459"/>
      <c r="AJ291" s="469">
        <f t="shared" si="78"/>
        <v>0</v>
      </c>
      <c r="AK291" s="469">
        <f t="shared" si="79"/>
        <v>0</v>
      </c>
      <c r="AL291" s="469">
        <f t="shared" si="80"/>
        <v>0</v>
      </c>
      <c r="AM291" s="469">
        <f t="shared" si="81"/>
        <v>0</v>
      </c>
      <c r="AN291" s="469">
        <f t="shared" si="82"/>
        <v>0</v>
      </c>
      <c r="AO291" s="469">
        <f t="shared" si="83"/>
        <v>0</v>
      </c>
      <c r="AP291" s="469">
        <f t="shared" si="84"/>
        <v>0</v>
      </c>
      <c r="AQ291" s="469">
        <f t="shared" si="85"/>
        <v>0</v>
      </c>
      <c r="AR291" s="469">
        <f t="shared" si="86"/>
        <v>0</v>
      </c>
      <c r="AS291" s="469">
        <f t="shared" si="87"/>
        <v>0</v>
      </c>
      <c r="AT291" s="469">
        <f t="shared" si="88"/>
        <v>0</v>
      </c>
      <c r="AU291" s="469">
        <f t="shared" si="89"/>
        <v>0</v>
      </c>
      <c r="AV291" s="469">
        <f t="shared" si="90"/>
        <v>0</v>
      </c>
    </row>
    <row r="292" spans="1:48" ht="46.8" x14ac:dyDescent="0.25">
      <c r="A292" s="463"/>
      <c r="B292" s="463"/>
      <c r="C292" s="46"/>
      <c r="D292" s="52"/>
      <c r="E292" s="458"/>
      <c r="F292" s="47"/>
      <c r="G292" s="457"/>
      <c r="H292" s="462"/>
      <c r="I292" s="465"/>
      <c r="J292" s="466" t="s">
        <v>52</v>
      </c>
      <c r="K292" s="467"/>
      <c r="L292" s="464" t="s">
        <v>52</v>
      </c>
      <c r="M292" s="467"/>
      <c r="N292" s="468"/>
      <c r="O292" s="468"/>
      <c r="P292" s="498"/>
      <c r="Q292" s="499"/>
      <c r="R292" s="501">
        <f t="shared" si="76"/>
        <v>0</v>
      </c>
      <c r="S292" s="499"/>
      <c r="T292" s="512"/>
      <c r="U292" s="512"/>
      <c r="V292" s="515"/>
      <c r="W292" s="512"/>
      <c r="X292" s="516"/>
      <c r="Y292" s="516"/>
      <c r="Z292" s="456"/>
      <c r="AA292" s="50"/>
      <c r="AB292" s="51"/>
      <c r="AC292" s="19"/>
      <c r="AD292" s="19" t="s">
        <v>55</v>
      </c>
      <c r="AE292" s="461">
        <f t="shared" si="91"/>
        <v>44197</v>
      </c>
      <c r="AF292" s="461">
        <f t="shared" si="77"/>
        <v>44198</v>
      </c>
      <c r="AG292" s="459"/>
      <c r="AH292" s="459"/>
      <c r="AI292" s="459"/>
      <c r="AJ292" s="469">
        <f t="shared" si="78"/>
        <v>0</v>
      </c>
      <c r="AK292" s="469">
        <f t="shared" si="79"/>
        <v>0</v>
      </c>
      <c r="AL292" s="469">
        <f t="shared" si="80"/>
        <v>0</v>
      </c>
      <c r="AM292" s="469">
        <f t="shared" si="81"/>
        <v>0</v>
      </c>
      <c r="AN292" s="469">
        <f t="shared" si="82"/>
        <v>0</v>
      </c>
      <c r="AO292" s="469">
        <f t="shared" si="83"/>
        <v>0</v>
      </c>
      <c r="AP292" s="469">
        <f t="shared" si="84"/>
        <v>0</v>
      </c>
      <c r="AQ292" s="469">
        <f t="shared" si="85"/>
        <v>0</v>
      </c>
      <c r="AR292" s="469">
        <f t="shared" si="86"/>
        <v>0</v>
      </c>
      <c r="AS292" s="469">
        <f t="shared" si="87"/>
        <v>0</v>
      </c>
      <c r="AT292" s="469">
        <f t="shared" si="88"/>
        <v>0</v>
      </c>
      <c r="AU292" s="469">
        <f t="shared" si="89"/>
        <v>0</v>
      </c>
      <c r="AV292" s="469">
        <f t="shared" si="90"/>
        <v>0</v>
      </c>
    </row>
    <row r="293" spans="1:48" ht="46.8" x14ac:dyDescent="0.25">
      <c r="A293" s="463"/>
      <c r="B293" s="463"/>
      <c r="C293" s="46"/>
      <c r="D293" s="52"/>
      <c r="E293" s="458"/>
      <c r="F293" s="47"/>
      <c r="G293" s="457"/>
      <c r="H293" s="462"/>
      <c r="I293" s="465"/>
      <c r="J293" s="466" t="s">
        <v>52</v>
      </c>
      <c r="K293" s="467"/>
      <c r="L293" s="464" t="s">
        <v>52</v>
      </c>
      <c r="M293" s="467"/>
      <c r="N293" s="468"/>
      <c r="O293" s="468"/>
      <c r="P293" s="498"/>
      <c r="Q293" s="499"/>
      <c r="R293" s="501">
        <f t="shared" si="76"/>
        <v>0</v>
      </c>
      <c r="S293" s="499"/>
      <c r="T293" s="512"/>
      <c r="U293" s="512"/>
      <c r="V293" s="515"/>
      <c r="W293" s="512"/>
      <c r="X293" s="516"/>
      <c r="Y293" s="516"/>
      <c r="Z293" s="456"/>
      <c r="AA293" s="50"/>
      <c r="AB293" s="51"/>
      <c r="AC293" s="19"/>
      <c r="AD293" s="19" t="s">
        <v>55</v>
      </c>
      <c r="AE293" s="461">
        <f t="shared" si="91"/>
        <v>44197</v>
      </c>
      <c r="AF293" s="461">
        <f t="shared" si="77"/>
        <v>44198</v>
      </c>
      <c r="AG293" s="459"/>
      <c r="AH293" s="459"/>
      <c r="AI293" s="459"/>
      <c r="AJ293" s="469">
        <f t="shared" si="78"/>
        <v>0</v>
      </c>
      <c r="AK293" s="469">
        <f t="shared" si="79"/>
        <v>0</v>
      </c>
      <c r="AL293" s="469">
        <f t="shared" si="80"/>
        <v>0</v>
      </c>
      <c r="AM293" s="469">
        <f t="shared" si="81"/>
        <v>0</v>
      </c>
      <c r="AN293" s="469">
        <f t="shared" si="82"/>
        <v>0</v>
      </c>
      <c r="AO293" s="469">
        <f t="shared" si="83"/>
        <v>0</v>
      </c>
      <c r="AP293" s="469">
        <f t="shared" si="84"/>
        <v>0</v>
      </c>
      <c r="AQ293" s="469">
        <f t="shared" si="85"/>
        <v>0</v>
      </c>
      <c r="AR293" s="469">
        <f t="shared" si="86"/>
        <v>0</v>
      </c>
      <c r="AS293" s="469">
        <f t="shared" si="87"/>
        <v>0</v>
      </c>
      <c r="AT293" s="469">
        <f t="shared" si="88"/>
        <v>0</v>
      </c>
      <c r="AU293" s="469">
        <f t="shared" si="89"/>
        <v>0</v>
      </c>
      <c r="AV293" s="469">
        <f t="shared" si="90"/>
        <v>0</v>
      </c>
    </row>
    <row r="294" spans="1:48" ht="46.8" x14ac:dyDescent="0.25">
      <c r="A294" s="463"/>
      <c r="B294" s="463"/>
      <c r="C294" s="46"/>
      <c r="D294" s="52"/>
      <c r="E294" s="458"/>
      <c r="F294" s="47"/>
      <c r="G294" s="457"/>
      <c r="H294" s="462"/>
      <c r="I294" s="465"/>
      <c r="J294" s="466" t="s">
        <v>52</v>
      </c>
      <c r="K294" s="467"/>
      <c r="L294" s="464" t="s">
        <v>52</v>
      </c>
      <c r="M294" s="467"/>
      <c r="N294" s="468"/>
      <c r="O294" s="468"/>
      <c r="P294" s="498"/>
      <c r="Q294" s="499"/>
      <c r="R294" s="501">
        <f t="shared" si="76"/>
        <v>0</v>
      </c>
      <c r="S294" s="499"/>
      <c r="T294" s="512"/>
      <c r="U294" s="512"/>
      <c r="V294" s="515"/>
      <c r="W294" s="512"/>
      <c r="X294" s="516"/>
      <c r="Y294" s="516"/>
      <c r="Z294" s="456"/>
      <c r="AA294" s="50"/>
      <c r="AB294" s="51"/>
      <c r="AC294" s="19"/>
      <c r="AD294" s="19" t="s">
        <v>55</v>
      </c>
      <c r="AE294" s="461">
        <f t="shared" si="91"/>
        <v>44197</v>
      </c>
      <c r="AF294" s="461">
        <f t="shared" si="77"/>
        <v>44198</v>
      </c>
      <c r="AG294" s="459"/>
      <c r="AH294" s="459"/>
      <c r="AI294" s="459"/>
      <c r="AJ294" s="469">
        <f t="shared" si="78"/>
        <v>0</v>
      </c>
      <c r="AK294" s="469">
        <f t="shared" si="79"/>
        <v>0</v>
      </c>
      <c r="AL294" s="469">
        <f t="shared" si="80"/>
        <v>0</v>
      </c>
      <c r="AM294" s="469">
        <f t="shared" si="81"/>
        <v>0</v>
      </c>
      <c r="AN294" s="469">
        <f t="shared" si="82"/>
        <v>0</v>
      </c>
      <c r="AO294" s="469">
        <f t="shared" si="83"/>
        <v>0</v>
      </c>
      <c r="AP294" s="469">
        <f t="shared" si="84"/>
        <v>0</v>
      </c>
      <c r="AQ294" s="469">
        <f t="shared" si="85"/>
        <v>0</v>
      </c>
      <c r="AR294" s="469">
        <f t="shared" si="86"/>
        <v>0</v>
      </c>
      <c r="AS294" s="469">
        <f t="shared" si="87"/>
        <v>0</v>
      </c>
      <c r="AT294" s="469">
        <f t="shared" si="88"/>
        <v>0</v>
      </c>
      <c r="AU294" s="469">
        <f t="shared" si="89"/>
        <v>0</v>
      </c>
      <c r="AV294" s="469">
        <f t="shared" si="90"/>
        <v>0</v>
      </c>
    </row>
    <row r="295" spans="1:48" ht="46.8" x14ac:dyDescent="0.25">
      <c r="A295" s="463"/>
      <c r="B295" s="463"/>
      <c r="C295" s="46"/>
      <c r="D295" s="52"/>
      <c r="E295" s="458"/>
      <c r="F295" s="47"/>
      <c r="G295" s="457"/>
      <c r="H295" s="462"/>
      <c r="I295" s="465"/>
      <c r="J295" s="466" t="s">
        <v>52</v>
      </c>
      <c r="K295" s="467"/>
      <c r="L295" s="464" t="s">
        <v>52</v>
      </c>
      <c r="M295" s="467"/>
      <c r="N295" s="468"/>
      <c r="O295" s="468"/>
      <c r="P295" s="498"/>
      <c r="Q295" s="499"/>
      <c r="R295" s="501">
        <f t="shared" si="76"/>
        <v>0</v>
      </c>
      <c r="S295" s="499"/>
      <c r="T295" s="512"/>
      <c r="U295" s="512"/>
      <c r="V295" s="515"/>
      <c r="W295" s="512"/>
      <c r="X295" s="516"/>
      <c r="Y295" s="516"/>
      <c r="Z295" s="456"/>
      <c r="AA295" s="50"/>
      <c r="AB295" s="51"/>
      <c r="AC295" s="19"/>
      <c r="AD295" s="19" t="s">
        <v>55</v>
      </c>
      <c r="AE295" s="461">
        <f t="shared" si="91"/>
        <v>44197</v>
      </c>
      <c r="AF295" s="461">
        <f t="shared" si="77"/>
        <v>44198</v>
      </c>
      <c r="AG295" s="459"/>
      <c r="AH295" s="459"/>
      <c r="AI295" s="459"/>
      <c r="AJ295" s="469">
        <f t="shared" si="78"/>
        <v>0</v>
      </c>
      <c r="AK295" s="469">
        <f t="shared" si="79"/>
        <v>0</v>
      </c>
      <c r="AL295" s="469">
        <f t="shared" si="80"/>
        <v>0</v>
      </c>
      <c r="AM295" s="469">
        <f t="shared" si="81"/>
        <v>0</v>
      </c>
      <c r="AN295" s="469">
        <f t="shared" si="82"/>
        <v>0</v>
      </c>
      <c r="AO295" s="469">
        <f t="shared" si="83"/>
        <v>0</v>
      </c>
      <c r="AP295" s="469">
        <f t="shared" si="84"/>
        <v>0</v>
      </c>
      <c r="AQ295" s="469">
        <f t="shared" si="85"/>
        <v>0</v>
      </c>
      <c r="AR295" s="469">
        <f t="shared" si="86"/>
        <v>0</v>
      </c>
      <c r="AS295" s="469">
        <f t="shared" si="87"/>
        <v>0</v>
      </c>
      <c r="AT295" s="469">
        <f t="shared" si="88"/>
        <v>0</v>
      </c>
      <c r="AU295" s="469">
        <f t="shared" si="89"/>
        <v>0</v>
      </c>
      <c r="AV295" s="469">
        <f t="shared" si="90"/>
        <v>0</v>
      </c>
    </row>
    <row r="296" spans="1:48" ht="46.8" x14ac:dyDescent="0.25">
      <c r="A296" s="463"/>
      <c r="B296" s="463"/>
      <c r="C296" s="46"/>
      <c r="D296" s="52"/>
      <c r="E296" s="458"/>
      <c r="F296" s="47"/>
      <c r="G296" s="457"/>
      <c r="H296" s="462"/>
      <c r="I296" s="465"/>
      <c r="J296" s="466" t="s">
        <v>52</v>
      </c>
      <c r="K296" s="467"/>
      <c r="L296" s="464" t="s">
        <v>52</v>
      </c>
      <c r="M296" s="467"/>
      <c r="N296" s="468"/>
      <c r="O296" s="468"/>
      <c r="P296" s="498"/>
      <c r="Q296" s="499"/>
      <c r="R296" s="501">
        <f t="shared" si="76"/>
        <v>0</v>
      </c>
      <c r="S296" s="499"/>
      <c r="T296" s="512"/>
      <c r="U296" s="512"/>
      <c r="V296" s="515"/>
      <c r="W296" s="512"/>
      <c r="X296" s="516"/>
      <c r="Y296" s="516"/>
      <c r="Z296" s="456"/>
      <c r="AA296" s="50"/>
      <c r="AB296" s="51"/>
      <c r="AC296" s="19"/>
      <c r="AD296" s="19" t="s">
        <v>55</v>
      </c>
      <c r="AE296" s="461">
        <f t="shared" si="91"/>
        <v>44197</v>
      </c>
      <c r="AF296" s="461">
        <f t="shared" si="77"/>
        <v>44198</v>
      </c>
      <c r="AG296" s="459"/>
      <c r="AH296" s="459"/>
      <c r="AI296" s="459"/>
      <c r="AJ296" s="469">
        <f t="shared" si="78"/>
        <v>0</v>
      </c>
      <c r="AK296" s="469">
        <f t="shared" si="79"/>
        <v>0</v>
      </c>
      <c r="AL296" s="469">
        <f t="shared" si="80"/>
        <v>0</v>
      </c>
      <c r="AM296" s="469">
        <f t="shared" si="81"/>
        <v>0</v>
      </c>
      <c r="AN296" s="469">
        <f t="shared" si="82"/>
        <v>0</v>
      </c>
      <c r="AO296" s="469">
        <f t="shared" si="83"/>
        <v>0</v>
      </c>
      <c r="AP296" s="469">
        <f t="shared" si="84"/>
        <v>0</v>
      </c>
      <c r="AQ296" s="469">
        <f t="shared" si="85"/>
        <v>0</v>
      </c>
      <c r="AR296" s="469">
        <f t="shared" si="86"/>
        <v>0</v>
      </c>
      <c r="AS296" s="469">
        <f t="shared" si="87"/>
        <v>0</v>
      </c>
      <c r="AT296" s="469">
        <f t="shared" si="88"/>
        <v>0</v>
      </c>
      <c r="AU296" s="469">
        <f t="shared" si="89"/>
        <v>0</v>
      </c>
      <c r="AV296" s="469">
        <f t="shared" si="90"/>
        <v>0</v>
      </c>
    </row>
    <row r="297" spans="1:48" ht="46.8" x14ac:dyDescent="0.25">
      <c r="A297" s="463"/>
      <c r="B297" s="463"/>
      <c r="C297" s="46"/>
      <c r="D297" s="52"/>
      <c r="E297" s="458"/>
      <c r="F297" s="47"/>
      <c r="G297" s="457"/>
      <c r="H297" s="462"/>
      <c r="I297" s="465"/>
      <c r="J297" s="466" t="s">
        <v>52</v>
      </c>
      <c r="K297" s="467"/>
      <c r="L297" s="464" t="s">
        <v>52</v>
      </c>
      <c r="M297" s="467"/>
      <c r="N297" s="468"/>
      <c r="O297" s="468"/>
      <c r="P297" s="498"/>
      <c r="Q297" s="499"/>
      <c r="R297" s="501">
        <f t="shared" si="76"/>
        <v>0</v>
      </c>
      <c r="S297" s="499"/>
      <c r="T297" s="512"/>
      <c r="U297" s="512"/>
      <c r="V297" s="515"/>
      <c r="W297" s="512"/>
      <c r="X297" s="516"/>
      <c r="Y297" s="516"/>
      <c r="Z297" s="456"/>
      <c r="AA297" s="50"/>
      <c r="AB297" s="51"/>
      <c r="AC297" s="19"/>
      <c r="AD297" s="19" t="s">
        <v>55</v>
      </c>
      <c r="AE297" s="461">
        <f t="shared" si="91"/>
        <v>44197</v>
      </c>
      <c r="AF297" s="461">
        <f t="shared" si="77"/>
        <v>44198</v>
      </c>
      <c r="AG297" s="459"/>
      <c r="AH297" s="459"/>
      <c r="AI297" s="459"/>
      <c r="AJ297" s="469">
        <f t="shared" si="78"/>
        <v>0</v>
      </c>
      <c r="AK297" s="469">
        <f t="shared" si="79"/>
        <v>0</v>
      </c>
      <c r="AL297" s="469">
        <f t="shared" si="80"/>
        <v>0</v>
      </c>
      <c r="AM297" s="469">
        <f t="shared" si="81"/>
        <v>0</v>
      </c>
      <c r="AN297" s="469">
        <f t="shared" si="82"/>
        <v>0</v>
      </c>
      <c r="AO297" s="469">
        <f t="shared" si="83"/>
        <v>0</v>
      </c>
      <c r="AP297" s="469">
        <f t="shared" si="84"/>
        <v>0</v>
      </c>
      <c r="AQ297" s="469">
        <f t="shared" si="85"/>
        <v>0</v>
      </c>
      <c r="AR297" s="469">
        <f t="shared" si="86"/>
        <v>0</v>
      </c>
      <c r="AS297" s="469">
        <f t="shared" si="87"/>
        <v>0</v>
      </c>
      <c r="AT297" s="469">
        <f t="shared" si="88"/>
        <v>0</v>
      </c>
      <c r="AU297" s="469">
        <f t="shared" si="89"/>
        <v>0</v>
      </c>
      <c r="AV297" s="469">
        <f t="shared" si="90"/>
        <v>0</v>
      </c>
    </row>
    <row r="298" spans="1:48" ht="46.8" x14ac:dyDescent="0.25">
      <c r="A298" s="463"/>
      <c r="B298" s="463"/>
      <c r="C298" s="46"/>
      <c r="D298" s="52"/>
      <c r="E298" s="458"/>
      <c r="F298" s="47"/>
      <c r="G298" s="457"/>
      <c r="H298" s="462"/>
      <c r="I298" s="465"/>
      <c r="J298" s="466" t="s">
        <v>52</v>
      </c>
      <c r="K298" s="467"/>
      <c r="L298" s="464" t="s">
        <v>52</v>
      </c>
      <c r="M298" s="467"/>
      <c r="N298" s="468"/>
      <c r="O298" s="468"/>
      <c r="P298" s="498"/>
      <c r="Q298" s="499"/>
      <c r="R298" s="501">
        <f t="shared" si="76"/>
        <v>0</v>
      </c>
      <c r="S298" s="499"/>
      <c r="T298" s="512"/>
      <c r="U298" s="512"/>
      <c r="V298" s="515"/>
      <c r="W298" s="512"/>
      <c r="X298" s="516"/>
      <c r="Y298" s="516"/>
      <c r="Z298" s="456"/>
      <c r="AA298" s="50"/>
      <c r="AB298" s="51"/>
      <c r="AC298" s="19"/>
      <c r="AD298" s="19" t="s">
        <v>55</v>
      </c>
      <c r="AE298" s="461">
        <f t="shared" si="91"/>
        <v>44197</v>
      </c>
      <c r="AF298" s="461">
        <f t="shared" si="77"/>
        <v>44198</v>
      </c>
      <c r="AG298" s="459"/>
      <c r="AH298" s="459"/>
      <c r="AI298" s="459"/>
      <c r="AJ298" s="469">
        <f t="shared" si="78"/>
        <v>0</v>
      </c>
      <c r="AK298" s="469">
        <f t="shared" si="79"/>
        <v>0</v>
      </c>
      <c r="AL298" s="469">
        <f t="shared" si="80"/>
        <v>0</v>
      </c>
      <c r="AM298" s="469">
        <f t="shared" si="81"/>
        <v>0</v>
      </c>
      <c r="AN298" s="469">
        <f t="shared" si="82"/>
        <v>0</v>
      </c>
      <c r="AO298" s="469">
        <f t="shared" si="83"/>
        <v>0</v>
      </c>
      <c r="AP298" s="469">
        <f t="shared" si="84"/>
        <v>0</v>
      </c>
      <c r="AQ298" s="469">
        <f t="shared" si="85"/>
        <v>0</v>
      </c>
      <c r="AR298" s="469">
        <f t="shared" si="86"/>
        <v>0</v>
      </c>
      <c r="AS298" s="469">
        <f t="shared" si="87"/>
        <v>0</v>
      </c>
      <c r="AT298" s="469">
        <f t="shared" si="88"/>
        <v>0</v>
      </c>
      <c r="AU298" s="469">
        <f t="shared" si="89"/>
        <v>0</v>
      </c>
      <c r="AV298" s="469">
        <f t="shared" si="90"/>
        <v>0</v>
      </c>
    </row>
    <row r="299" spans="1:48" ht="46.8" x14ac:dyDescent="0.25">
      <c r="A299" s="463"/>
      <c r="B299" s="463"/>
      <c r="C299" s="46"/>
      <c r="D299" s="52"/>
      <c r="E299" s="458"/>
      <c r="F299" s="47"/>
      <c r="G299" s="457"/>
      <c r="H299" s="462"/>
      <c r="I299" s="465"/>
      <c r="J299" s="466" t="s">
        <v>52</v>
      </c>
      <c r="K299" s="467"/>
      <c r="L299" s="464" t="s">
        <v>52</v>
      </c>
      <c r="M299" s="467"/>
      <c r="N299" s="468"/>
      <c r="O299" s="468"/>
      <c r="P299" s="498"/>
      <c r="Q299" s="499"/>
      <c r="R299" s="501">
        <f t="shared" si="76"/>
        <v>0</v>
      </c>
      <c r="S299" s="499"/>
      <c r="T299" s="512"/>
      <c r="U299" s="512"/>
      <c r="V299" s="515"/>
      <c r="W299" s="512"/>
      <c r="X299" s="516"/>
      <c r="Y299" s="516"/>
      <c r="Z299" s="456"/>
      <c r="AA299" s="50"/>
      <c r="AB299" s="51"/>
      <c r="AC299" s="19"/>
      <c r="AD299" s="19" t="s">
        <v>55</v>
      </c>
      <c r="AE299" s="461">
        <f t="shared" si="91"/>
        <v>44197</v>
      </c>
      <c r="AF299" s="461">
        <f t="shared" si="77"/>
        <v>44198</v>
      </c>
      <c r="AG299" s="459"/>
      <c r="AH299" s="459"/>
      <c r="AI299" s="459"/>
      <c r="AJ299" s="469">
        <f t="shared" si="78"/>
        <v>0</v>
      </c>
      <c r="AK299" s="469">
        <f t="shared" si="79"/>
        <v>0</v>
      </c>
      <c r="AL299" s="469">
        <f t="shared" si="80"/>
        <v>0</v>
      </c>
      <c r="AM299" s="469">
        <f t="shared" si="81"/>
        <v>0</v>
      </c>
      <c r="AN299" s="469">
        <f t="shared" si="82"/>
        <v>0</v>
      </c>
      <c r="AO299" s="469">
        <f t="shared" si="83"/>
        <v>0</v>
      </c>
      <c r="AP299" s="469">
        <f t="shared" si="84"/>
        <v>0</v>
      </c>
      <c r="AQ299" s="469">
        <f t="shared" si="85"/>
        <v>0</v>
      </c>
      <c r="AR299" s="469">
        <f t="shared" si="86"/>
        <v>0</v>
      </c>
      <c r="AS299" s="469">
        <f t="shared" si="87"/>
        <v>0</v>
      </c>
      <c r="AT299" s="469">
        <f t="shared" si="88"/>
        <v>0</v>
      </c>
      <c r="AU299" s="469">
        <f t="shared" si="89"/>
        <v>0</v>
      </c>
      <c r="AV299" s="469">
        <f t="shared" si="90"/>
        <v>0</v>
      </c>
    </row>
    <row r="300" spans="1:48" ht="46.8" x14ac:dyDescent="0.25">
      <c r="A300" s="463"/>
      <c r="B300" s="463"/>
      <c r="C300" s="46"/>
      <c r="D300" s="52"/>
      <c r="E300" s="458"/>
      <c r="F300" s="47"/>
      <c r="G300" s="457"/>
      <c r="H300" s="462"/>
      <c r="I300" s="465"/>
      <c r="J300" s="466" t="s">
        <v>52</v>
      </c>
      <c r="K300" s="467"/>
      <c r="L300" s="464" t="s">
        <v>52</v>
      </c>
      <c r="M300" s="467"/>
      <c r="N300" s="468"/>
      <c r="O300" s="468"/>
      <c r="P300" s="498"/>
      <c r="Q300" s="499"/>
      <c r="R300" s="501">
        <f t="shared" si="76"/>
        <v>0</v>
      </c>
      <c r="S300" s="499"/>
      <c r="T300" s="512"/>
      <c r="U300" s="512"/>
      <c r="V300" s="515"/>
      <c r="W300" s="512"/>
      <c r="X300" s="516"/>
      <c r="Y300" s="516"/>
      <c r="Z300" s="456"/>
      <c r="AA300" s="50"/>
      <c r="AB300" s="51"/>
      <c r="AC300" s="19"/>
      <c r="AD300" s="19" t="s">
        <v>55</v>
      </c>
      <c r="AE300" s="461">
        <f t="shared" si="91"/>
        <v>44197</v>
      </c>
      <c r="AF300" s="461">
        <f t="shared" si="77"/>
        <v>44198</v>
      </c>
      <c r="AG300" s="459"/>
      <c r="AH300" s="459"/>
      <c r="AI300" s="459"/>
      <c r="AJ300" s="469">
        <f t="shared" si="78"/>
        <v>0</v>
      </c>
      <c r="AK300" s="469">
        <f t="shared" si="79"/>
        <v>0</v>
      </c>
      <c r="AL300" s="469">
        <f t="shared" si="80"/>
        <v>0</v>
      </c>
      <c r="AM300" s="469">
        <f t="shared" si="81"/>
        <v>0</v>
      </c>
      <c r="AN300" s="469">
        <f t="shared" si="82"/>
        <v>0</v>
      </c>
      <c r="AO300" s="469">
        <f t="shared" si="83"/>
        <v>0</v>
      </c>
      <c r="AP300" s="469">
        <f t="shared" si="84"/>
        <v>0</v>
      </c>
      <c r="AQ300" s="469">
        <f t="shared" si="85"/>
        <v>0</v>
      </c>
      <c r="AR300" s="469">
        <f t="shared" si="86"/>
        <v>0</v>
      </c>
      <c r="AS300" s="469">
        <f t="shared" si="87"/>
        <v>0</v>
      </c>
      <c r="AT300" s="469">
        <f t="shared" si="88"/>
        <v>0</v>
      </c>
      <c r="AU300" s="469">
        <f t="shared" si="89"/>
        <v>0</v>
      </c>
      <c r="AV300" s="469">
        <f t="shared" si="90"/>
        <v>0</v>
      </c>
    </row>
    <row r="301" spans="1:48" ht="46.8" x14ac:dyDescent="0.25">
      <c r="A301" s="463"/>
      <c r="B301" s="463"/>
      <c r="C301" s="46"/>
      <c r="D301" s="52"/>
      <c r="E301" s="458"/>
      <c r="F301" s="47"/>
      <c r="G301" s="457"/>
      <c r="H301" s="462"/>
      <c r="I301" s="465"/>
      <c r="J301" s="466" t="s">
        <v>52</v>
      </c>
      <c r="K301" s="467"/>
      <c r="L301" s="464" t="s">
        <v>52</v>
      </c>
      <c r="M301" s="467"/>
      <c r="N301" s="468"/>
      <c r="O301" s="468"/>
      <c r="P301" s="498"/>
      <c r="Q301" s="499"/>
      <c r="R301" s="501">
        <f t="shared" si="76"/>
        <v>0</v>
      </c>
      <c r="S301" s="499"/>
      <c r="T301" s="512"/>
      <c r="U301" s="512"/>
      <c r="V301" s="515"/>
      <c r="W301" s="512"/>
      <c r="X301" s="516"/>
      <c r="Y301" s="516"/>
      <c r="Z301" s="456"/>
      <c r="AA301" s="50"/>
      <c r="AB301" s="51"/>
      <c r="AC301" s="19"/>
      <c r="AD301" s="19" t="s">
        <v>55</v>
      </c>
      <c r="AE301" s="461">
        <f t="shared" si="91"/>
        <v>44197</v>
      </c>
      <c r="AF301" s="461">
        <f t="shared" si="77"/>
        <v>44198</v>
      </c>
      <c r="AG301" s="459"/>
      <c r="AH301" s="459"/>
      <c r="AI301" s="459"/>
      <c r="AJ301" s="469">
        <f t="shared" si="78"/>
        <v>0</v>
      </c>
      <c r="AK301" s="469">
        <f t="shared" si="79"/>
        <v>0</v>
      </c>
      <c r="AL301" s="469">
        <f t="shared" si="80"/>
        <v>0</v>
      </c>
      <c r="AM301" s="469">
        <f t="shared" si="81"/>
        <v>0</v>
      </c>
      <c r="AN301" s="469">
        <f t="shared" si="82"/>
        <v>0</v>
      </c>
      <c r="AO301" s="469">
        <f t="shared" si="83"/>
        <v>0</v>
      </c>
      <c r="AP301" s="469">
        <f t="shared" si="84"/>
        <v>0</v>
      </c>
      <c r="AQ301" s="469">
        <f t="shared" si="85"/>
        <v>0</v>
      </c>
      <c r="AR301" s="469">
        <f t="shared" si="86"/>
        <v>0</v>
      </c>
      <c r="AS301" s="469">
        <f t="shared" si="87"/>
        <v>0</v>
      </c>
      <c r="AT301" s="469">
        <f t="shared" si="88"/>
        <v>0</v>
      </c>
      <c r="AU301" s="469">
        <f t="shared" si="89"/>
        <v>0</v>
      </c>
      <c r="AV301" s="469">
        <f t="shared" si="90"/>
        <v>0</v>
      </c>
    </row>
    <row r="302" spans="1:48" ht="46.8" x14ac:dyDescent="0.25">
      <c r="A302" s="463"/>
      <c r="B302" s="463"/>
      <c r="C302" s="46"/>
      <c r="D302" s="52"/>
      <c r="E302" s="458"/>
      <c r="F302" s="47"/>
      <c r="G302" s="457"/>
      <c r="H302" s="462"/>
      <c r="I302" s="465"/>
      <c r="J302" s="466" t="s">
        <v>52</v>
      </c>
      <c r="K302" s="467"/>
      <c r="L302" s="464" t="s">
        <v>52</v>
      </c>
      <c r="M302" s="467"/>
      <c r="N302" s="468"/>
      <c r="O302" s="468"/>
      <c r="P302" s="498"/>
      <c r="Q302" s="499"/>
      <c r="R302" s="501">
        <f t="shared" si="76"/>
        <v>0</v>
      </c>
      <c r="S302" s="499"/>
      <c r="T302" s="512"/>
      <c r="U302" s="512"/>
      <c r="V302" s="515"/>
      <c r="W302" s="512"/>
      <c r="X302" s="516"/>
      <c r="Y302" s="516"/>
      <c r="Z302" s="456"/>
      <c r="AA302" s="50"/>
      <c r="AB302" s="51"/>
      <c r="AC302" s="19"/>
      <c r="AD302" s="19" t="s">
        <v>55</v>
      </c>
      <c r="AE302" s="461">
        <f t="shared" si="91"/>
        <v>44197</v>
      </c>
      <c r="AF302" s="461">
        <f t="shared" si="77"/>
        <v>44198</v>
      </c>
      <c r="AG302" s="459"/>
      <c r="AH302" s="459"/>
      <c r="AI302" s="459"/>
      <c r="AJ302" s="469">
        <f t="shared" si="78"/>
        <v>0</v>
      </c>
      <c r="AK302" s="469">
        <f t="shared" si="79"/>
        <v>0</v>
      </c>
      <c r="AL302" s="469">
        <f t="shared" si="80"/>
        <v>0</v>
      </c>
      <c r="AM302" s="469">
        <f t="shared" si="81"/>
        <v>0</v>
      </c>
      <c r="AN302" s="469">
        <f t="shared" si="82"/>
        <v>0</v>
      </c>
      <c r="AO302" s="469">
        <f t="shared" si="83"/>
        <v>0</v>
      </c>
      <c r="AP302" s="469">
        <f t="shared" si="84"/>
        <v>0</v>
      </c>
      <c r="AQ302" s="469">
        <f t="shared" si="85"/>
        <v>0</v>
      </c>
      <c r="AR302" s="469">
        <f t="shared" si="86"/>
        <v>0</v>
      </c>
      <c r="AS302" s="469">
        <f t="shared" si="87"/>
        <v>0</v>
      </c>
      <c r="AT302" s="469">
        <f t="shared" si="88"/>
        <v>0</v>
      </c>
      <c r="AU302" s="469">
        <f t="shared" si="89"/>
        <v>0</v>
      </c>
      <c r="AV302" s="469">
        <f t="shared" si="90"/>
        <v>0</v>
      </c>
    </row>
    <row r="303" spans="1:48" ht="46.8" x14ac:dyDescent="0.25">
      <c r="A303" s="463"/>
      <c r="B303" s="463"/>
      <c r="C303" s="46"/>
      <c r="D303" s="52"/>
      <c r="E303" s="458"/>
      <c r="F303" s="47"/>
      <c r="G303" s="457"/>
      <c r="H303" s="462"/>
      <c r="I303" s="465"/>
      <c r="J303" s="466" t="s">
        <v>52</v>
      </c>
      <c r="K303" s="467"/>
      <c r="L303" s="464" t="s">
        <v>52</v>
      </c>
      <c r="M303" s="467"/>
      <c r="N303" s="468"/>
      <c r="O303" s="468"/>
      <c r="P303" s="498"/>
      <c r="Q303" s="499"/>
      <c r="R303" s="501">
        <f t="shared" si="76"/>
        <v>0</v>
      </c>
      <c r="S303" s="499"/>
      <c r="T303" s="512"/>
      <c r="U303" s="512"/>
      <c r="V303" s="515"/>
      <c r="W303" s="512"/>
      <c r="X303" s="516"/>
      <c r="Y303" s="516"/>
      <c r="Z303" s="456"/>
      <c r="AA303" s="50"/>
      <c r="AB303" s="51"/>
      <c r="AC303" s="19"/>
      <c r="AD303" s="19" t="s">
        <v>55</v>
      </c>
      <c r="AE303" s="461">
        <f t="shared" si="91"/>
        <v>44197</v>
      </c>
      <c r="AF303" s="461">
        <f t="shared" si="77"/>
        <v>44198</v>
      </c>
      <c r="AG303" s="459"/>
      <c r="AH303" s="459"/>
      <c r="AI303" s="459"/>
      <c r="AJ303" s="469">
        <f t="shared" si="78"/>
        <v>0</v>
      </c>
      <c r="AK303" s="469">
        <f t="shared" si="79"/>
        <v>0</v>
      </c>
      <c r="AL303" s="469">
        <f t="shared" si="80"/>
        <v>0</v>
      </c>
      <c r="AM303" s="469">
        <f t="shared" si="81"/>
        <v>0</v>
      </c>
      <c r="AN303" s="469">
        <f t="shared" si="82"/>
        <v>0</v>
      </c>
      <c r="AO303" s="469">
        <f t="shared" si="83"/>
        <v>0</v>
      </c>
      <c r="AP303" s="469">
        <f t="shared" si="84"/>
        <v>0</v>
      </c>
      <c r="AQ303" s="469">
        <f t="shared" si="85"/>
        <v>0</v>
      </c>
      <c r="AR303" s="469">
        <f t="shared" si="86"/>
        <v>0</v>
      </c>
      <c r="AS303" s="469">
        <f t="shared" si="87"/>
        <v>0</v>
      </c>
      <c r="AT303" s="469">
        <f t="shared" si="88"/>
        <v>0</v>
      </c>
      <c r="AU303" s="469">
        <f t="shared" si="89"/>
        <v>0</v>
      </c>
      <c r="AV303" s="469">
        <f t="shared" si="90"/>
        <v>0</v>
      </c>
    </row>
    <row r="304" spans="1:48" ht="46.8" x14ac:dyDescent="0.25">
      <c r="A304" s="463"/>
      <c r="B304" s="463"/>
      <c r="C304" s="46"/>
      <c r="D304" s="52"/>
      <c r="E304" s="458"/>
      <c r="F304" s="47"/>
      <c r="G304" s="457"/>
      <c r="H304" s="462"/>
      <c r="I304" s="465"/>
      <c r="J304" s="466" t="s">
        <v>52</v>
      </c>
      <c r="K304" s="467"/>
      <c r="L304" s="464" t="s">
        <v>52</v>
      </c>
      <c r="M304" s="467"/>
      <c r="N304" s="468"/>
      <c r="O304" s="468"/>
      <c r="P304" s="498"/>
      <c r="Q304" s="499"/>
      <c r="R304" s="501">
        <f t="shared" si="76"/>
        <v>0</v>
      </c>
      <c r="S304" s="499"/>
      <c r="T304" s="512"/>
      <c r="U304" s="512"/>
      <c r="V304" s="515"/>
      <c r="W304" s="512"/>
      <c r="X304" s="516"/>
      <c r="Y304" s="516"/>
      <c r="Z304" s="456"/>
      <c r="AA304" s="50"/>
      <c r="AB304" s="51"/>
      <c r="AC304" s="19"/>
      <c r="AD304" s="19" t="s">
        <v>55</v>
      </c>
      <c r="AE304" s="461">
        <f t="shared" si="91"/>
        <v>44197</v>
      </c>
      <c r="AF304" s="461">
        <f t="shared" si="77"/>
        <v>44198</v>
      </c>
      <c r="AG304" s="459"/>
      <c r="AH304" s="459"/>
      <c r="AI304" s="459"/>
      <c r="AJ304" s="469">
        <f t="shared" si="78"/>
        <v>0</v>
      </c>
      <c r="AK304" s="469">
        <f t="shared" si="79"/>
        <v>0</v>
      </c>
      <c r="AL304" s="469">
        <f t="shared" si="80"/>
        <v>0</v>
      </c>
      <c r="AM304" s="469">
        <f t="shared" si="81"/>
        <v>0</v>
      </c>
      <c r="AN304" s="469">
        <f t="shared" si="82"/>
        <v>0</v>
      </c>
      <c r="AO304" s="469">
        <f t="shared" si="83"/>
        <v>0</v>
      </c>
      <c r="AP304" s="469">
        <f t="shared" si="84"/>
        <v>0</v>
      </c>
      <c r="AQ304" s="469">
        <f t="shared" si="85"/>
        <v>0</v>
      </c>
      <c r="AR304" s="469">
        <f t="shared" si="86"/>
        <v>0</v>
      </c>
      <c r="AS304" s="469">
        <f t="shared" si="87"/>
        <v>0</v>
      </c>
      <c r="AT304" s="469">
        <f t="shared" si="88"/>
        <v>0</v>
      </c>
      <c r="AU304" s="469">
        <f t="shared" si="89"/>
        <v>0</v>
      </c>
      <c r="AV304" s="469">
        <f t="shared" si="90"/>
        <v>0</v>
      </c>
    </row>
    <row r="305" spans="1:48" ht="46.8" x14ac:dyDescent="0.25">
      <c r="A305" s="463"/>
      <c r="B305" s="463"/>
      <c r="C305" s="46"/>
      <c r="D305" s="52"/>
      <c r="E305" s="458"/>
      <c r="F305" s="47"/>
      <c r="G305" s="457"/>
      <c r="H305" s="462"/>
      <c r="I305" s="465"/>
      <c r="J305" s="466" t="s">
        <v>52</v>
      </c>
      <c r="K305" s="467"/>
      <c r="L305" s="464" t="s">
        <v>52</v>
      </c>
      <c r="M305" s="467"/>
      <c r="N305" s="468"/>
      <c r="O305" s="468"/>
      <c r="P305" s="498"/>
      <c r="Q305" s="499"/>
      <c r="R305" s="501">
        <f t="shared" si="76"/>
        <v>0</v>
      </c>
      <c r="S305" s="499"/>
      <c r="T305" s="512"/>
      <c r="U305" s="512"/>
      <c r="V305" s="515"/>
      <c r="W305" s="512"/>
      <c r="X305" s="516"/>
      <c r="Y305" s="516"/>
      <c r="Z305" s="456"/>
      <c r="AA305" s="50"/>
      <c r="AB305" s="51"/>
      <c r="AC305" s="19"/>
      <c r="AD305" s="19" t="s">
        <v>55</v>
      </c>
      <c r="AE305" s="461">
        <f t="shared" si="91"/>
        <v>44197</v>
      </c>
      <c r="AF305" s="461">
        <f t="shared" si="77"/>
        <v>44198</v>
      </c>
      <c r="AG305" s="459"/>
      <c r="AH305" s="459"/>
      <c r="AI305" s="459"/>
      <c r="AJ305" s="469">
        <f t="shared" si="78"/>
        <v>0</v>
      </c>
      <c r="AK305" s="469">
        <f t="shared" si="79"/>
        <v>0</v>
      </c>
      <c r="AL305" s="469">
        <f t="shared" si="80"/>
        <v>0</v>
      </c>
      <c r="AM305" s="469">
        <f t="shared" si="81"/>
        <v>0</v>
      </c>
      <c r="AN305" s="469">
        <f t="shared" si="82"/>
        <v>0</v>
      </c>
      <c r="AO305" s="469">
        <f t="shared" si="83"/>
        <v>0</v>
      </c>
      <c r="AP305" s="469">
        <f t="shared" si="84"/>
        <v>0</v>
      </c>
      <c r="AQ305" s="469">
        <f t="shared" si="85"/>
        <v>0</v>
      </c>
      <c r="AR305" s="469">
        <f t="shared" si="86"/>
        <v>0</v>
      </c>
      <c r="AS305" s="469">
        <f t="shared" si="87"/>
        <v>0</v>
      </c>
      <c r="AT305" s="469">
        <f t="shared" si="88"/>
        <v>0</v>
      </c>
      <c r="AU305" s="469">
        <f t="shared" si="89"/>
        <v>0</v>
      </c>
      <c r="AV305" s="469">
        <f t="shared" si="90"/>
        <v>0</v>
      </c>
    </row>
    <row r="306" spans="1:48" ht="46.8" x14ac:dyDescent="0.25">
      <c r="A306" s="463"/>
      <c r="B306" s="463"/>
      <c r="C306" s="46"/>
      <c r="D306" s="52"/>
      <c r="E306" s="458"/>
      <c r="F306" s="47"/>
      <c r="G306" s="457"/>
      <c r="H306" s="462"/>
      <c r="I306" s="465"/>
      <c r="J306" s="466" t="s">
        <v>52</v>
      </c>
      <c r="K306" s="467"/>
      <c r="L306" s="464" t="s">
        <v>52</v>
      </c>
      <c r="M306" s="467"/>
      <c r="N306" s="468"/>
      <c r="O306" s="468"/>
      <c r="P306" s="498"/>
      <c r="Q306" s="499"/>
      <c r="R306" s="501">
        <f t="shared" si="76"/>
        <v>0</v>
      </c>
      <c r="S306" s="499"/>
      <c r="T306" s="512"/>
      <c r="U306" s="512"/>
      <c r="V306" s="515"/>
      <c r="W306" s="512"/>
      <c r="X306" s="516"/>
      <c r="Y306" s="516"/>
      <c r="Z306" s="456"/>
      <c r="AA306" s="50"/>
      <c r="AB306" s="51"/>
      <c r="AC306" s="19"/>
      <c r="AD306" s="19" t="s">
        <v>55</v>
      </c>
      <c r="AE306" s="461">
        <f t="shared" si="91"/>
        <v>44197</v>
      </c>
      <c r="AF306" s="461">
        <f t="shared" si="77"/>
        <v>44198</v>
      </c>
      <c r="AG306" s="459"/>
      <c r="AH306" s="459"/>
      <c r="AI306" s="459"/>
      <c r="AJ306" s="469">
        <f t="shared" si="78"/>
        <v>0</v>
      </c>
      <c r="AK306" s="469">
        <f t="shared" si="79"/>
        <v>0</v>
      </c>
      <c r="AL306" s="469">
        <f t="shared" si="80"/>
        <v>0</v>
      </c>
      <c r="AM306" s="469">
        <f t="shared" si="81"/>
        <v>0</v>
      </c>
      <c r="AN306" s="469">
        <f t="shared" si="82"/>
        <v>0</v>
      </c>
      <c r="AO306" s="469">
        <f t="shared" si="83"/>
        <v>0</v>
      </c>
      <c r="AP306" s="469">
        <f t="shared" si="84"/>
        <v>0</v>
      </c>
      <c r="AQ306" s="469">
        <f t="shared" si="85"/>
        <v>0</v>
      </c>
      <c r="AR306" s="469">
        <f t="shared" si="86"/>
        <v>0</v>
      </c>
      <c r="AS306" s="469">
        <f t="shared" si="87"/>
        <v>0</v>
      </c>
      <c r="AT306" s="469">
        <f t="shared" si="88"/>
        <v>0</v>
      </c>
      <c r="AU306" s="469">
        <f t="shared" si="89"/>
        <v>0</v>
      </c>
      <c r="AV306" s="469">
        <f t="shared" si="90"/>
        <v>0</v>
      </c>
    </row>
    <row r="307" spans="1:48" ht="46.8" x14ac:dyDescent="0.25">
      <c r="A307" s="463"/>
      <c r="B307" s="463"/>
      <c r="C307" s="46"/>
      <c r="D307" s="52"/>
      <c r="E307" s="458"/>
      <c r="F307" s="47"/>
      <c r="G307" s="457"/>
      <c r="H307" s="462"/>
      <c r="I307" s="465"/>
      <c r="J307" s="466" t="s">
        <v>52</v>
      </c>
      <c r="K307" s="467"/>
      <c r="L307" s="464" t="s">
        <v>52</v>
      </c>
      <c r="M307" s="467"/>
      <c r="N307" s="468"/>
      <c r="O307" s="468"/>
      <c r="P307" s="498"/>
      <c r="Q307" s="499"/>
      <c r="R307" s="501">
        <f t="shared" si="76"/>
        <v>0</v>
      </c>
      <c r="S307" s="499"/>
      <c r="T307" s="512"/>
      <c r="U307" s="512"/>
      <c r="V307" s="515"/>
      <c r="W307" s="512"/>
      <c r="X307" s="516"/>
      <c r="Y307" s="516"/>
      <c r="Z307" s="456"/>
      <c r="AA307" s="50"/>
      <c r="AB307" s="51"/>
      <c r="AC307" s="19"/>
      <c r="AD307" s="19" t="s">
        <v>55</v>
      </c>
      <c r="AE307" s="461">
        <f t="shared" si="91"/>
        <v>44197</v>
      </c>
      <c r="AF307" s="461">
        <f t="shared" si="77"/>
        <v>44198</v>
      </c>
      <c r="AG307" s="459"/>
      <c r="AH307" s="459"/>
      <c r="AI307" s="459"/>
      <c r="AJ307" s="469">
        <f t="shared" si="78"/>
        <v>0</v>
      </c>
      <c r="AK307" s="469">
        <f t="shared" si="79"/>
        <v>0</v>
      </c>
      <c r="AL307" s="469">
        <f t="shared" si="80"/>
        <v>0</v>
      </c>
      <c r="AM307" s="469">
        <f t="shared" si="81"/>
        <v>0</v>
      </c>
      <c r="AN307" s="469">
        <f t="shared" si="82"/>
        <v>0</v>
      </c>
      <c r="AO307" s="469">
        <f t="shared" si="83"/>
        <v>0</v>
      </c>
      <c r="AP307" s="469">
        <f t="shared" si="84"/>
        <v>0</v>
      </c>
      <c r="AQ307" s="469">
        <f t="shared" si="85"/>
        <v>0</v>
      </c>
      <c r="AR307" s="469">
        <f t="shared" si="86"/>
        <v>0</v>
      </c>
      <c r="AS307" s="469">
        <f t="shared" si="87"/>
        <v>0</v>
      </c>
      <c r="AT307" s="469">
        <f t="shared" si="88"/>
        <v>0</v>
      </c>
      <c r="AU307" s="469">
        <f t="shared" si="89"/>
        <v>0</v>
      </c>
      <c r="AV307" s="469">
        <f t="shared" si="90"/>
        <v>0</v>
      </c>
    </row>
    <row r="308" spans="1:48" ht="46.8" x14ac:dyDescent="0.25">
      <c r="A308" s="463"/>
      <c r="B308" s="463"/>
      <c r="C308" s="46"/>
      <c r="D308" s="52"/>
      <c r="E308" s="458"/>
      <c r="F308" s="47"/>
      <c r="G308" s="457"/>
      <c r="H308" s="462"/>
      <c r="I308" s="465"/>
      <c r="J308" s="466" t="s">
        <v>52</v>
      </c>
      <c r="K308" s="467"/>
      <c r="L308" s="464" t="s">
        <v>52</v>
      </c>
      <c r="M308" s="467"/>
      <c r="N308" s="468"/>
      <c r="O308" s="468"/>
      <c r="P308" s="498"/>
      <c r="Q308" s="499"/>
      <c r="R308" s="501">
        <f t="shared" si="76"/>
        <v>0</v>
      </c>
      <c r="S308" s="499"/>
      <c r="T308" s="512"/>
      <c r="U308" s="512"/>
      <c r="V308" s="515"/>
      <c r="W308" s="512"/>
      <c r="X308" s="516"/>
      <c r="Y308" s="516"/>
      <c r="Z308" s="456"/>
      <c r="AA308" s="50"/>
      <c r="AB308" s="51"/>
      <c r="AC308" s="19"/>
      <c r="AD308" s="19" t="s">
        <v>55</v>
      </c>
      <c r="AE308" s="461">
        <f t="shared" si="91"/>
        <v>44197</v>
      </c>
      <c r="AF308" s="461">
        <f t="shared" si="77"/>
        <v>44198</v>
      </c>
      <c r="AG308" s="459"/>
      <c r="AH308" s="459"/>
      <c r="AI308" s="459"/>
      <c r="AJ308" s="469">
        <f t="shared" si="78"/>
        <v>0</v>
      </c>
      <c r="AK308" s="469">
        <f t="shared" si="79"/>
        <v>0</v>
      </c>
      <c r="AL308" s="469">
        <f t="shared" si="80"/>
        <v>0</v>
      </c>
      <c r="AM308" s="469">
        <f t="shared" si="81"/>
        <v>0</v>
      </c>
      <c r="AN308" s="469">
        <f t="shared" si="82"/>
        <v>0</v>
      </c>
      <c r="AO308" s="469">
        <f t="shared" si="83"/>
        <v>0</v>
      </c>
      <c r="AP308" s="469">
        <f t="shared" si="84"/>
        <v>0</v>
      </c>
      <c r="AQ308" s="469">
        <f t="shared" si="85"/>
        <v>0</v>
      </c>
      <c r="AR308" s="469">
        <f t="shared" si="86"/>
        <v>0</v>
      </c>
      <c r="AS308" s="469">
        <f t="shared" si="87"/>
        <v>0</v>
      </c>
      <c r="AT308" s="469">
        <f t="shared" si="88"/>
        <v>0</v>
      </c>
      <c r="AU308" s="469">
        <f t="shared" si="89"/>
        <v>0</v>
      </c>
      <c r="AV308" s="469">
        <f t="shared" si="90"/>
        <v>0</v>
      </c>
    </row>
    <row r="309" spans="1:48" ht="46.8" x14ac:dyDescent="0.25">
      <c r="A309" s="463"/>
      <c r="B309" s="463"/>
      <c r="C309" s="46"/>
      <c r="D309" s="52"/>
      <c r="E309" s="458"/>
      <c r="F309" s="47"/>
      <c r="G309" s="457"/>
      <c r="H309" s="462"/>
      <c r="I309" s="465"/>
      <c r="J309" s="466" t="s">
        <v>52</v>
      </c>
      <c r="K309" s="467"/>
      <c r="L309" s="464" t="s">
        <v>52</v>
      </c>
      <c r="M309" s="467"/>
      <c r="N309" s="468"/>
      <c r="O309" s="468"/>
      <c r="P309" s="498"/>
      <c r="Q309" s="499"/>
      <c r="R309" s="501">
        <f t="shared" si="76"/>
        <v>0</v>
      </c>
      <c r="S309" s="499"/>
      <c r="T309" s="512"/>
      <c r="U309" s="512"/>
      <c r="V309" s="515"/>
      <c r="W309" s="512"/>
      <c r="X309" s="516"/>
      <c r="Y309" s="516"/>
      <c r="Z309" s="456"/>
      <c r="AA309" s="50"/>
      <c r="AB309" s="51"/>
      <c r="AC309" s="19"/>
      <c r="AD309" s="19" t="s">
        <v>55</v>
      </c>
      <c r="AE309" s="461">
        <f t="shared" si="91"/>
        <v>44197</v>
      </c>
      <c r="AF309" s="461">
        <f t="shared" si="77"/>
        <v>44198</v>
      </c>
      <c r="AG309" s="459"/>
      <c r="AH309" s="459"/>
      <c r="AI309" s="459"/>
      <c r="AJ309" s="469">
        <f t="shared" si="78"/>
        <v>0</v>
      </c>
      <c r="AK309" s="469">
        <f t="shared" si="79"/>
        <v>0</v>
      </c>
      <c r="AL309" s="469">
        <f t="shared" si="80"/>
        <v>0</v>
      </c>
      <c r="AM309" s="469">
        <f t="shared" si="81"/>
        <v>0</v>
      </c>
      <c r="AN309" s="469">
        <f t="shared" si="82"/>
        <v>0</v>
      </c>
      <c r="AO309" s="469">
        <f t="shared" si="83"/>
        <v>0</v>
      </c>
      <c r="AP309" s="469">
        <f t="shared" si="84"/>
        <v>0</v>
      </c>
      <c r="AQ309" s="469">
        <f t="shared" si="85"/>
        <v>0</v>
      </c>
      <c r="AR309" s="469">
        <f t="shared" si="86"/>
        <v>0</v>
      </c>
      <c r="AS309" s="469">
        <f t="shared" si="87"/>
        <v>0</v>
      </c>
      <c r="AT309" s="469">
        <f t="shared" si="88"/>
        <v>0</v>
      </c>
      <c r="AU309" s="469">
        <f t="shared" si="89"/>
        <v>0</v>
      </c>
      <c r="AV309" s="469">
        <f t="shared" si="90"/>
        <v>0</v>
      </c>
    </row>
    <row r="310" spans="1:48" ht="46.8" x14ac:dyDescent="0.25">
      <c r="A310" s="463"/>
      <c r="B310" s="463"/>
      <c r="C310" s="46"/>
      <c r="D310" s="52"/>
      <c r="E310" s="458"/>
      <c r="F310" s="47"/>
      <c r="G310" s="457"/>
      <c r="H310" s="462"/>
      <c r="I310" s="465"/>
      <c r="J310" s="466" t="s">
        <v>52</v>
      </c>
      <c r="K310" s="467"/>
      <c r="L310" s="464" t="s">
        <v>52</v>
      </c>
      <c r="M310" s="467"/>
      <c r="N310" s="468"/>
      <c r="O310" s="468"/>
      <c r="P310" s="498"/>
      <c r="Q310" s="499"/>
      <c r="R310" s="501">
        <f t="shared" si="76"/>
        <v>0</v>
      </c>
      <c r="S310" s="499"/>
      <c r="T310" s="512"/>
      <c r="U310" s="512"/>
      <c r="V310" s="515"/>
      <c r="W310" s="512"/>
      <c r="X310" s="516"/>
      <c r="Y310" s="516"/>
      <c r="Z310" s="456"/>
      <c r="AA310" s="50"/>
      <c r="AB310" s="51"/>
      <c r="AC310" s="19"/>
      <c r="AD310" s="19" t="s">
        <v>55</v>
      </c>
      <c r="AE310" s="461">
        <f t="shared" si="91"/>
        <v>44197</v>
      </c>
      <c r="AF310" s="461">
        <f t="shared" si="77"/>
        <v>44198</v>
      </c>
      <c r="AG310" s="459"/>
      <c r="AH310" s="459"/>
      <c r="AI310" s="459"/>
      <c r="AJ310" s="469">
        <f t="shared" si="78"/>
        <v>0</v>
      </c>
      <c r="AK310" s="469">
        <f t="shared" si="79"/>
        <v>0</v>
      </c>
      <c r="AL310" s="469">
        <f t="shared" si="80"/>
        <v>0</v>
      </c>
      <c r="AM310" s="469">
        <f t="shared" si="81"/>
        <v>0</v>
      </c>
      <c r="AN310" s="469">
        <f t="shared" si="82"/>
        <v>0</v>
      </c>
      <c r="AO310" s="469">
        <f t="shared" si="83"/>
        <v>0</v>
      </c>
      <c r="AP310" s="469">
        <f t="shared" si="84"/>
        <v>0</v>
      </c>
      <c r="AQ310" s="469">
        <f t="shared" si="85"/>
        <v>0</v>
      </c>
      <c r="AR310" s="469">
        <f t="shared" si="86"/>
        <v>0</v>
      </c>
      <c r="AS310" s="469">
        <f t="shared" si="87"/>
        <v>0</v>
      </c>
      <c r="AT310" s="469">
        <f t="shared" si="88"/>
        <v>0</v>
      </c>
      <c r="AU310" s="469">
        <f t="shared" si="89"/>
        <v>0</v>
      </c>
      <c r="AV310" s="469">
        <f t="shared" si="90"/>
        <v>0</v>
      </c>
    </row>
    <row r="311" spans="1:48" ht="46.8" x14ac:dyDescent="0.25">
      <c r="A311" s="463"/>
      <c r="B311" s="463"/>
      <c r="C311" s="46"/>
      <c r="D311" s="52"/>
      <c r="E311" s="458"/>
      <c r="F311" s="47"/>
      <c r="G311" s="457"/>
      <c r="H311" s="462"/>
      <c r="I311" s="465"/>
      <c r="J311" s="466" t="s">
        <v>52</v>
      </c>
      <c r="K311" s="467"/>
      <c r="L311" s="464" t="s">
        <v>52</v>
      </c>
      <c r="M311" s="467"/>
      <c r="N311" s="468"/>
      <c r="O311" s="468"/>
      <c r="P311" s="498"/>
      <c r="Q311" s="499"/>
      <c r="R311" s="501">
        <f t="shared" si="76"/>
        <v>0</v>
      </c>
      <c r="S311" s="499"/>
      <c r="T311" s="512"/>
      <c r="U311" s="512"/>
      <c r="V311" s="515"/>
      <c r="W311" s="512"/>
      <c r="X311" s="516"/>
      <c r="Y311" s="516"/>
      <c r="Z311" s="456"/>
      <c r="AA311" s="50"/>
      <c r="AB311" s="51"/>
      <c r="AC311" s="19"/>
      <c r="AD311" s="19" t="s">
        <v>55</v>
      </c>
      <c r="AE311" s="461">
        <f t="shared" si="91"/>
        <v>44197</v>
      </c>
      <c r="AF311" s="461">
        <f t="shared" si="77"/>
        <v>44198</v>
      </c>
      <c r="AG311" s="459"/>
      <c r="AH311" s="459"/>
      <c r="AI311" s="459"/>
      <c r="AJ311" s="469">
        <f t="shared" si="78"/>
        <v>0</v>
      </c>
      <c r="AK311" s="469">
        <f t="shared" si="79"/>
        <v>0</v>
      </c>
      <c r="AL311" s="469">
        <f t="shared" si="80"/>
        <v>0</v>
      </c>
      <c r="AM311" s="469">
        <f t="shared" si="81"/>
        <v>0</v>
      </c>
      <c r="AN311" s="469">
        <f t="shared" si="82"/>
        <v>0</v>
      </c>
      <c r="AO311" s="469">
        <f t="shared" si="83"/>
        <v>0</v>
      </c>
      <c r="AP311" s="469">
        <f t="shared" si="84"/>
        <v>0</v>
      </c>
      <c r="AQ311" s="469">
        <f t="shared" si="85"/>
        <v>0</v>
      </c>
      <c r="AR311" s="469">
        <f t="shared" si="86"/>
        <v>0</v>
      </c>
      <c r="AS311" s="469">
        <f t="shared" si="87"/>
        <v>0</v>
      </c>
      <c r="AT311" s="469">
        <f t="shared" si="88"/>
        <v>0</v>
      </c>
      <c r="AU311" s="469">
        <f t="shared" si="89"/>
        <v>0</v>
      </c>
      <c r="AV311" s="469">
        <f t="shared" si="90"/>
        <v>0</v>
      </c>
    </row>
    <row r="312" spans="1:48" ht="46.8" x14ac:dyDescent="0.25">
      <c r="A312" s="463"/>
      <c r="B312" s="463"/>
      <c r="C312" s="46"/>
      <c r="D312" s="52"/>
      <c r="E312" s="458"/>
      <c r="F312" s="47"/>
      <c r="G312" s="457"/>
      <c r="H312" s="462"/>
      <c r="I312" s="465"/>
      <c r="J312" s="466" t="s">
        <v>52</v>
      </c>
      <c r="K312" s="467"/>
      <c r="L312" s="464" t="s">
        <v>52</v>
      </c>
      <c r="M312" s="467"/>
      <c r="N312" s="468"/>
      <c r="O312" s="468"/>
      <c r="P312" s="498"/>
      <c r="Q312" s="499"/>
      <c r="R312" s="501">
        <f t="shared" si="76"/>
        <v>0</v>
      </c>
      <c r="S312" s="499"/>
      <c r="T312" s="512"/>
      <c r="U312" s="512"/>
      <c r="V312" s="515"/>
      <c r="W312" s="512"/>
      <c r="X312" s="516"/>
      <c r="Y312" s="516"/>
      <c r="Z312" s="456"/>
      <c r="AA312" s="50"/>
      <c r="AB312" s="51"/>
      <c r="AC312" s="19"/>
      <c r="AD312" s="19" t="s">
        <v>55</v>
      </c>
      <c r="AE312" s="461">
        <f t="shared" si="91"/>
        <v>44197</v>
      </c>
      <c r="AF312" s="461">
        <f t="shared" si="77"/>
        <v>44198</v>
      </c>
      <c r="AG312" s="459"/>
      <c r="AH312" s="459"/>
      <c r="AI312" s="459"/>
      <c r="AJ312" s="469">
        <f t="shared" si="78"/>
        <v>0</v>
      </c>
      <c r="AK312" s="469">
        <f t="shared" si="79"/>
        <v>0</v>
      </c>
      <c r="AL312" s="469">
        <f t="shared" si="80"/>
        <v>0</v>
      </c>
      <c r="AM312" s="469">
        <f t="shared" si="81"/>
        <v>0</v>
      </c>
      <c r="AN312" s="469">
        <f t="shared" si="82"/>
        <v>0</v>
      </c>
      <c r="AO312" s="469">
        <f t="shared" si="83"/>
        <v>0</v>
      </c>
      <c r="AP312" s="469">
        <f t="shared" si="84"/>
        <v>0</v>
      </c>
      <c r="AQ312" s="469">
        <f t="shared" si="85"/>
        <v>0</v>
      </c>
      <c r="AR312" s="469">
        <f t="shared" si="86"/>
        <v>0</v>
      </c>
      <c r="AS312" s="469">
        <f t="shared" si="87"/>
        <v>0</v>
      </c>
      <c r="AT312" s="469">
        <f t="shared" si="88"/>
        <v>0</v>
      </c>
      <c r="AU312" s="469">
        <f t="shared" si="89"/>
        <v>0</v>
      </c>
      <c r="AV312" s="469">
        <f t="shared" si="90"/>
        <v>0</v>
      </c>
    </row>
    <row r="313" spans="1:48" ht="46.8" x14ac:dyDescent="0.25">
      <c r="A313" s="463"/>
      <c r="B313" s="463"/>
      <c r="C313" s="46"/>
      <c r="D313" s="52"/>
      <c r="E313" s="458"/>
      <c r="F313" s="47"/>
      <c r="G313" s="457"/>
      <c r="H313" s="462"/>
      <c r="I313" s="465"/>
      <c r="J313" s="466" t="s">
        <v>52</v>
      </c>
      <c r="K313" s="467"/>
      <c r="L313" s="464" t="s">
        <v>52</v>
      </c>
      <c r="M313" s="467"/>
      <c r="N313" s="468"/>
      <c r="O313" s="468"/>
      <c r="P313" s="498"/>
      <c r="Q313" s="499"/>
      <c r="R313" s="501">
        <f t="shared" si="76"/>
        <v>0</v>
      </c>
      <c r="S313" s="499"/>
      <c r="T313" s="512"/>
      <c r="U313" s="512"/>
      <c r="V313" s="515"/>
      <c r="W313" s="512"/>
      <c r="X313" s="516"/>
      <c r="Y313" s="516"/>
      <c r="Z313" s="456"/>
      <c r="AA313" s="50"/>
      <c r="AB313" s="51"/>
      <c r="AC313" s="19"/>
      <c r="AD313" s="19" t="s">
        <v>55</v>
      </c>
      <c r="AE313" s="461">
        <f t="shared" si="91"/>
        <v>44197</v>
      </c>
      <c r="AF313" s="461">
        <f t="shared" si="77"/>
        <v>44198</v>
      </c>
      <c r="AG313" s="459"/>
      <c r="AH313" s="459"/>
      <c r="AI313" s="459"/>
      <c r="AJ313" s="469">
        <f t="shared" si="78"/>
        <v>0</v>
      </c>
      <c r="AK313" s="469">
        <f t="shared" si="79"/>
        <v>0</v>
      </c>
      <c r="AL313" s="469">
        <f t="shared" si="80"/>
        <v>0</v>
      </c>
      <c r="AM313" s="469">
        <f t="shared" si="81"/>
        <v>0</v>
      </c>
      <c r="AN313" s="469">
        <f t="shared" si="82"/>
        <v>0</v>
      </c>
      <c r="AO313" s="469">
        <f t="shared" si="83"/>
        <v>0</v>
      </c>
      <c r="AP313" s="469">
        <f t="shared" si="84"/>
        <v>0</v>
      </c>
      <c r="AQ313" s="469">
        <f t="shared" si="85"/>
        <v>0</v>
      </c>
      <c r="AR313" s="469">
        <f t="shared" si="86"/>
        <v>0</v>
      </c>
      <c r="AS313" s="469">
        <f t="shared" si="87"/>
        <v>0</v>
      </c>
      <c r="AT313" s="469">
        <f t="shared" si="88"/>
        <v>0</v>
      </c>
      <c r="AU313" s="469">
        <f t="shared" si="89"/>
        <v>0</v>
      </c>
      <c r="AV313" s="469">
        <f t="shared" si="90"/>
        <v>0</v>
      </c>
    </row>
    <row r="314" spans="1:48" ht="46.8" x14ac:dyDescent="0.25">
      <c r="A314" s="463"/>
      <c r="B314" s="463"/>
      <c r="C314" s="46"/>
      <c r="D314" s="52"/>
      <c r="E314" s="458"/>
      <c r="F314" s="47"/>
      <c r="G314" s="457"/>
      <c r="H314" s="462"/>
      <c r="I314" s="465"/>
      <c r="J314" s="466" t="s">
        <v>52</v>
      </c>
      <c r="K314" s="467"/>
      <c r="L314" s="464" t="s">
        <v>52</v>
      </c>
      <c r="M314" s="467"/>
      <c r="N314" s="468"/>
      <c r="O314" s="468"/>
      <c r="P314" s="498"/>
      <c r="Q314" s="499"/>
      <c r="R314" s="501">
        <f t="shared" si="76"/>
        <v>0</v>
      </c>
      <c r="S314" s="499"/>
      <c r="T314" s="512"/>
      <c r="U314" s="512"/>
      <c r="V314" s="515"/>
      <c r="W314" s="512"/>
      <c r="X314" s="516"/>
      <c r="Y314" s="516"/>
      <c r="Z314" s="456"/>
      <c r="AA314" s="50"/>
      <c r="AB314" s="51"/>
      <c r="AC314" s="19"/>
      <c r="AD314" s="19" t="s">
        <v>55</v>
      </c>
      <c r="AE314" s="461">
        <f t="shared" si="91"/>
        <v>44197</v>
      </c>
      <c r="AF314" s="461">
        <f t="shared" si="77"/>
        <v>44198</v>
      </c>
      <c r="AG314" s="459"/>
      <c r="AH314" s="459"/>
      <c r="AI314" s="459"/>
      <c r="AJ314" s="469">
        <f t="shared" si="78"/>
        <v>0</v>
      </c>
      <c r="AK314" s="469">
        <f t="shared" si="79"/>
        <v>0</v>
      </c>
      <c r="AL314" s="469">
        <f t="shared" si="80"/>
        <v>0</v>
      </c>
      <c r="AM314" s="469">
        <f t="shared" si="81"/>
        <v>0</v>
      </c>
      <c r="AN314" s="469">
        <f t="shared" si="82"/>
        <v>0</v>
      </c>
      <c r="AO314" s="469">
        <f t="shared" si="83"/>
        <v>0</v>
      </c>
      <c r="AP314" s="469">
        <f t="shared" si="84"/>
        <v>0</v>
      </c>
      <c r="AQ314" s="469">
        <f t="shared" si="85"/>
        <v>0</v>
      </c>
      <c r="AR314" s="469">
        <f t="shared" si="86"/>
        <v>0</v>
      </c>
      <c r="AS314" s="469">
        <f t="shared" si="87"/>
        <v>0</v>
      </c>
      <c r="AT314" s="469">
        <f t="shared" si="88"/>
        <v>0</v>
      </c>
      <c r="AU314" s="469">
        <f t="shared" si="89"/>
        <v>0</v>
      </c>
      <c r="AV314" s="469">
        <f t="shared" si="90"/>
        <v>0</v>
      </c>
    </row>
    <row r="315" spans="1:48" ht="46.8" x14ac:dyDescent="0.25">
      <c r="A315" s="463"/>
      <c r="B315" s="463"/>
      <c r="C315" s="46"/>
      <c r="D315" s="52"/>
      <c r="E315" s="458"/>
      <c r="F315" s="47"/>
      <c r="G315" s="457"/>
      <c r="H315" s="462"/>
      <c r="I315" s="465"/>
      <c r="J315" s="466" t="s">
        <v>52</v>
      </c>
      <c r="K315" s="467"/>
      <c r="L315" s="464" t="s">
        <v>52</v>
      </c>
      <c r="M315" s="467"/>
      <c r="N315" s="468"/>
      <c r="O315" s="468"/>
      <c r="P315" s="498"/>
      <c r="Q315" s="499"/>
      <c r="R315" s="501">
        <f t="shared" si="76"/>
        <v>0</v>
      </c>
      <c r="S315" s="499"/>
      <c r="T315" s="512"/>
      <c r="U315" s="512"/>
      <c r="V315" s="515"/>
      <c r="W315" s="512"/>
      <c r="X315" s="516"/>
      <c r="Y315" s="516"/>
      <c r="Z315" s="456"/>
      <c r="AA315" s="50"/>
      <c r="AB315" s="51"/>
      <c r="AC315" s="19"/>
      <c r="AD315" s="19" t="s">
        <v>55</v>
      </c>
      <c r="AE315" s="461">
        <f t="shared" si="91"/>
        <v>44197</v>
      </c>
      <c r="AF315" s="461">
        <f t="shared" si="77"/>
        <v>44198</v>
      </c>
      <c r="AG315" s="459"/>
      <c r="AH315" s="459"/>
      <c r="AI315" s="459"/>
      <c r="AJ315" s="469">
        <f t="shared" si="78"/>
        <v>0</v>
      </c>
      <c r="AK315" s="469">
        <f t="shared" si="79"/>
        <v>0</v>
      </c>
      <c r="AL315" s="469">
        <f t="shared" si="80"/>
        <v>0</v>
      </c>
      <c r="AM315" s="469">
        <f t="shared" si="81"/>
        <v>0</v>
      </c>
      <c r="AN315" s="469">
        <f t="shared" si="82"/>
        <v>0</v>
      </c>
      <c r="AO315" s="469">
        <f t="shared" si="83"/>
        <v>0</v>
      </c>
      <c r="AP315" s="469">
        <f t="shared" si="84"/>
        <v>0</v>
      </c>
      <c r="AQ315" s="469">
        <f t="shared" si="85"/>
        <v>0</v>
      </c>
      <c r="AR315" s="469">
        <f t="shared" si="86"/>
        <v>0</v>
      </c>
      <c r="AS315" s="469">
        <f t="shared" si="87"/>
        <v>0</v>
      </c>
      <c r="AT315" s="469">
        <f t="shared" si="88"/>
        <v>0</v>
      </c>
      <c r="AU315" s="469">
        <f t="shared" si="89"/>
        <v>0</v>
      </c>
      <c r="AV315" s="469">
        <f t="shared" si="90"/>
        <v>0</v>
      </c>
    </row>
    <row r="316" spans="1:48" ht="46.8" x14ac:dyDescent="0.25">
      <c r="A316" s="463"/>
      <c r="B316" s="463"/>
      <c r="C316" s="46"/>
      <c r="D316" s="52"/>
      <c r="E316" s="458"/>
      <c r="F316" s="47"/>
      <c r="G316" s="457"/>
      <c r="H316" s="462"/>
      <c r="I316" s="465"/>
      <c r="J316" s="466" t="s">
        <v>52</v>
      </c>
      <c r="K316" s="467"/>
      <c r="L316" s="464" t="s">
        <v>52</v>
      </c>
      <c r="M316" s="467"/>
      <c r="N316" s="468"/>
      <c r="O316" s="468"/>
      <c r="P316" s="498"/>
      <c r="Q316" s="499"/>
      <c r="R316" s="501">
        <f t="shared" si="76"/>
        <v>0</v>
      </c>
      <c r="S316" s="499"/>
      <c r="T316" s="512"/>
      <c r="U316" s="512"/>
      <c r="V316" s="515"/>
      <c r="W316" s="512"/>
      <c r="X316" s="516"/>
      <c r="Y316" s="516"/>
      <c r="Z316" s="456"/>
      <c r="AA316" s="50"/>
      <c r="AB316" s="51"/>
      <c r="AC316" s="19"/>
      <c r="AD316" s="19" t="s">
        <v>55</v>
      </c>
      <c r="AE316" s="461">
        <f t="shared" si="91"/>
        <v>44197</v>
      </c>
      <c r="AF316" s="461">
        <f t="shared" si="77"/>
        <v>44198</v>
      </c>
      <c r="AG316" s="459"/>
      <c r="AH316" s="459"/>
      <c r="AI316" s="459"/>
      <c r="AJ316" s="469">
        <f t="shared" si="78"/>
        <v>0</v>
      </c>
      <c r="AK316" s="469">
        <f t="shared" si="79"/>
        <v>0</v>
      </c>
      <c r="AL316" s="469">
        <f t="shared" si="80"/>
        <v>0</v>
      </c>
      <c r="AM316" s="469">
        <f t="shared" si="81"/>
        <v>0</v>
      </c>
      <c r="AN316" s="469">
        <f t="shared" si="82"/>
        <v>0</v>
      </c>
      <c r="AO316" s="469">
        <f t="shared" si="83"/>
        <v>0</v>
      </c>
      <c r="AP316" s="469">
        <f t="shared" si="84"/>
        <v>0</v>
      </c>
      <c r="AQ316" s="469">
        <f t="shared" si="85"/>
        <v>0</v>
      </c>
      <c r="AR316" s="469">
        <f t="shared" si="86"/>
        <v>0</v>
      </c>
      <c r="AS316" s="469">
        <f t="shared" si="87"/>
        <v>0</v>
      </c>
      <c r="AT316" s="469">
        <f t="shared" si="88"/>
        <v>0</v>
      </c>
      <c r="AU316" s="469">
        <f t="shared" si="89"/>
        <v>0</v>
      </c>
      <c r="AV316" s="469">
        <f t="shared" si="90"/>
        <v>0</v>
      </c>
    </row>
    <row r="317" spans="1:48" ht="46.8" x14ac:dyDescent="0.25">
      <c r="A317" s="463"/>
      <c r="B317" s="463"/>
      <c r="C317" s="46"/>
      <c r="D317" s="52"/>
      <c r="E317" s="458"/>
      <c r="F317" s="47"/>
      <c r="G317" s="457"/>
      <c r="H317" s="462"/>
      <c r="I317" s="465"/>
      <c r="J317" s="466" t="s">
        <v>52</v>
      </c>
      <c r="K317" s="467"/>
      <c r="L317" s="464" t="s">
        <v>52</v>
      </c>
      <c r="M317" s="467"/>
      <c r="N317" s="468"/>
      <c r="O317" s="468"/>
      <c r="P317" s="498"/>
      <c r="Q317" s="499"/>
      <c r="R317" s="501">
        <f t="shared" si="76"/>
        <v>0</v>
      </c>
      <c r="S317" s="499"/>
      <c r="T317" s="512"/>
      <c r="U317" s="512"/>
      <c r="V317" s="515"/>
      <c r="W317" s="512"/>
      <c r="X317" s="516"/>
      <c r="Y317" s="516"/>
      <c r="Z317" s="456"/>
      <c r="AA317" s="50"/>
      <c r="AB317" s="51"/>
      <c r="AC317" s="19"/>
      <c r="AD317" s="19" t="s">
        <v>55</v>
      </c>
      <c r="AE317" s="461">
        <f t="shared" si="91"/>
        <v>44197</v>
      </c>
      <c r="AF317" s="461">
        <f t="shared" si="77"/>
        <v>44198</v>
      </c>
      <c r="AG317" s="459"/>
      <c r="AH317" s="459"/>
      <c r="AI317" s="459"/>
      <c r="AJ317" s="469">
        <f t="shared" si="78"/>
        <v>0</v>
      </c>
      <c r="AK317" s="469">
        <f t="shared" si="79"/>
        <v>0</v>
      </c>
      <c r="AL317" s="469">
        <f t="shared" si="80"/>
        <v>0</v>
      </c>
      <c r="AM317" s="469">
        <f t="shared" si="81"/>
        <v>0</v>
      </c>
      <c r="AN317" s="469">
        <f t="shared" si="82"/>
        <v>0</v>
      </c>
      <c r="AO317" s="469">
        <f t="shared" si="83"/>
        <v>0</v>
      </c>
      <c r="AP317" s="469">
        <f t="shared" si="84"/>
        <v>0</v>
      </c>
      <c r="AQ317" s="469">
        <f t="shared" si="85"/>
        <v>0</v>
      </c>
      <c r="AR317" s="469">
        <f t="shared" si="86"/>
        <v>0</v>
      </c>
      <c r="AS317" s="469">
        <f t="shared" si="87"/>
        <v>0</v>
      </c>
      <c r="AT317" s="469">
        <f t="shared" si="88"/>
        <v>0</v>
      </c>
      <c r="AU317" s="469">
        <f t="shared" si="89"/>
        <v>0</v>
      </c>
      <c r="AV317" s="469">
        <f t="shared" si="90"/>
        <v>0</v>
      </c>
    </row>
    <row r="318" spans="1:48" ht="46.8" x14ac:dyDescent="0.25">
      <c r="A318" s="463"/>
      <c r="B318" s="463"/>
      <c r="C318" s="46"/>
      <c r="D318" s="52"/>
      <c r="E318" s="458"/>
      <c r="F318" s="47"/>
      <c r="G318" s="457"/>
      <c r="H318" s="462"/>
      <c r="I318" s="465"/>
      <c r="J318" s="466" t="s">
        <v>52</v>
      </c>
      <c r="K318" s="467"/>
      <c r="L318" s="464" t="s">
        <v>52</v>
      </c>
      <c r="M318" s="467"/>
      <c r="N318" s="468"/>
      <c r="O318" s="468"/>
      <c r="P318" s="498"/>
      <c r="Q318" s="499"/>
      <c r="R318" s="501">
        <f t="shared" si="76"/>
        <v>0</v>
      </c>
      <c r="S318" s="499"/>
      <c r="T318" s="512"/>
      <c r="U318" s="512"/>
      <c r="V318" s="515"/>
      <c r="W318" s="512"/>
      <c r="X318" s="516"/>
      <c r="Y318" s="516"/>
      <c r="Z318" s="456"/>
      <c r="AA318" s="50"/>
      <c r="AB318" s="51"/>
      <c r="AC318" s="19"/>
      <c r="AD318" s="19" t="s">
        <v>55</v>
      </c>
      <c r="AE318" s="461">
        <f t="shared" si="91"/>
        <v>44197</v>
      </c>
      <c r="AF318" s="461">
        <f t="shared" si="77"/>
        <v>44198</v>
      </c>
      <c r="AG318" s="459"/>
      <c r="AH318" s="459"/>
      <c r="AI318" s="459"/>
      <c r="AJ318" s="469">
        <f t="shared" si="78"/>
        <v>0</v>
      </c>
      <c r="AK318" s="469">
        <f t="shared" si="79"/>
        <v>0</v>
      </c>
      <c r="AL318" s="469">
        <f t="shared" si="80"/>
        <v>0</v>
      </c>
      <c r="AM318" s="469">
        <f t="shared" si="81"/>
        <v>0</v>
      </c>
      <c r="AN318" s="469">
        <f t="shared" si="82"/>
        <v>0</v>
      </c>
      <c r="AO318" s="469">
        <f t="shared" si="83"/>
        <v>0</v>
      </c>
      <c r="AP318" s="469">
        <f t="shared" si="84"/>
        <v>0</v>
      </c>
      <c r="AQ318" s="469">
        <f t="shared" si="85"/>
        <v>0</v>
      </c>
      <c r="AR318" s="469">
        <f t="shared" si="86"/>
        <v>0</v>
      </c>
      <c r="AS318" s="469">
        <f t="shared" si="87"/>
        <v>0</v>
      </c>
      <c r="AT318" s="469">
        <f t="shared" si="88"/>
        <v>0</v>
      </c>
      <c r="AU318" s="469">
        <f t="shared" si="89"/>
        <v>0</v>
      </c>
      <c r="AV318" s="469">
        <f t="shared" si="90"/>
        <v>0</v>
      </c>
    </row>
    <row r="319" spans="1:48" ht="46.8" x14ac:dyDescent="0.25">
      <c r="A319" s="463"/>
      <c r="B319" s="463"/>
      <c r="C319" s="46"/>
      <c r="D319" s="52"/>
      <c r="E319" s="458"/>
      <c r="F319" s="47"/>
      <c r="G319" s="457"/>
      <c r="H319" s="462"/>
      <c r="I319" s="465"/>
      <c r="J319" s="466" t="s">
        <v>52</v>
      </c>
      <c r="K319" s="467"/>
      <c r="L319" s="464" t="s">
        <v>52</v>
      </c>
      <c r="M319" s="467"/>
      <c r="N319" s="468"/>
      <c r="O319" s="468"/>
      <c r="P319" s="498"/>
      <c r="Q319" s="499"/>
      <c r="R319" s="501">
        <f t="shared" si="76"/>
        <v>0</v>
      </c>
      <c r="S319" s="499"/>
      <c r="T319" s="512"/>
      <c r="U319" s="512"/>
      <c r="V319" s="515"/>
      <c r="W319" s="512"/>
      <c r="X319" s="516"/>
      <c r="Y319" s="516"/>
      <c r="Z319" s="456"/>
      <c r="AA319" s="50"/>
      <c r="AB319" s="51"/>
      <c r="AC319" s="19"/>
      <c r="AD319" s="19" t="s">
        <v>55</v>
      </c>
      <c r="AE319" s="461">
        <f t="shared" si="91"/>
        <v>44197</v>
      </c>
      <c r="AF319" s="461">
        <f t="shared" si="77"/>
        <v>44198</v>
      </c>
      <c r="AG319" s="459"/>
      <c r="AH319" s="459"/>
      <c r="AI319" s="459"/>
      <c r="AJ319" s="469">
        <f t="shared" si="78"/>
        <v>0</v>
      </c>
      <c r="AK319" s="469">
        <f t="shared" si="79"/>
        <v>0</v>
      </c>
      <c r="AL319" s="469">
        <f t="shared" si="80"/>
        <v>0</v>
      </c>
      <c r="AM319" s="469">
        <f t="shared" si="81"/>
        <v>0</v>
      </c>
      <c r="AN319" s="469">
        <f t="shared" si="82"/>
        <v>0</v>
      </c>
      <c r="AO319" s="469">
        <f t="shared" si="83"/>
        <v>0</v>
      </c>
      <c r="AP319" s="469">
        <f t="shared" si="84"/>
        <v>0</v>
      </c>
      <c r="AQ319" s="469">
        <f t="shared" si="85"/>
        <v>0</v>
      </c>
      <c r="AR319" s="469">
        <f t="shared" si="86"/>
        <v>0</v>
      </c>
      <c r="AS319" s="469">
        <f t="shared" si="87"/>
        <v>0</v>
      </c>
      <c r="AT319" s="469">
        <f t="shared" si="88"/>
        <v>0</v>
      </c>
      <c r="AU319" s="469">
        <f t="shared" si="89"/>
        <v>0</v>
      </c>
      <c r="AV319" s="469">
        <f t="shared" si="90"/>
        <v>0</v>
      </c>
    </row>
    <row r="320" spans="1:48" ht="46.8" x14ac:dyDescent="0.25">
      <c r="A320" s="463"/>
      <c r="B320" s="463"/>
      <c r="C320" s="46"/>
      <c r="D320" s="52"/>
      <c r="E320" s="458"/>
      <c r="F320" s="47"/>
      <c r="G320" s="457"/>
      <c r="H320" s="462"/>
      <c r="I320" s="465"/>
      <c r="J320" s="466" t="s">
        <v>52</v>
      </c>
      <c r="K320" s="467"/>
      <c r="L320" s="464" t="s">
        <v>52</v>
      </c>
      <c r="M320" s="467"/>
      <c r="N320" s="468"/>
      <c r="O320" s="468"/>
      <c r="P320" s="498"/>
      <c r="Q320" s="499"/>
      <c r="R320" s="501">
        <f t="shared" si="76"/>
        <v>0</v>
      </c>
      <c r="S320" s="499"/>
      <c r="T320" s="512"/>
      <c r="U320" s="512"/>
      <c r="V320" s="515"/>
      <c r="W320" s="512"/>
      <c r="X320" s="516"/>
      <c r="Y320" s="516"/>
      <c r="Z320" s="456"/>
      <c r="AA320" s="50"/>
      <c r="AB320" s="51"/>
      <c r="AC320" s="19"/>
      <c r="AD320" s="19" t="s">
        <v>55</v>
      </c>
      <c r="AE320" s="461">
        <f t="shared" si="91"/>
        <v>44197</v>
      </c>
      <c r="AF320" s="461">
        <f t="shared" si="77"/>
        <v>44198</v>
      </c>
      <c r="AG320" s="459"/>
      <c r="AH320" s="459"/>
      <c r="AI320" s="459"/>
      <c r="AJ320" s="469">
        <f t="shared" si="78"/>
        <v>0</v>
      </c>
      <c r="AK320" s="469">
        <f t="shared" si="79"/>
        <v>0</v>
      </c>
      <c r="AL320" s="469">
        <f t="shared" si="80"/>
        <v>0</v>
      </c>
      <c r="AM320" s="469">
        <f t="shared" si="81"/>
        <v>0</v>
      </c>
      <c r="AN320" s="469">
        <f t="shared" si="82"/>
        <v>0</v>
      </c>
      <c r="AO320" s="469">
        <f t="shared" si="83"/>
        <v>0</v>
      </c>
      <c r="AP320" s="469">
        <f t="shared" si="84"/>
        <v>0</v>
      </c>
      <c r="AQ320" s="469">
        <f t="shared" si="85"/>
        <v>0</v>
      </c>
      <c r="AR320" s="469">
        <f t="shared" si="86"/>
        <v>0</v>
      </c>
      <c r="AS320" s="469">
        <f t="shared" si="87"/>
        <v>0</v>
      </c>
      <c r="AT320" s="469">
        <f t="shared" si="88"/>
        <v>0</v>
      </c>
      <c r="AU320" s="469">
        <f t="shared" si="89"/>
        <v>0</v>
      </c>
      <c r="AV320" s="469">
        <f t="shared" si="90"/>
        <v>0</v>
      </c>
    </row>
    <row r="321" spans="1:48" ht="46.8" x14ac:dyDescent="0.25">
      <c r="A321" s="463"/>
      <c r="B321" s="463"/>
      <c r="C321" s="46"/>
      <c r="D321" s="52"/>
      <c r="E321" s="458"/>
      <c r="F321" s="47"/>
      <c r="G321" s="457"/>
      <c r="H321" s="462"/>
      <c r="I321" s="465"/>
      <c r="J321" s="466" t="s">
        <v>52</v>
      </c>
      <c r="K321" s="467"/>
      <c r="L321" s="464" t="s">
        <v>52</v>
      </c>
      <c r="M321" s="467"/>
      <c r="N321" s="468"/>
      <c r="O321" s="468"/>
      <c r="P321" s="498"/>
      <c r="Q321" s="499"/>
      <c r="R321" s="501">
        <f t="shared" si="76"/>
        <v>0</v>
      </c>
      <c r="S321" s="499"/>
      <c r="T321" s="512"/>
      <c r="U321" s="512"/>
      <c r="V321" s="515"/>
      <c r="W321" s="512"/>
      <c r="X321" s="516"/>
      <c r="Y321" s="516"/>
      <c r="Z321" s="456"/>
      <c r="AA321" s="50"/>
      <c r="AB321" s="51"/>
      <c r="AC321" s="19"/>
      <c r="AD321" s="19" t="s">
        <v>55</v>
      </c>
      <c r="AE321" s="461">
        <f t="shared" si="91"/>
        <v>44197</v>
      </c>
      <c r="AF321" s="461">
        <f t="shared" si="77"/>
        <v>44198</v>
      </c>
      <c r="AG321" s="459"/>
      <c r="AH321" s="459"/>
      <c r="AI321" s="459"/>
      <c r="AJ321" s="469">
        <f t="shared" si="78"/>
        <v>0</v>
      </c>
      <c r="AK321" s="469">
        <f t="shared" si="79"/>
        <v>0</v>
      </c>
      <c r="AL321" s="469">
        <f t="shared" si="80"/>
        <v>0</v>
      </c>
      <c r="AM321" s="469">
        <f t="shared" si="81"/>
        <v>0</v>
      </c>
      <c r="AN321" s="469">
        <f t="shared" si="82"/>
        <v>0</v>
      </c>
      <c r="AO321" s="469">
        <f t="shared" si="83"/>
        <v>0</v>
      </c>
      <c r="AP321" s="469">
        <f t="shared" si="84"/>
        <v>0</v>
      </c>
      <c r="AQ321" s="469">
        <f t="shared" si="85"/>
        <v>0</v>
      </c>
      <c r="AR321" s="469">
        <f t="shared" si="86"/>
        <v>0</v>
      </c>
      <c r="AS321" s="469">
        <f t="shared" si="87"/>
        <v>0</v>
      </c>
      <c r="AT321" s="469">
        <f t="shared" si="88"/>
        <v>0</v>
      </c>
      <c r="AU321" s="469">
        <f t="shared" si="89"/>
        <v>0</v>
      </c>
      <c r="AV321" s="469">
        <f t="shared" si="90"/>
        <v>0</v>
      </c>
    </row>
    <row r="322" spans="1:48" ht="46.8" x14ac:dyDescent="0.25">
      <c r="A322" s="463"/>
      <c r="B322" s="463"/>
      <c r="C322" s="46"/>
      <c r="D322" s="52"/>
      <c r="E322" s="458"/>
      <c r="F322" s="47"/>
      <c r="G322" s="457"/>
      <c r="H322" s="462"/>
      <c r="I322" s="465"/>
      <c r="J322" s="466" t="s">
        <v>52</v>
      </c>
      <c r="K322" s="467"/>
      <c r="L322" s="464" t="s">
        <v>52</v>
      </c>
      <c r="M322" s="467"/>
      <c r="N322" s="468"/>
      <c r="O322" s="468"/>
      <c r="P322" s="498"/>
      <c r="Q322" s="499"/>
      <c r="R322" s="501">
        <f t="shared" si="76"/>
        <v>0</v>
      </c>
      <c r="S322" s="499"/>
      <c r="T322" s="512"/>
      <c r="U322" s="512"/>
      <c r="V322" s="515"/>
      <c r="W322" s="512"/>
      <c r="X322" s="516"/>
      <c r="Y322" s="516"/>
      <c r="Z322" s="456"/>
      <c r="AA322" s="50"/>
      <c r="AB322" s="51"/>
      <c r="AC322" s="19"/>
      <c r="AD322" s="19" t="s">
        <v>55</v>
      </c>
      <c r="AE322" s="461">
        <f t="shared" si="91"/>
        <v>44197</v>
      </c>
      <c r="AF322" s="461">
        <f t="shared" si="77"/>
        <v>44198</v>
      </c>
      <c r="AG322" s="459"/>
      <c r="AH322" s="459"/>
      <c r="AI322" s="459"/>
      <c r="AJ322" s="469">
        <f t="shared" si="78"/>
        <v>0</v>
      </c>
      <c r="AK322" s="469">
        <f t="shared" si="79"/>
        <v>0</v>
      </c>
      <c r="AL322" s="469">
        <f t="shared" si="80"/>
        <v>0</v>
      </c>
      <c r="AM322" s="469">
        <f t="shared" si="81"/>
        <v>0</v>
      </c>
      <c r="AN322" s="469">
        <f t="shared" si="82"/>
        <v>0</v>
      </c>
      <c r="AO322" s="469">
        <f t="shared" si="83"/>
        <v>0</v>
      </c>
      <c r="AP322" s="469">
        <f t="shared" si="84"/>
        <v>0</v>
      </c>
      <c r="AQ322" s="469">
        <f t="shared" si="85"/>
        <v>0</v>
      </c>
      <c r="AR322" s="469">
        <f t="shared" si="86"/>
        <v>0</v>
      </c>
      <c r="AS322" s="469">
        <f t="shared" si="87"/>
        <v>0</v>
      </c>
      <c r="AT322" s="469">
        <f t="shared" si="88"/>
        <v>0</v>
      </c>
      <c r="AU322" s="469">
        <f t="shared" si="89"/>
        <v>0</v>
      </c>
      <c r="AV322" s="469">
        <f t="shared" si="90"/>
        <v>0</v>
      </c>
    </row>
    <row r="323" spans="1:48" ht="46.8" x14ac:dyDescent="0.25">
      <c r="A323" s="463"/>
      <c r="B323" s="463"/>
      <c r="C323" s="46"/>
      <c r="D323" s="52"/>
      <c r="E323" s="458"/>
      <c r="F323" s="47"/>
      <c r="G323" s="457"/>
      <c r="H323" s="462"/>
      <c r="I323" s="465"/>
      <c r="J323" s="466" t="s">
        <v>52</v>
      </c>
      <c r="K323" s="467"/>
      <c r="L323" s="464" t="s">
        <v>52</v>
      </c>
      <c r="M323" s="467"/>
      <c r="N323" s="468"/>
      <c r="O323" s="468"/>
      <c r="P323" s="498"/>
      <c r="Q323" s="499"/>
      <c r="R323" s="501">
        <f t="shared" si="76"/>
        <v>0</v>
      </c>
      <c r="S323" s="499"/>
      <c r="T323" s="512"/>
      <c r="U323" s="512"/>
      <c r="V323" s="515"/>
      <c r="W323" s="512"/>
      <c r="X323" s="516"/>
      <c r="Y323" s="516"/>
      <c r="Z323" s="456"/>
      <c r="AA323" s="50"/>
      <c r="AB323" s="51"/>
      <c r="AC323" s="19"/>
      <c r="AD323" s="19" t="s">
        <v>55</v>
      </c>
      <c r="AE323" s="461">
        <f t="shared" si="91"/>
        <v>44197</v>
      </c>
      <c r="AF323" s="461">
        <f t="shared" si="77"/>
        <v>44198</v>
      </c>
      <c r="AG323" s="459"/>
      <c r="AH323" s="459"/>
      <c r="AI323" s="459"/>
      <c r="AJ323" s="469">
        <f t="shared" si="78"/>
        <v>0</v>
      </c>
      <c r="AK323" s="469">
        <f t="shared" si="79"/>
        <v>0</v>
      </c>
      <c r="AL323" s="469">
        <f t="shared" si="80"/>
        <v>0</v>
      </c>
      <c r="AM323" s="469">
        <f t="shared" si="81"/>
        <v>0</v>
      </c>
      <c r="AN323" s="469">
        <f t="shared" si="82"/>
        <v>0</v>
      </c>
      <c r="AO323" s="469">
        <f t="shared" si="83"/>
        <v>0</v>
      </c>
      <c r="AP323" s="469">
        <f t="shared" si="84"/>
        <v>0</v>
      </c>
      <c r="AQ323" s="469">
        <f t="shared" si="85"/>
        <v>0</v>
      </c>
      <c r="AR323" s="469">
        <f t="shared" si="86"/>
        <v>0</v>
      </c>
      <c r="AS323" s="469">
        <f t="shared" si="87"/>
        <v>0</v>
      </c>
      <c r="AT323" s="469">
        <f t="shared" si="88"/>
        <v>0</v>
      </c>
      <c r="AU323" s="469">
        <f t="shared" si="89"/>
        <v>0</v>
      </c>
      <c r="AV323" s="469">
        <f t="shared" si="90"/>
        <v>0</v>
      </c>
    </row>
    <row r="324" spans="1:48" ht="46.8" x14ac:dyDescent="0.25">
      <c r="A324" s="463"/>
      <c r="B324" s="463"/>
      <c r="C324" s="46"/>
      <c r="D324" s="52"/>
      <c r="E324" s="458"/>
      <c r="F324" s="47"/>
      <c r="G324" s="457"/>
      <c r="H324" s="462"/>
      <c r="I324" s="465"/>
      <c r="J324" s="466" t="s">
        <v>52</v>
      </c>
      <c r="K324" s="467"/>
      <c r="L324" s="464" t="s">
        <v>52</v>
      </c>
      <c r="M324" s="467"/>
      <c r="N324" s="468"/>
      <c r="O324" s="468"/>
      <c r="P324" s="498"/>
      <c r="Q324" s="499"/>
      <c r="R324" s="501">
        <f t="shared" si="76"/>
        <v>0</v>
      </c>
      <c r="S324" s="499"/>
      <c r="T324" s="512"/>
      <c r="U324" s="512"/>
      <c r="V324" s="515"/>
      <c r="W324" s="512"/>
      <c r="X324" s="516"/>
      <c r="Y324" s="516"/>
      <c r="Z324" s="456"/>
      <c r="AA324" s="50"/>
      <c r="AB324" s="51"/>
      <c r="AC324" s="19"/>
      <c r="AD324" s="19" t="s">
        <v>55</v>
      </c>
      <c r="AE324" s="461">
        <f t="shared" si="91"/>
        <v>44197</v>
      </c>
      <c r="AF324" s="461">
        <f t="shared" si="77"/>
        <v>44198</v>
      </c>
      <c r="AG324" s="459"/>
      <c r="AH324" s="459"/>
      <c r="AI324" s="459"/>
      <c r="AJ324" s="469">
        <f t="shared" si="78"/>
        <v>0</v>
      </c>
      <c r="AK324" s="469">
        <f t="shared" si="79"/>
        <v>0</v>
      </c>
      <c r="AL324" s="469">
        <f t="shared" si="80"/>
        <v>0</v>
      </c>
      <c r="AM324" s="469">
        <f t="shared" si="81"/>
        <v>0</v>
      </c>
      <c r="AN324" s="469">
        <f t="shared" si="82"/>
        <v>0</v>
      </c>
      <c r="AO324" s="469">
        <f t="shared" si="83"/>
        <v>0</v>
      </c>
      <c r="AP324" s="469">
        <f t="shared" si="84"/>
        <v>0</v>
      </c>
      <c r="AQ324" s="469">
        <f t="shared" si="85"/>
        <v>0</v>
      </c>
      <c r="AR324" s="469">
        <f t="shared" si="86"/>
        <v>0</v>
      </c>
      <c r="AS324" s="469">
        <f t="shared" si="87"/>
        <v>0</v>
      </c>
      <c r="AT324" s="469">
        <f t="shared" si="88"/>
        <v>0</v>
      </c>
      <c r="AU324" s="469">
        <f t="shared" si="89"/>
        <v>0</v>
      </c>
      <c r="AV324" s="469">
        <f t="shared" si="90"/>
        <v>0</v>
      </c>
    </row>
    <row r="325" spans="1:48" ht="46.8" x14ac:dyDescent="0.25">
      <c r="A325" s="463"/>
      <c r="B325" s="463"/>
      <c r="C325" s="46"/>
      <c r="D325" s="52"/>
      <c r="E325" s="458"/>
      <c r="F325" s="47"/>
      <c r="G325" s="457"/>
      <c r="H325" s="462"/>
      <c r="I325" s="465"/>
      <c r="J325" s="466" t="s">
        <v>52</v>
      </c>
      <c r="K325" s="467"/>
      <c r="L325" s="464" t="s">
        <v>52</v>
      </c>
      <c r="M325" s="467"/>
      <c r="N325" s="468"/>
      <c r="O325" s="468"/>
      <c r="P325" s="498"/>
      <c r="Q325" s="499"/>
      <c r="R325" s="501">
        <f t="shared" si="76"/>
        <v>0</v>
      </c>
      <c r="S325" s="499"/>
      <c r="T325" s="512"/>
      <c r="U325" s="512"/>
      <c r="V325" s="515"/>
      <c r="W325" s="512"/>
      <c r="X325" s="516"/>
      <c r="Y325" s="516"/>
      <c r="Z325" s="456"/>
      <c r="AA325" s="50"/>
      <c r="AB325" s="51"/>
      <c r="AC325" s="19"/>
      <c r="AD325" s="19" t="s">
        <v>55</v>
      </c>
      <c r="AE325" s="461">
        <f t="shared" si="91"/>
        <v>44197</v>
      </c>
      <c r="AF325" s="461">
        <f t="shared" si="77"/>
        <v>44198</v>
      </c>
      <c r="AG325" s="459"/>
      <c r="AH325" s="459"/>
      <c r="AI325" s="459"/>
      <c r="AJ325" s="469">
        <f t="shared" si="78"/>
        <v>0</v>
      </c>
      <c r="AK325" s="469">
        <f t="shared" si="79"/>
        <v>0</v>
      </c>
      <c r="AL325" s="469">
        <f t="shared" si="80"/>
        <v>0</v>
      </c>
      <c r="AM325" s="469">
        <f t="shared" si="81"/>
        <v>0</v>
      </c>
      <c r="AN325" s="469">
        <f t="shared" si="82"/>
        <v>0</v>
      </c>
      <c r="AO325" s="469">
        <f t="shared" si="83"/>
        <v>0</v>
      </c>
      <c r="AP325" s="469">
        <f t="shared" si="84"/>
        <v>0</v>
      </c>
      <c r="AQ325" s="469">
        <f t="shared" si="85"/>
        <v>0</v>
      </c>
      <c r="AR325" s="469">
        <f t="shared" si="86"/>
        <v>0</v>
      </c>
      <c r="AS325" s="469">
        <f t="shared" si="87"/>
        <v>0</v>
      </c>
      <c r="AT325" s="469">
        <f t="shared" si="88"/>
        <v>0</v>
      </c>
      <c r="AU325" s="469">
        <f t="shared" si="89"/>
        <v>0</v>
      </c>
      <c r="AV325" s="469">
        <f t="shared" si="90"/>
        <v>0</v>
      </c>
    </row>
    <row r="326" spans="1:48" ht="46.8" x14ac:dyDescent="0.25">
      <c r="A326" s="463"/>
      <c r="B326" s="463"/>
      <c r="C326" s="46"/>
      <c r="D326" s="52"/>
      <c r="E326" s="458"/>
      <c r="F326" s="47"/>
      <c r="G326" s="457"/>
      <c r="H326" s="462"/>
      <c r="I326" s="465"/>
      <c r="J326" s="466" t="s">
        <v>52</v>
      </c>
      <c r="K326" s="467"/>
      <c r="L326" s="464" t="s">
        <v>52</v>
      </c>
      <c r="M326" s="467"/>
      <c r="N326" s="468"/>
      <c r="O326" s="468"/>
      <c r="P326" s="498"/>
      <c r="Q326" s="499"/>
      <c r="R326" s="501">
        <f t="shared" si="76"/>
        <v>0</v>
      </c>
      <c r="S326" s="499"/>
      <c r="T326" s="512"/>
      <c r="U326" s="512"/>
      <c r="V326" s="515"/>
      <c r="W326" s="512"/>
      <c r="X326" s="516"/>
      <c r="Y326" s="516"/>
      <c r="Z326" s="456"/>
      <c r="AA326" s="50"/>
      <c r="AB326" s="51"/>
      <c r="AC326" s="19"/>
      <c r="AD326" s="19" t="s">
        <v>55</v>
      </c>
      <c r="AE326" s="461">
        <f t="shared" si="91"/>
        <v>44197</v>
      </c>
      <c r="AF326" s="461">
        <f t="shared" si="77"/>
        <v>44198</v>
      </c>
      <c r="AG326" s="459"/>
      <c r="AH326" s="459"/>
      <c r="AI326" s="459"/>
      <c r="AJ326" s="469">
        <f t="shared" si="78"/>
        <v>0</v>
      </c>
      <c r="AK326" s="469">
        <f t="shared" si="79"/>
        <v>0</v>
      </c>
      <c r="AL326" s="469">
        <f t="shared" si="80"/>
        <v>0</v>
      </c>
      <c r="AM326" s="469">
        <f t="shared" si="81"/>
        <v>0</v>
      </c>
      <c r="AN326" s="469">
        <f t="shared" si="82"/>
        <v>0</v>
      </c>
      <c r="AO326" s="469">
        <f t="shared" si="83"/>
        <v>0</v>
      </c>
      <c r="AP326" s="469">
        <f t="shared" si="84"/>
        <v>0</v>
      </c>
      <c r="AQ326" s="469">
        <f t="shared" si="85"/>
        <v>0</v>
      </c>
      <c r="AR326" s="469">
        <f t="shared" si="86"/>
        <v>0</v>
      </c>
      <c r="AS326" s="469">
        <f t="shared" si="87"/>
        <v>0</v>
      </c>
      <c r="AT326" s="469">
        <f t="shared" si="88"/>
        <v>0</v>
      </c>
      <c r="AU326" s="469">
        <f t="shared" si="89"/>
        <v>0</v>
      </c>
      <c r="AV326" s="469">
        <f t="shared" si="90"/>
        <v>0</v>
      </c>
    </row>
    <row r="327" spans="1:48" ht="46.8" x14ac:dyDescent="0.25">
      <c r="A327" s="463"/>
      <c r="B327" s="463"/>
      <c r="C327" s="46"/>
      <c r="D327" s="52"/>
      <c r="E327" s="458"/>
      <c r="F327" s="47"/>
      <c r="G327" s="457"/>
      <c r="H327" s="462"/>
      <c r="I327" s="465"/>
      <c r="J327" s="466" t="s">
        <v>52</v>
      </c>
      <c r="K327" s="467"/>
      <c r="L327" s="464" t="s">
        <v>52</v>
      </c>
      <c r="M327" s="467"/>
      <c r="N327" s="468"/>
      <c r="O327" s="468"/>
      <c r="P327" s="498"/>
      <c r="Q327" s="499"/>
      <c r="R327" s="501">
        <f t="shared" ref="R327:R390" si="92">Q327*0.7355</f>
        <v>0</v>
      </c>
      <c r="S327" s="499"/>
      <c r="T327" s="512"/>
      <c r="U327" s="512"/>
      <c r="V327" s="515"/>
      <c r="W327" s="512"/>
      <c r="X327" s="516"/>
      <c r="Y327" s="516"/>
      <c r="Z327" s="456"/>
      <c r="AA327" s="50"/>
      <c r="AB327" s="51"/>
      <c r="AC327" s="19"/>
      <c r="AD327" s="19" t="s">
        <v>55</v>
      </c>
      <c r="AE327" s="461">
        <f t="shared" si="91"/>
        <v>44197</v>
      </c>
      <c r="AF327" s="461">
        <f t="shared" ref="AF327:AF390" si="93">AF326</f>
        <v>44198</v>
      </c>
      <c r="AG327" s="459"/>
      <c r="AH327" s="459"/>
      <c r="AI327" s="459"/>
      <c r="AJ327" s="469">
        <f t="shared" si="78"/>
        <v>0</v>
      </c>
      <c r="AK327" s="469">
        <f t="shared" si="79"/>
        <v>0</v>
      </c>
      <c r="AL327" s="469">
        <f t="shared" si="80"/>
        <v>0</v>
      </c>
      <c r="AM327" s="469">
        <f t="shared" si="81"/>
        <v>0</v>
      </c>
      <c r="AN327" s="469">
        <f t="shared" si="82"/>
        <v>0</v>
      </c>
      <c r="AO327" s="469">
        <f t="shared" si="83"/>
        <v>0</v>
      </c>
      <c r="AP327" s="469">
        <f t="shared" si="84"/>
        <v>0</v>
      </c>
      <c r="AQ327" s="469">
        <f t="shared" si="85"/>
        <v>0</v>
      </c>
      <c r="AR327" s="469">
        <f t="shared" si="86"/>
        <v>0</v>
      </c>
      <c r="AS327" s="469">
        <f t="shared" si="87"/>
        <v>0</v>
      </c>
      <c r="AT327" s="469">
        <f t="shared" si="88"/>
        <v>0</v>
      </c>
      <c r="AU327" s="469">
        <f t="shared" si="89"/>
        <v>0</v>
      </c>
      <c r="AV327" s="469">
        <f t="shared" si="90"/>
        <v>0</v>
      </c>
    </row>
    <row r="328" spans="1:48" ht="46.8" x14ac:dyDescent="0.25">
      <c r="A328" s="463"/>
      <c r="B328" s="463"/>
      <c r="C328" s="46"/>
      <c r="D328" s="52"/>
      <c r="E328" s="458"/>
      <c r="F328" s="47"/>
      <c r="G328" s="457"/>
      <c r="H328" s="462"/>
      <c r="I328" s="465"/>
      <c r="J328" s="466" t="s">
        <v>52</v>
      </c>
      <c r="K328" s="467"/>
      <c r="L328" s="464" t="s">
        <v>52</v>
      </c>
      <c r="M328" s="467"/>
      <c r="N328" s="468"/>
      <c r="O328" s="468"/>
      <c r="P328" s="498"/>
      <c r="Q328" s="499"/>
      <c r="R328" s="501">
        <f t="shared" si="92"/>
        <v>0</v>
      </c>
      <c r="S328" s="499"/>
      <c r="T328" s="512"/>
      <c r="U328" s="512"/>
      <c r="V328" s="515"/>
      <c r="W328" s="512"/>
      <c r="X328" s="516"/>
      <c r="Y328" s="516"/>
      <c r="Z328" s="456"/>
      <c r="AA328" s="50"/>
      <c r="AB328" s="51"/>
      <c r="AC328" s="19"/>
      <c r="AD328" s="19" t="s">
        <v>55</v>
      </c>
      <c r="AE328" s="461">
        <f t="shared" si="91"/>
        <v>44197</v>
      </c>
      <c r="AF328" s="461">
        <f t="shared" si="93"/>
        <v>44198</v>
      </c>
      <c r="AG328" s="459"/>
      <c r="AH328" s="459"/>
      <c r="AI328" s="459"/>
      <c r="AJ328" s="469">
        <f t="shared" ref="AJ328:AJ391" si="94">AJ327</f>
        <v>0</v>
      </c>
      <c r="AK328" s="469">
        <f t="shared" ref="AK328:AK391" si="95">AK327</f>
        <v>0</v>
      </c>
      <c r="AL328" s="469">
        <f t="shared" ref="AL328:AL391" si="96">AL327</f>
        <v>0</v>
      </c>
      <c r="AM328" s="469">
        <f t="shared" ref="AM328:AM391" si="97">AM327</f>
        <v>0</v>
      </c>
      <c r="AN328" s="469">
        <f t="shared" ref="AN328:AN391" si="98">AN327</f>
        <v>0</v>
      </c>
      <c r="AO328" s="469">
        <f t="shared" ref="AO328:AO391" si="99">AO327</f>
        <v>0</v>
      </c>
      <c r="AP328" s="469">
        <f t="shared" ref="AP328:AP391" si="100">AP327</f>
        <v>0</v>
      </c>
      <c r="AQ328" s="469">
        <f t="shared" ref="AQ328:AQ391" si="101">AQ327</f>
        <v>0</v>
      </c>
      <c r="AR328" s="469">
        <f t="shared" ref="AR328:AR391" si="102">AR327</f>
        <v>0</v>
      </c>
      <c r="AS328" s="469">
        <f t="shared" ref="AS328:AS391" si="103">AS327</f>
        <v>0</v>
      </c>
      <c r="AT328" s="469">
        <f t="shared" ref="AT328:AT391" si="104">AT327</f>
        <v>0</v>
      </c>
      <c r="AU328" s="469">
        <f t="shared" ref="AU328:AU391" si="105">AU327</f>
        <v>0</v>
      </c>
      <c r="AV328" s="469">
        <f t="shared" ref="AV328:AV391" si="106">AV327</f>
        <v>0</v>
      </c>
    </row>
    <row r="329" spans="1:48" ht="46.8" x14ac:dyDescent="0.25">
      <c r="A329" s="463"/>
      <c r="B329" s="463"/>
      <c r="C329" s="46"/>
      <c r="D329" s="52"/>
      <c r="E329" s="458"/>
      <c r="F329" s="47"/>
      <c r="G329" s="457"/>
      <c r="H329" s="462"/>
      <c r="I329" s="465"/>
      <c r="J329" s="466" t="s">
        <v>52</v>
      </c>
      <c r="K329" s="467"/>
      <c r="L329" s="464" t="s">
        <v>52</v>
      </c>
      <c r="M329" s="467"/>
      <c r="N329" s="468"/>
      <c r="O329" s="468"/>
      <c r="P329" s="498"/>
      <c r="Q329" s="499"/>
      <c r="R329" s="501">
        <f t="shared" si="92"/>
        <v>0</v>
      </c>
      <c r="S329" s="499"/>
      <c r="T329" s="512"/>
      <c r="U329" s="512"/>
      <c r="V329" s="515"/>
      <c r="W329" s="512"/>
      <c r="X329" s="516"/>
      <c r="Y329" s="516"/>
      <c r="Z329" s="456"/>
      <c r="AA329" s="50"/>
      <c r="AB329" s="51"/>
      <c r="AC329" s="19"/>
      <c r="AD329" s="19" t="s">
        <v>55</v>
      </c>
      <c r="AE329" s="461">
        <f t="shared" si="91"/>
        <v>44197</v>
      </c>
      <c r="AF329" s="461">
        <f t="shared" si="93"/>
        <v>44198</v>
      </c>
      <c r="AG329" s="459"/>
      <c r="AH329" s="459"/>
      <c r="AI329" s="459"/>
      <c r="AJ329" s="469">
        <f t="shared" si="94"/>
        <v>0</v>
      </c>
      <c r="AK329" s="469">
        <f t="shared" si="95"/>
        <v>0</v>
      </c>
      <c r="AL329" s="469">
        <f t="shared" si="96"/>
        <v>0</v>
      </c>
      <c r="AM329" s="469">
        <f t="shared" si="97"/>
        <v>0</v>
      </c>
      <c r="AN329" s="469">
        <f t="shared" si="98"/>
        <v>0</v>
      </c>
      <c r="AO329" s="469">
        <f t="shared" si="99"/>
        <v>0</v>
      </c>
      <c r="AP329" s="469">
        <f t="shared" si="100"/>
        <v>0</v>
      </c>
      <c r="AQ329" s="469">
        <f t="shared" si="101"/>
        <v>0</v>
      </c>
      <c r="AR329" s="469">
        <f t="shared" si="102"/>
        <v>0</v>
      </c>
      <c r="AS329" s="469">
        <f t="shared" si="103"/>
        <v>0</v>
      </c>
      <c r="AT329" s="469">
        <f t="shared" si="104"/>
        <v>0</v>
      </c>
      <c r="AU329" s="469">
        <f t="shared" si="105"/>
        <v>0</v>
      </c>
      <c r="AV329" s="469">
        <f t="shared" si="106"/>
        <v>0</v>
      </c>
    </row>
    <row r="330" spans="1:48" ht="46.8" x14ac:dyDescent="0.25">
      <c r="A330" s="463"/>
      <c r="B330" s="463"/>
      <c r="C330" s="46"/>
      <c r="D330" s="52"/>
      <c r="E330" s="458"/>
      <c r="F330" s="47"/>
      <c r="G330" s="457"/>
      <c r="H330" s="462"/>
      <c r="I330" s="465"/>
      <c r="J330" s="466" t="s">
        <v>52</v>
      </c>
      <c r="K330" s="467"/>
      <c r="L330" s="464" t="s">
        <v>52</v>
      </c>
      <c r="M330" s="467"/>
      <c r="N330" s="468"/>
      <c r="O330" s="468"/>
      <c r="P330" s="498"/>
      <c r="Q330" s="499"/>
      <c r="R330" s="501">
        <f t="shared" si="92"/>
        <v>0</v>
      </c>
      <c r="S330" s="499"/>
      <c r="T330" s="512"/>
      <c r="U330" s="512"/>
      <c r="V330" s="515"/>
      <c r="W330" s="512"/>
      <c r="X330" s="516"/>
      <c r="Y330" s="516"/>
      <c r="Z330" s="456"/>
      <c r="AA330" s="50"/>
      <c r="AB330" s="51"/>
      <c r="AC330" s="19"/>
      <c r="AD330" s="19" t="s">
        <v>55</v>
      </c>
      <c r="AE330" s="461">
        <f t="shared" si="91"/>
        <v>44197</v>
      </c>
      <c r="AF330" s="461">
        <f t="shared" si="93"/>
        <v>44198</v>
      </c>
      <c r="AG330" s="459"/>
      <c r="AH330" s="459"/>
      <c r="AI330" s="459"/>
      <c r="AJ330" s="469">
        <f t="shared" si="94"/>
        <v>0</v>
      </c>
      <c r="AK330" s="469">
        <f t="shared" si="95"/>
        <v>0</v>
      </c>
      <c r="AL330" s="469">
        <f t="shared" si="96"/>
        <v>0</v>
      </c>
      <c r="AM330" s="469">
        <f t="shared" si="97"/>
        <v>0</v>
      </c>
      <c r="AN330" s="469">
        <f t="shared" si="98"/>
        <v>0</v>
      </c>
      <c r="AO330" s="469">
        <f t="shared" si="99"/>
        <v>0</v>
      </c>
      <c r="AP330" s="469">
        <f t="shared" si="100"/>
        <v>0</v>
      </c>
      <c r="AQ330" s="469">
        <f t="shared" si="101"/>
        <v>0</v>
      </c>
      <c r="AR330" s="469">
        <f t="shared" si="102"/>
        <v>0</v>
      </c>
      <c r="AS330" s="469">
        <f t="shared" si="103"/>
        <v>0</v>
      </c>
      <c r="AT330" s="469">
        <f t="shared" si="104"/>
        <v>0</v>
      </c>
      <c r="AU330" s="469">
        <f t="shared" si="105"/>
        <v>0</v>
      </c>
      <c r="AV330" s="469">
        <f t="shared" si="106"/>
        <v>0</v>
      </c>
    </row>
    <row r="331" spans="1:48" ht="46.8" x14ac:dyDescent="0.25">
      <c r="A331" s="463"/>
      <c r="B331" s="463"/>
      <c r="C331" s="46"/>
      <c r="D331" s="52"/>
      <c r="E331" s="458"/>
      <c r="F331" s="47"/>
      <c r="G331" s="457"/>
      <c r="H331" s="462"/>
      <c r="I331" s="465"/>
      <c r="J331" s="466" t="s">
        <v>52</v>
      </c>
      <c r="K331" s="467"/>
      <c r="L331" s="464" t="s">
        <v>52</v>
      </c>
      <c r="M331" s="467"/>
      <c r="N331" s="468"/>
      <c r="O331" s="468"/>
      <c r="P331" s="498"/>
      <c r="Q331" s="499"/>
      <c r="R331" s="501">
        <f t="shared" si="92"/>
        <v>0</v>
      </c>
      <c r="S331" s="499"/>
      <c r="T331" s="512"/>
      <c r="U331" s="512"/>
      <c r="V331" s="515"/>
      <c r="W331" s="512"/>
      <c r="X331" s="516"/>
      <c r="Y331" s="516"/>
      <c r="Z331" s="456"/>
      <c r="AA331" s="50"/>
      <c r="AB331" s="51"/>
      <c r="AC331" s="19"/>
      <c r="AD331" s="19" t="s">
        <v>55</v>
      </c>
      <c r="AE331" s="461">
        <f t="shared" si="91"/>
        <v>44197</v>
      </c>
      <c r="AF331" s="461">
        <f t="shared" si="93"/>
        <v>44198</v>
      </c>
      <c r="AG331" s="459"/>
      <c r="AH331" s="459"/>
      <c r="AI331" s="459"/>
      <c r="AJ331" s="469">
        <f t="shared" si="94"/>
        <v>0</v>
      </c>
      <c r="AK331" s="469">
        <f t="shared" si="95"/>
        <v>0</v>
      </c>
      <c r="AL331" s="469">
        <f t="shared" si="96"/>
        <v>0</v>
      </c>
      <c r="AM331" s="469">
        <f t="shared" si="97"/>
        <v>0</v>
      </c>
      <c r="AN331" s="469">
        <f t="shared" si="98"/>
        <v>0</v>
      </c>
      <c r="AO331" s="469">
        <f t="shared" si="99"/>
        <v>0</v>
      </c>
      <c r="AP331" s="469">
        <f t="shared" si="100"/>
        <v>0</v>
      </c>
      <c r="AQ331" s="469">
        <f t="shared" si="101"/>
        <v>0</v>
      </c>
      <c r="AR331" s="469">
        <f t="shared" si="102"/>
        <v>0</v>
      </c>
      <c r="AS331" s="469">
        <f t="shared" si="103"/>
        <v>0</v>
      </c>
      <c r="AT331" s="469">
        <f t="shared" si="104"/>
        <v>0</v>
      </c>
      <c r="AU331" s="469">
        <f t="shared" si="105"/>
        <v>0</v>
      </c>
      <c r="AV331" s="469">
        <f t="shared" si="106"/>
        <v>0</v>
      </c>
    </row>
    <row r="332" spans="1:48" ht="46.8" x14ac:dyDescent="0.25">
      <c r="A332" s="463"/>
      <c r="B332" s="463"/>
      <c r="C332" s="46"/>
      <c r="D332" s="52"/>
      <c r="E332" s="458"/>
      <c r="F332" s="47"/>
      <c r="G332" s="457"/>
      <c r="H332" s="462"/>
      <c r="I332" s="465"/>
      <c r="J332" s="466" t="s">
        <v>52</v>
      </c>
      <c r="K332" s="467"/>
      <c r="L332" s="464" t="s">
        <v>52</v>
      </c>
      <c r="M332" s="467"/>
      <c r="N332" s="468"/>
      <c r="O332" s="468"/>
      <c r="P332" s="498"/>
      <c r="Q332" s="499"/>
      <c r="R332" s="501">
        <f t="shared" si="92"/>
        <v>0</v>
      </c>
      <c r="S332" s="499"/>
      <c r="T332" s="512"/>
      <c r="U332" s="512"/>
      <c r="V332" s="515"/>
      <c r="W332" s="512"/>
      <c r="X332" s="516"/>
      <c r="Y332" s="516"/>
      <c r="Z332" s="456"/>
      <c r="AA332" s="50"/>
      <c r="AB332" s="51"/>
      <c r="AC332" s="19"/>
      <c r="AD332" s="19" t="s">
        <v>55</v>
      </c>
      <c r="AE332" s="461">
        <f t="shared" si="91"/>
        <v>44197</v>
      </c>
      <c r="AF332" s="461">
        <f t="shared" si="93"/>
        <v>44198</v>
      </c>
      <c r="AG332" s="459"/>
      <c r="AH332" s="459"/>
      <c r="AI332" s="459"/>
      <c r="AJ332" s="469">
        <f t="shared" si="94"/>
        <v>0</v>
      </c>
      <c r="AK332" s="469">
        <f t="shared" si="95"/>
        <v>0</v>
      </c>
      <c r="AL332" s="469">
        <f t="shared" si="96"/>
        <v>0</v>
      </c>
      <c r="AM332" s="469">
        <f t="shared" si="97"/>
        <v>0</v>
      </c>
      <c r="AN332" s="469">
        <f t="shared" si="98"/>
        <v>0</v>
      </c>
      <c r="AO332" s="469">
        <f t="shared" si="99"/>
        <v>0</v>
      </c>
      <c r="AP332" s="469">
        <f t="shared" si="100"/>
        <v>0</v>
      </c>
      <c r="AQ332" s="469">
        <f t="shared" si="101"/>
        <v>0</v>
      </c>
      <c r="AR332" s="469">
        <f t="shared" si="102"/>
        <v>0</v>
      </c>
      <c r="AS332" s="469">
        <f t="shared" si="103"/>
        <v>0</v>
      </c>
      <c r="AT332" s="469">
        <f t="shared" si="104"/>
        <v>0</v>
      </c>
      <c r="AU332" s="469">
        <f t="shared" si="105"/>
        <v>0</v>
      </c>
      <c r="AV332" s="469">
        <f t="shared" si="106"/>
        <v>0</v>
      </c>
    </row>
    <row r="333" spans="1:48" ht="46.8" x14ac:dyDescent="0.25">
      <c r="A333" s="463"/>
      <c r="B333" s="463"/>
      <c r="C333" s="46"/>
      <c r="D333" s="52"/>
      <c r="E333" s="458"/>
      <c r="F333" s="47"/>
      <c r="G333" s="457"/>
      <c r="H333" s="462"/>
      <c r="I333" s="465"/>
      <c r="J333" s="466" t="s">
        <v>52</v>
      </c>
      <c r="K333" s="467"/>
      <c r="L333" s="464" t="s">
        <v>52</v>
      </c>
      <c r="M333" s="467"/>
      <c r="N333" s="468"/>
      <c r="O333" s="468"/>
      <c r="P333" s="498"/>
      <c r="Q333" s="499"/>
      <c r="R333" s="501">
        <f t="shared" si="92"/>
        <v>0</v>
      </c>
      <c r="S333" s="499"/>
      <c r="T333" s="512"/>
      <c r="U333" s="512"/>
      <c r="V333" s="515"/>
      <c r="W333" s="512"/>
      <c r="X333" s="516"/>
      <c r="Y333" s="516"/>
      <c r="Z333" s="456"/>
      <c r="AA333" s="50"/>
      <c r="AB333" s="51"/>
      <c r="AC333" s="19"/>
      <c r="AD333" s="19" t="s">
        <v>55</v>
      </c>
      <c r="AE333" s="461">
        <f t="shared" si="91"/>
        <v>44197</v>
      </c>
      <c r="AF333" s="461">
        <f t="shared" si="93"/>
        <v>44198</v>
      </c>
      <c r="AG333" s="459"/>
      <c r="AH333" s="459"/>
      <c r="AI333" s="459"/>
      <c r="AJ333" s="469">
        <f t="shared" si="94"/>
        <v>0</v>
      </c>
      <c r="AK333" s="469">
        <f t="shared" si="95"/>
        <v>0</v>
      </c>
      <c r="AL333" s="469">
        <f t="shared" si="96"/>
        <v>0</v>
      </c>
      <c r="AM333" s="469">
        <f t="shared" si="97"/>
        <v>0</v>
      </c>
      <c r="AN333" s="469">
        <f t="shared" si="98"/>
        <v>0</v>
      </c>
      <c r="AO333" s="469">
        <f t="shared" si="99"/>
        <v>0</v>
      </c>
      <c r="AP333" s="469">
        <f t="shared" si="100"/>
        <v>0</v>
      </c>
      <c r="AQ333" s="469">
        <f t="shared" si="101"/>
        <v>0</v>
      </c>
      <c r="AR333" s="469">
        <f t="shared" si="102"/>
        <v>0</v>
      </c>
      <c r="AS333" s="469">
        <f t="shared" si="103"/>
        <v>0</v>
      </c>
      <c r="AT333" s="469">
        <f t="shared" si="104"/>
        <v>0</v>
      </c>
      <c r="AU333" s="469">
        <f t="shared" si="105"/>
        <v>0</v>
      </c>
      <c r="AV333" s="469">
        <f t="shared" si="106"/>
        <v>0</v>
      </c>
    </row>
    <row r="334" spans="1:48" ht="46.8" x14ac:dyDescent="0.25">
      <c r="A334" s="463"/>
      <c r="B334" s="463"/>
      <c r="C334" s="46"/>
      <c r="D334" s="52"/>
      <c r="E334" s="458"/>
      <c r="F334" s="47"/>
      <c r="G334" s="457"/>
      <c r="H334" s="462"/>
      <c r="I334" s="465"/>
      <c r="J334" s="466" t="s">
        <v>52</v>
      </c>
      <c r="K334" s="467"/>
      <c r="L334" s="464" t="s">
        <v>52</v>
      </c>
      <c r="M334" s="467"/>
      <c r="N334" s="468"/>
      <c r="O334" s="468"/>
      <c r="P334" s="498"/>
      <c r="Q334" s="499"/>
      <c r="R334" s="501">
        <f t="shared" si="92"/>
        <v>0</v>
      </c>
      <c r="S334" s="499"/>
      <c r="T334" s="512"/>
      <c r="U334" s="512"/>
      <c r="V334" s="515"/>
      <c r="W334" s="512"/>
      <c r="X334" s="516"/>
      <c r="Y334" s="516"/>
      <c r="Z334" s="456"/>
      <c r="AA334" s="50"/>
      <c r="AB334" s="51"/>
      <c r="AC334" s="19"/>
      <c r="AD334" s="19" t="s">
        <v>55</v>
      </c>
      <c r="AE334" s="461">
        <f t="shared" si="91"/>
        <v>44197</v>
      </c>
      <c r="AF334" s="461">
        <f t="shared" si="93"/>
        <v>44198</v>
      </c>
      <c r="AG334" s="459"/>
      <c r="AH334" s="459"/>
      <c r="AI334" s="459"/>
      <c r="AJ334" s="469">
        <f t="shared" si="94"/>
        <v>0</v>
      </c>
      <c r="AK334" s="469">
        <f t="shared" si="95"/>
        <v>0</v>
      </c>
      <c r="AL334" s="469">
        <f t="shared" si="96"/>
        <v>0</v>
      </c>
      <c r="AM334" s="469">
        <f t="shared" si="97"/>
        <v>0</v>
      </c>
      <c r="AN334" s="469">
        <f t="shared" si="98"/>
        <v>0</v>
      </c>
      <c r="AO334" s="469">
        <f t="shared" si="99"/>
        <v>0</v>
      </c>
      <c r="AP334" s="469">
        <f t="shared" si="100"/>
        <v>0</v>
      </c>
      <c r="AQ334" s="469">
        <f t="shared" si="101"/>
        <v>0</v>
      </c>
      <c r="AR334" s="469">
        <f t="shared" si="102"/>
        <v>0</v>
      </c>
      <c r="AS334" s="469">
        <f t="shared" si="103"/>
        <v>0</v>
      </c>
      <c r="AT334" s="469">
        <f t="shared" si="104"/>
        <v>0</v>
      </c>
      <c r="AU334" s="469">
        <f t="shared" si="105"/>
        <v>0</v>
      </c>
      <c r="AV334" s="469">
        <f t="shared" si="106"/>
        <v>0</v>
      </c>
    </row>
    <row r="335" spans="1:48" ht="46.8" x14ac:dyDescent="0.25">
      <c r="A335" s="463"/>
      <c r="B335" s="463"/>
      <c r="C335" s="46"/>
      <c r="D335" s="52"/>
      <c r="E335" s="458"/>
      <c r="F335" s="47"/>
      <c r="G335" s="457"/>
      <c r="H335" s="462"/>
      <c r="I335" s="465"/>
      <c r="J335" s="466" t="s">
        <v>52</v>
      </c>
      <c r="K335" s="467"/>
      <c r="L335" s="464" t="s">
        <v>52</v>
      </c>
      <c r="M335" s="467"/>
      <c r="N335" s="468"/>
      <c r="O335" s="468"/>
      <c r="P335" s="498"/>
      <c r="Q335" s="499"/>
      <c r="R335" s="501">
        <f t="shared" si="92"/>
        <v>0</v>
      </c>
      <c r="S335" s="499"/>
      <c r="T335" s="512"/>
      <c r="U335" s="512"/>
      <c r="V335" s="515"/>
      <c r="W335" s="512"/>
      <c r="X335" s="516"/>
      <c r="Y335" s="516"/>
      <c r="Z335" s="456"/>
      <c r="AA335" s="50"/>
      <c r="AB335" s="51"/>
      <c r="AC335" s="19"/>
      <c r="AD335" s="19" t="s">
        <v>55</v>
      </c>
      <c r="AE335" s="461">
        <f t="shared" si="91"/>
        <v>44197</v>
      </c>
      <c r="AF335" s="461">
        <f t="shared" si="93"/>
        <v>44198</v>
      </c>
      <c r="AG335" s="459"/>
      <c r="AH335" s="459"/>
      <c r="AI335" s="459"/>
      <c r="AJ335" s="469">
        <f t="shared" si="94"/>
        <v>0</v>
      </c>
      <c r="AK335" s="469">
        <f t="shared" si="95"/>
        <v>0</v>
      </c>
      <c r="AL335" s="469">
        <f t="shared" si="96"/>
        <v>0</v>
      </c>
      <c r="AM335" s="469">
        <f t="shared" si="97"/>
        <v>0</v>
      </c>
      <c r="AN335" s="469">
        <f t="shared" si="98"/>
        <v>0</v>
      </c>
      <c r="AO335" s="469">
        <f t="shared" si="99"/>
        <v>0</v>
      </c>
      <c r="AP335" s="469">
        <f t="shared" si="100"/>
        <v>0</v>
      </c>
      <c r="AQ335" s="469">
        <f t="shared" si="101"/>
        <v>0</v>
      </c>
      <c r="AR335" s="469">
        <f t="shared" si="102"/>
        <v>0</v>
      </c>
      <c r="AS335" s="469">
        <f t="shared" si="103"/>
        <v>0</v>
      </c>
      <c r="AT335" s="469">
        <f t="shared" si="104"/>
        <v>0</v>
      </c>
      <c r="AU335" s="469">
        <f t="shared" si="105"/>
        <v>0</v>
      </c>
      <c r="AV335" s="469">
        <f t="shared" si="106"/>
        <v>0</v>
      </c>
    </row>
    <row r="336" spans="1:48" ht="46.8" x14ac:dyDescent="0.25">
      <c r="A336" s="463"/>
      <c r="B336" s="463"/>
      <c r="C336" s="46"/>
      <c r="D336" s="52"/>
      <c r="E336" s="458"/>
      <c r="F336" s="47"/>
      <c r="G336" s="457"/>
      <c r="H336" s="462"/>
      <c r="I336" s="465"/>
      <c r="J336" s="466" t="s">
        <v>52</v>
      </c>
      <c r="K336" s="467"/>
      <c r="L336" s="464" t="s">
        <v>52</v>
      </c>
      <c r="M336" s="467"/>
      <c r="N336" s="468"/>
      <c r="O336" s="468"/>
      <c r="P336" s="498"/>
      <c r="Q336" s="499"/>
      <c r="R336" s="501">
        <f t="shared" si="92"/>
        <v>0</v>
      </c>
      <c r="S336" s="499"/>
      <c r="T336" s="512"/>
      <c r="U336" s="512"/>
      <c r="V336" s="515"/>
      <c r="W336" s="512"/>
      <c r="X336" s="516"/>
      <c r="Y336" s="516"/>
      <c r="Z336" s="456"/>
      <c r="AA336" s="50"/>
      <c r="AB336" s="51"/>
      <c r="AC336" s="19"/>
      <c r="AD336" s="19" t="s">
        <v>55</v>
      </c>
      <c r="AE336" s="461">
        <f t="shared" si="91"/>
        <v>44197</v>
      </c>
      <c r="AF336" s="461">
        <f t="shared" si="93"/>
        <v>44198</v>
      </c>
      <c r="AG336" s="459"/>
      <c r="AH336" s="459"/>
      <c r="AI336" s="459"/>
      <c r="AJ336" s="469">
        <f t="shared" si="94"/>
        <v>0</v>
      </c>
      <c r="AK336" s="469">
        <f t="shared" si="95"/>
        <v>0</v>
      </c>
      <c r="AL336" s="469">
        <f t="shared" si="96"/>
        <v>0</v>
      </c>
      <c r="AM336" s="469">
        <f t="shared" si="97"/>
        <v>0</v>
      </c>
      <c r="AN336" s="469">
        <f t="shared" si="98"/>
        <v>0</v>
      </c>
      <c r="AO336" s="469">
        <f t="shared" si="99"/>
        <v>0</v>
      </c>
      <c r="AP336" s="469">
        <f t="shared" si="100"/>
        <v>0</v>
      </c>
      <c r="AQ336" s="469">
        <f t="shared" si="101"/>
        <v>0</v>
      </c>
      <c r="AR336" s="469">
        <f t="shared" si="102"/>
        <v>0</v>
      </c>
      <c r="AS336" s="469">
        <f t="shared" si="103"/>
        <v>0</v>
      </c>
      <c r="AT336" s="469">
        <f t="shared" si="104"/>
        <v>0</v>
      </c>
      <c r="AU336" s="469">
        <f t="shared" si="105"/>
        <v>0</v>
      </c>
      <c r="AV336" s="469">
        <f t="shared" si="106"/>
        <v>0</v>
      </c>
    </row>
    <row r="337" spans="1:48" ht="46.8" x14ac:dyDescent="0.25">
      <c r="A337" s="463"/>
      <c r="B337" s="463"/>
      <c r="C337" s="46"/>
      <c r="D337" s="52"/>
      <c r="E337" s="458"/>
      <c r="F337" s="47"/>
      <c r="G337" s="457"/>
      <c r="H337" s="462"/>
      <c r="I337" s="465"/>
      <c r="J337" s="466" t="s">
        <v>52</v>
      </c>
      <c r="K337" s="467"/>
      <c r="L337" s="464" t="s">
        <v>52</v>
      </c>
      <c r="M337" s="467"/>
      <c r="N337" s="468"/>
      <c r="O337" s="468"/>
      <c r="P337" s="498"/>
      <c r="Q337" s="499"/>
      <c r="R337" s="501">
        <f t="shared" si="92"/>
        <v>0</v>
      </c>
      <c r="S337" s="499"/>
      <c r="T337" s="512"/>
      <c r="U337" s="512"/>
      <c r="V337" s="515"/>
      <c r="W337" s="512"/>
      <c r="X337" s="516"/>
      <c r="Y337" s="516"/>
      <c r="Z337" s="456"/>
      <c r="AA337" s="50"/>
      <c r="AB337" s="51"/>
      <c r="AC337" s="19"/>
      <c r="AD337" s="19" t="s">
        <v>55</v>
      </c>
      <c r="AE337" s="461">
        <f t="shared" si="91"/>
        <v>44197</v>
      </c>
      <c r="AF337" s="461">
        <f t="shared" si="93"/>
        <v>44198</v>
      </c>
      <c r="AG337" s="459"/>
      <c r="AH337" s="459"/>
      <c r="AI337" s="459"/>
      <c r="AJ337" s="469">
        <f t="shared" si="94"/>
        <v>0</v>
      </c>
      <c r="AK337" s="469">
        <f t="shared" si="95"/>
        <v>0</v>
      </c>
      <c r="AL337" s="469">
        <f t="shared" si="96"/>
        <v>0</v>
      </c>
      <c r="AM337" s="469">
        <f t="shared" si="97"/>
        <v>0</v>
      </c>
      <c r="AN337" s="469">
        <f t="shared" si="98"/>
        <v>0</v>
      </c>
      <c r="AO337" s="469">
        <f t="shared" si="99"/>
        <v>0</v>
      </c>
      <c r="AP337" s="469">
        <f t="shared" si="100"/>
        <v>0</v>
      </c>
      <c r="AQ337" s="469">
        <f t="shared" si="101"/>
        <v>0</v>
      </c>
      <c r="AR337" s="469">
        <f t="shared" si="102"/>
        <v>0</v>
      </c>
      <c r="AS337" s="469">
        <f t="shared" si="103"/>
        <v>0</v>
      </c>
      <c r="AT337" s="469">
        <f t="shared" si="104"/>
        <v>0</v>
      </c>
      <c r="AU337" s="469">
        <f t="shared" si="105"/>
        <v>0</v>
      </c>
      <c r="AV337" s="469">
        <f t="shared" si="106"/>
        <v>0</v>
      </c>
    </row>
    <row r="338" spans="1:48" ht="46.8" x14ac:dyDescent="0.25">
      <c r="A338" s="463"/>
      <c r="B338" s="463"/>
      <c r="C338" s="46"/>
      <c r="D338" s="52"/>
      <c r="E338" s="458"/>
      <c r="F338" s="47"/>
      <c r="G338" s="457"/>
      <c r="H338" s="462"/>
      <c r="I338" s="465"/>
      <c r="J338" s="466" t="s">
        <v>52</v>
      </c>
      <c r="K338" s="467"/>
      <c r="L338" s="464" t="s">
        <v>52</v>
      </c>
      <c r="M338" s="467"/>
      <c r="N338" s="468"/>
      <c r="O338" s="468"/>
      <c r="P338" s="498"/>
      <c r="Q338" s="499"/>
      <c r="R338" s="501">
        <f t="shared" si="92"/>
        <v>0</v>
      </c>
      <c r="S338" s="499"/>
      <c r="T338" s="512"/>
      <c r="U338" s="512"/>
      <c r="V338" s="515"/>
      <c r="W338" s="512"/>
      <c r="X338" s="516"/>
      <c r="Y338" s="516"/>
      <c r="Z338" s="456"/>
      <c r="AA338" s="50"/>
      <c r="AB338" s="51"/>
      <c r="AC338" s="19"/>
      <c r="AD338" s="19" t="s">
        <v>55</v>
      </c>
      <c r="AE338" s="461">
        <f t="shared" si="91"/>
        <v>44197</v>
      </c>
      <c r="AF338" s="461">
        <f t="shared" si="93"/>
        <v>44198</v>
      </c>
      <c r="AG338" s="459"/>
      <c r="AH338" s="459"/>
      <c r="AI338" s="459"/>
      <c r="AJ338" s="469">
        <f t="shared" si="94"/>
        <v>0</v>
      </c>
      <c r="AK338" s="469">
        <f t="shared" si="95"/>
        <v>0</v>
      </c>
      <c r="AL338" s="469">
        <f t="shared" si="96"/>
        <v>0</v>
      </c>
      <c r="AM338" s="469">
        <f t="shared" si="97"/>
        <v>0</v>
      </c>
      <c r="AN338" s="469">
        <f t="shared" si="98"/>
        <v>0</v>
      </c>
      <c r="AO338" s="469">
        <f t="shared" si="99"/>
        <v>0</v>
      </c>
      <c r="AP338" s="469">
        <f t="shared" si="100"/>
        <v>0</v>
      </c>
      <c r="AQ338" s="469">
        <f t="shared" si="101"/>
        <v>0</v>
      </c>
      <c r="AR338" s="469">
        <f t="shared" si="102"/>
        <v>0</v>
      </c>
      <c r="AS338" s="469">
        <f t="shared" si="103"/>
        <v>0</v>
      </c>
      <c r="AT338" s="469">
        <f t="shared" si="104"/>
        <v>0</v>
      </c>
      <c r="AU338" s="469">
        <f t="shared" si="105"/>
        <v>0</v>
      </c>
      <c r="AV338" s="469">
        <f t="shared" si="106"/>
        <v>0</v>
      </c>
    </row>
    <row r="339" spans="1:48" ht="46.8" x14ac:dyDescent="0.25">
      <c r="A339" s="463"/>
      <c r="B339" s="463"/>
      <c r="C339" s="46"/>
      <c r="D339" s="52"/>
      <c r="E339" s="458"/>
      <c r="F339" s="47"/>
      <c r="G339" s="457"/>
      <c r="H339" s="462"/>
      <c r="I339" s="465"/>
      <c r="J339" s="466" t="s">
        <v>52</v>
      </c>
      <c r="K339" s="467"/>
      <c r="L339" s="464" t="s">
        <v>52</v>
      </c>
      <c r="M339" s="467"/>
      <c r="N339" s="468"/>
      <c r="O339" s="468"/>
      <c r="P339" s="498"/>
      <c r="Q339" s="499"/>
      <c r="R339" s="501">
        <f t="shared" si="92"/>
        <v>0</v>
      </c>
      <c r="S339" s="499"/>
      <c r="T339" s="512"/>
      <c r="U339" s="512"/>
      <c r="V339" s="515"/>
      <c r="W339" s="512"/>
      <c r="X339" s="516"/>
      <c r="Y339" s="516"/>
      <c r="Z339" s="456"/>
      <c r="AA339" s="50"/>
      <c r="AB339" s="51"/>
      <c r="AC339" s="19"/>
      <c r="AD339" s="19" t="s">
        <v>55</v>
      </c>
      <c r="AE339" s="461">
        <f t="shared" si="91"/>
        <v>44197</v>
      </c>
      <c r="AF339" s="461">
        <f t="shared" si="93"/>
        <v>44198</v>
      </c>
      <c r="AG339" s="459"/>
      <c r="AH339" s="459"/>
      <c r="AI339" s="459"/>
      <c r="AJ339" s="469">
        <f t="shared" si="94"/>
        <v>0</v>
      </c>
      <c r="AK339" s="469">
        <f t="shared" si="95"/>
        <v>0</v>
      </c>
      <c r="AL339" s="469">
        <f t="shared" si="96"/>
        <v>0</v>
      </c>
      <c r="AM339" s="469">
        <f t="shared" si="97"/>
        <v>0</v>
      </c>
      <c r="AN339" s="469">
        <f t="shared" si="98"/>
        <v>0</v>
      </c>
      <c r="AO339" s="469">
        <f t="shared" si="99"/>
        <v>0</v>
      </c>
      <c r="AP339" s="469">
        <f t="shared" si="100"/>
        <v>0</v>
      </c>
      <c r="AQ339" s="469">
        <f t="shared" si="101"/>
        <v>0</v>
      </c>
      <c r="AR339" s="469">
        <f t="shared" si="102"/>
        <v>0</v>
      </c>
      <c r="AS339" s="469">
        <f t="shared" si="103"/>
        <v>0</v>
      </c>
      <c r="AT339" s="469">
        <f t="shared" si="104"/>
        <v>0</v>
      </c>
      <c r="AU339" s="469">
        <f t="shared" si="105"/>
        <v>0</v>
      </c>
      <c r="AV339" s="469">
        <f t="shared" si="106"/>
        <v>0</v>
      </c>
    </row>
    <row r="340" spans="1:48" ht="46.8" x14ac:dyDescent="0.25">
      <c r="A340" s="463"/>
      <c r="B340" s="463"/>
      <c r="C340" s="46"/>
      <c r="D340" s="52"/>
      <c r="E340" s="458"/>
      <c r="F340" s="47"/>
      <c r="G340" s="457"/>
      <c r="H340" s="462"/>
      <c r="I340" s="465"/>
      <c r="J340" s="466" t="s">
        <v>52</v>
      </c>
      <c r="K340" s="467"/>
      <c r="L340" s="464" t="s">
        <v>52</v>
      </c>
      <c r="M340" s="467"/>
      <c r="N340" s="468"/>
      <c r="O340" s="468"/>
      <c r="P340" s="498"/>
      <c r="Q340" s="499"/>
      <c r="R340" s="501">
        <f t="shared" si="92"/>
        <v>0</v>
      </c>
      <c r="S340" s="499"/>
      <c r="T340" s="512"/>
      <c r="U340" s="512"/>
      <c r="V340" s="515"/>
      <c r="W340" s="512"/>
      <c r="X340" s="516"/>
      <c r="Y340" s="516"/>
      <c r="Z340" s="456"/>
      <c r="AA340" s="50"/>
      <c r="AB340" s="51"/>
      <c r="AC340" s="19"/>
      <c r="AD340" s="19" t="s">
        <v>55</v>
      </c>
      <c r="AE340" s="461">
        <f t="shared" si="91"/>
        <v>44197</v>
      </c>
      <c r="AF340" s="461">
        <f t="shared" si="93"/>
        <v>44198</v>
      </c>
      <c r="AG340" s="459"/>
      <c r="AH340" s="459"/>
      <c r="AI340" s="459"/>
      <c r="AJ340" s="469">
        <f t="shared" si="94"/>
        <v>0</v>
      </c>
      <c r="AK340" s="469">
        <f t="shared" si="95"/>
        <v>0</v>
      </c>
      <c r="AL340" s="469">
        <f t="shared" si="96"/>
        <v>0</v>
      </c>
      <c r="AM340" s="469">
        <f t="shared" si="97"/>
        <v>0</v>
      </c>
      <c r="AN340" s="469">
        <f t="shared" si="98"/>
        <v>0</v>
      </c>
      <c r="AO340" s="469">
        <f t="shared" si="99"/>
        <v>0</v>
      </c>
      <c r="AP340" s="469">
        <f t="shared" si="100"/>
        <v>0</v>
      </c>
      <c r="AQ340" s="469">
        <f t="shared" si="101"/>
        <v>0</v>
      </c>
      <c r="AR340" s="469">
        <f t="shared" si="102"/>
        <v>0</v>
      </c>
      <c r="AS340" s="469">
        <f t="shared" si="103"/>
        <v>0</v>
      </c>
      <c r="AT340" s="469">
        <f t="shared" si="104"/>
        <v>0</v>
      </c>
      <c r="AU340" s="469">
        <f t="shared" si="105"/>
        <v>0</v>
      </c>
      <c r="AV340" s="469">
        <f t="shared" si="106"/>
        <v>0</v>
      </c>
    </row>
    <row r="341" spans="1:48" ht="46.8" x14ac:dyDescent="0.25">
      <c r="A341" s="463"/>
      <c r="B341" s="463"/>
      <c r="C341" s="46"/>
      <c r="D341" s="52"/>
      <c r="E341" s="458"/>
      <c r="F341" s="47"/>
      <c r="G341" s="457"/>
      <c r="H341" s="462"/>
      <c r="I341" s="465"/>
      <c r="J341" s="466" t="s">
        <v>52</v>
      </c>
      <c r="K341" s="467"/>
      <c r="L341" s="464" t="s">
        <v>52</v>
      </c>
      <c r="M341" s="467"/>
      <c r="N341" s="468"/>
      <c r="O341" s="468"/>
      <c r="P341" s="498"/>
      <c r="Q341" s="499"/>
      <c r="R341" s="501">
        <f t="shared" si="92"/>
        <v>0</v>
      </c>
      <c r="S341" s="499"/>
      <c r="T341" s="512"/>
      <c r="U341" s="512"/>
      <c r="V341" s="515"/>
      <c r="W341" s="512"/>
      <c r="X341" s="516"/>
      <c r="Y341" s="516"/>
      <c r="Z341" s="456"/>
      <c r="AA341" s="50"/>
      <c r="AB341" s="51"/>
      <c r="AC341" s="19"/>
      <c r="AD341" s="19" t="s">
        <v>55</v>
      </c>
      <c r="AE341" s="461">
        <f t="shared" si="91"/>
        <v>44197</v>
      </c>
      <c r="AF341" s="461">
        <f t="shared" si="93"/>
        <v>44198</v>
      </c>
      <c r="AG341" s="459"/>
      <c r="AH341" s="459"/>
      <c r="AI341" s="459"/>
      <c r="AJ341" s="469">
        <f t="shared" si="94"/>
        <v>0</v>
      </c>
      <c r="AK341" s="469">
        <f t="shared" si="95"/>
        <v>0</v>
      </c>
      <c r="AL341" s="469">
        <f t="shared" si="96"/>
        <v>0</v>
      </c>
      <c r="AM341" s="469">
        <f t="shared" si="97"/>
        <v>0</v>
      </c>
      <c r="AN341" s="469">
        <f t="shared" si="98"/>
        <v>0</v>
      </c>
      <c r="AO341" s="469">
        <f t="shared" si="99"/>
        <v>0</v>
      </c>
      <c r="AP341" s="469">
        <f t="shared" si="100"/>
        <v>0</v>
      </c>
      <c r="AQ341" s="469">
        <f t="shared" si="101"/>
        <v>0</v>
      </c>
      <c r="AR341" s="469">
        <f t="shared" si="102"/>
        <v>0</v>
      </c>
      <c r="AS341" s="469">
        <f t="shared" si="103"/>
        <v>0</v>
      </c>
      <c r="AT341" s="469">
        <f t="shared" si="104"/>
        <v>0</v>
      </c>
      <c r="AU341" s="469">
        <f t="shared" si="105"/>
        <v>0</v>
      </c>
      <c r="AV341" s="469">
        <f t="shared" si="106"/>
        <v>0</v>
      </c>
    </row>
    <row r="342" spans="1:48" ht="46.8" x14ac:dyDescent="0.25">
      <c r="A342" s="463"/>
      <c r="B342" s="463"/>
      <c r="C342" s="46"/>
      <c r="D342" s="52"/>
      <c r="E342" s="458"/>
      <c r="F342" s="47"/>
      <c r="G342" s="457"/>
      <c r="H342" s="462"/>
      <c r="I342" s="465"/>
      <c r="J342" s="466" t="s">
        <v>52</v>
      </c>
      <c r="K342" s="467"/>
      <c r="L342" s="464" t="s">
        <v>52</v>
      </c>
      <c r="M342" s="467"/>
      <c r="N342" s="468"/>
      <c r="O342" s="468"/>
      <c r="P342" s="498"/>
      <c r="Q342" s="499"/>
      <c r="R342" s="501">
        <f t="shared" si="92"/>
        <v>0</v>
      </c>
      <c r="S342" s="499"/>
      <c r="T342" s="512"/>
      <c r="U342" s="512"/>
      <c r="V342" s="515"/>
      <c r="W342" s="512"/>
      <c r="X342" s="516"/>
      <c r="Y342" s="516"/>
      <c r="Z342" s="456"/>
      <c r="AA342" s="50"/>
      <c r="AB342" s="51"/>
      <c r="AC342" s="19"/>
      <c r="AD342" s="19" t="s">
        <v>55</v>
      </c>
      <c r="AE342" s="461">
        <f t="shared" si="91"/>
        <v>44197</v>
      </c>
      <c r="AF342" s="461">
        <f t="shared" si="93"/>
        <v>44198</v>
      </c>
      <c r="AG342" s="459"/>
      <c r="AH342" s="459"/>
      <c r="AI342" s="459"/>
      <c r="AJ342" s="469">
        <f t="shared" si="94"/>
        <v>0</v>
      </c>
      <c r="AK342" s="469">
        <f t="shared" si="95"/>
        <v>0</v>
      </c>
      <c r="AL342" s="469">
        <f t="shared" si="96"/>
        <v>0</v>
      </c>
      <c r="AM342" s="469">
        <f t="shared" si="97"/>
        <v>0</v>
      </c>
      <c r="AN342" s="469">
        <f t="shared" si="98"/>
        <v>0</v>
      </c>
      <c r="AO342" s="469">
        <f t="shared" si="99"/>
        <v>0</v>
      </c>
      <c r="AP342" s="469">
        <f t="shared" si="100"/>
        <v>0</v>
      </c>
      <c r="AQ342" s="469">
        <f t="shared" si="101"/>
        <v>0</v>
      </c>
      <c r="AR342" s="469">
        <f t="shared" si="102"/>
        <v>0</v>
      </c>
      <c r="AS342" s="469">
        <f t="shared" si="103"/>
        <v>0</v>
      </c>
      <c r="AT342" s="469">
        <f t="shared" si="104"/>
        <v>0</v>
      </c>
      <c r="AU342" s="469">
        <f t="shared" si="105"/>
        <v>0</v>
      </c>
      <c r="AV342" s="469">
        <f t="shared" si="106"/>
        <v>0</v>
      </c>
    </row>
    <row r="343" spans="1:48" ht="46.8" x14ac:dyDescent="0.25">
      <c r="A343" s="463"/>
      <c r="B343" s="463"/>
      <c r="C343" s="46"/>
      <c r="D343" s="52"/>
      <c r="E343" s="458"/>
      <c r="F343" s="47"/>
      <c r="G343" s="457"/>
      <c r="H343" s="462"/>
      <c r="I343" s="465"/>
      <c r="J343" s="466" t="s">
        <v>52</v>
      </c>
      <c r="K343" s="467"/>
      <c r="L343" s="464" t="s">
        <v>52</v>
      </c>
      <c r="M343" s="467"/>
      <c r="N343" s="468"/>
      <c r="O343" s="468"/>
      <c r="P343" s="498"/>
      <c r="Q343" s="499"/>
      <c r="R343" s="501">
        <f t="shared" si="92"/>
        <v>0</v>
      </c>
      <c r="S343" s="499"/>
      <c r="T343" s="512"/>
      <c r="U343" s="512"/>
      <c r="V343" s="515"/>
      <c r="W343" s="512"/>
      <c r="X343" s="516"/>
      <c r="Y343" s="516"/>
      <c r="Z343" s="456"/>
      <c r="AA343" s="50"/>
      <c r="AB343" s="51"/>
      <c r="AC343" s="19"/>
      <c r="AD343" s="19" t="s">
        <v>55</v>
      </c>
      <c r="AE343" s="461">
        <f t="shared" ref="AE343:AE406" si="107">AE342</f>
        <v>44197</v>
      </c>
      <c r="AF343" s="461">
        <f t="shared" si="93"/>
        <v>44198</v>
      </c>
      <c r="AG343" s="459"/>
      <c r="AH343" s="459"/>
      <c r="AI343" s="459"/>
      <c r="AJ343" s="469">
        <f t="shared" si="94"/>
        <v>0</v>
      </c>
      <c r="AK343" s="469">
        <f t="shared" si="95"/>
        <v>0</v>
      </c>
      <c r="AL343" s="469">
        <f t="shared" si="96"/>
        <v>0</v>
      </c>
      <c r="AM343" s="469">
        <f t="shared" si="97"/>
        <v>0</v>
      </c>
      <c r="AN343" s="469">
        <f t="shared" si="98"/>
        <v>0</v>
      </c>
      <c r="AO343" s="469">
        <f t="shared" si="99"/>
        <v>0</v>
      </c>
      <c r="AP343" s="469">
        <f t="shared" si="100"/>
        <v>0</v>
      </c>
      <c r="AQ343" s="469">
        <f t="shared" si="101"/>
        <v>0</v>
      </c>
      <c r="AR343" s="469">
        <f t="shared" si="102"/>
        <v>0</v>
      </c>
      <c r="AS343" s="469">
        <f t="shared" si="103"/>
        <v>0</v>
      </c>
      <c r="AT343" s="469">
        <f t="shared" si="104"/>
        <v>0</v>
      </c>
      <c r="AU343" s="469">
        <f t="shared" si="105"/>
        <v>0</v>
      </c>
      <c r="AV343" s="469">
        <f t="shared" si="106"/>
        <v>0</v>
      </c>
    </row>
    <row r="344" spans="1:48" ht="46.8" x14ac:dyDescent="0.25">
      <c r="A344" s="463"/>
      <c r="B344" s="463"/>
      <c r="C344" s="46"/>
      <c r="D344" s="52"/>
      <c r="E344" s="458"/>
      <c r="F344" s="47"/>
      <c r="G344" s="457"/>
      <c r="H344" s="462"/>
      <c r="I344" s="465"/>
      <c r="J344" s="466" t="s">
        <v>52</v>
      </c>
      <c r="K344" s="467"/>
      <c r="L344" s="464" t="s">
        <v>52</v>
      </c>
      <c r="M344" s="467"/>
      <c r="N344" s="468"/>
      <c r="O344" s="468"/>
      <c r="P344" s="498"/>
      <c r="Q344" s="499"/>
      <c r="R344" s="501">
        <f t="shared" si="92"/>
        <v>0</v>
      </c>
      <c r="S344" s="499"/>
      <c r="T344" s="512"/>
      <c r="U344" s="512"/>
      <c r="V344" s="515"/>
      <c r="W344" s="512"/>
      <c r="X344" s="516"/>
      <c r="Y344" s="516"/>
      <c r="Z344" s="456"/>
      <c r="AA344" s="50"/>
      <c r="AB344" s="51"/>
      <c r="AC344" s="19"/>
      <c r="AD344" s="19" t="s">
        <v>55</v>
      </c>
      <c r="AE344" s="461">
        <f t="shared" si="107"/>
        <v>44197</v>
      </c>
      <c r="AF344" s="461">
        <f t="shared" si="93"/>
        <v>44198</v>
      </c>
      <c r="AG344" s="459"/>
      <c r="AH344" s="459"/>
      <c r="AI344" s="459"/>
      <c r="AJ344" s="469">
        <f t="shared" si="94"/>
        <v>0</v>
      </c>
      <c r="AK344" s="469">
        <f t="shared" si="95"/>
        <v>0</v>
      </c>
      <c r="AL344" s="469">
        <f t="shared" si="96"/>
        <v>0</v>
      </c>
      <c r="AM344" s="469">
        <f t="shared" si="97"/>
        <v>0</v>
      </c>
      <c r="AN344" s="469">
        <f t="shared" si="98"/>
        <v>0</v>
      </c>
      <c r="AO344" s="469">
        <f t="shared" si="99"/>
        <v>0</v>
      </c>
      <c r="AP344" s="469">
        <f t="shared" si="100"/>
        <v>0</v>
      </c>
      <c r="AQ344" s="469">
        <f t="shared" si="101"/>
        <v>0</v>
      </c>
      <c r="AR344" s="469">
        <f t="shared" si="102"/>
        <v>0</v>
      </c>
      <c r="AS344" s="469">
        <f t="shared" si="103"/>
        <v>0</v>
      </c>
      <c r="AT344" s="469">
        <f t="shared" si="104"/>
        <v>0</v>
      </c>
      <c r="AU344" s="469">
        <f t="shared" si="105"/>
        <v>0</v>
      </c>
      <c r="AV344" s="469">
        <f t="shared" si="106"/>
        <v>0</v>
      </c>
    </row>
    <row r="345" spans="1:48" ht="46.8" x14ac:dyDescent="0.25">
      <c r="A345" s="463"/>
      <c r="B345" s="463"/>
      <c r="C345" s="46"/>
      <c r="D345" s="52"/>
      <c r="E345" s="458"/>
      <c r="F345" s="47"/>
      <c r="G345" s="457"/>
      <c r="H345" s="462"/>
      <c r="I345" s="465"/>
      <c r="J345" s="466" t="s">
        <v>52</v>
      </c>
      <c r="K345" s="467"/>
      <c r="L345" s="464" t="s">
        <v>52</v>
      </c>
      <c r="M345" s="467"/>
      <c r="N345" s="468"/>
      <c r="O345" s="468"/>
      <c r="P345" s="498"/>
      <c r="Q345" s="499"/>
      <c r="R345" s="501">
        <f t="shared" si="92"/>
        <v>0</v>
      </c>
      <c r="S345" s="499"/>
      <c r="T345" s="512"/>
      <c r="U345" s="512"/>
      <c r="V345" s="515"/>
      <c r="W345" s="512"/>
      <c r="X345" s="516"/>
      <c r="Y345" s="516"/>
      <c r="Z345" s="456"/>
      <c r="AA345" s="50"/>
      <c r="AB345" s="51"/>
      <c r="AC345" s="19"/>
      <c r="AD345" s="19" t="s">
        <v>55</v>
      </c>
      <c r="AE345" s="461">
        <f t="shared" si="107"/>
        <v>44197</v>
      </c>
      <c r="AF345" s="461">
        <f t="shared" si="93"/>
        <v>44198</v>
      </c>
      <c r="AG345" s="459"/>
      <c r="AH345" s="459"/>
      <c r="AI345" s="459"/>
      <c r="AJ345" s="469">
        <f t="shared" si="94"/>
        <v>0</v>
      </c>
      <c r="AK345" s="469">
        <f t="shared" si="95"/>
        <v>0</v>
      </c>
      <c r="AL345" s="469">
        <f t="shared" si="96"/>
        <v>0</v>
      </c>
      <c r="AM345" s="469">
        <f t="shared" si="97"/>
        <v>0</v>
      </c>
      <c r="AN345" s="469">
        <f t="shared" si="98"/>
        <v>0</v>
      </c>
      <c r="AO345" s="469">
        <f t="shared" si="99"/>
        <v>0</v>
      </c>
      <c r="AP345" s="469">
        <f t="shared" si="100"/>
        <v>0</v>
      </c>
      <c r="AQ345" s="469">
        <f t="shared" si="101"/>
        <v>0</v>
      </c>
      <c r="AR345" s="469">
        <f t="shared" si="102"/>
        <v>0</v>
      </c>
      <c r="AS345" s="469">
        <f t="shared" si="103"/>
        <v>0</v>
      </c>
      <c r="AT345" s="469">
        <f t="shared" si="104"/>
        <v>0</v>
      </c>
      <c r="AU345" s="469">
        <f t="shared" si="105"/>
        <v>0</v>
      </c>
      <c r="AV345" s="469">
        <f t="shared" si="106"/>
        <v>0</v>
      </c>
    </row>
    <row r="346" spans="1:48" ht="46.8" x14ac:dyDescent="0.25">
      <c r="A346" s="463"/>
      <c r="B346" s="463"/>
      <c r="C346" s="46"/>
      <c r="D346" s="52"/>
      <c r="E346" s="458"/>
      <c r="F346" s="47"/>
      <c r="G346" s="457"/>
      <c r="H346" s="462"/>
      <c r="I346" s="465"/>
      <c r="J346" s="466" t="s">
        <v>52</v>
      </c>
      <c r="K346" s="467"/>
      <c r="L346" s="464" t="s">
        <v>52</v>
      </c>
      <c r="M346" s="467"/>
      <c r="N346" s="468"/>
      <c r="O346" s="468"/>
      <c r="P346" s="498"/>
      <c r="Q346" s="499"/>
      <c r="R346" s="501">
        <f t="shared" si="92"/>
        <v>0</v>
      </c>
      <c r="S346" s="499"/>
      <c r="T346" s="512"/>
      <c r="U346" s="512"/>
      <c r="V346" s="515"/>
      <c r="W346" s="512"/>
      <c r="X346" s="516"/>
      <c r="Y346" s="516"/>
      <c r="Z346" s="456"/>
      <c r="AA346" s="50"/>
      <c r="AB346" s="51"/>
      <c r="AC346" s="19"/>
      <c r="AD346" s="19" t="s">
        <v>55</v>
      </c>
      <c r="AE346" s="461">
        <f t="shared" si="107"/>
        <v>44197</v>
      </c>
      <c r="AF346" s="461">
        <f t="shared" si="93"/>
        <v>44198</v>
      </c>
      <c r="AG346" s="459"/>
      <c r="AH346" s="459"/>
      <c r="AI346" s="459"/>
      <c r="AJ346" s="469">
        <f t="shared" si="94"/>
        <v>0</v>
      </c>
      <c r="AK346" s="469">
        <f t="shared" si="95"/>
        <v>0</v>
      </c>
      <c r="AL346" s="469">
        <f t="shared" si="96"/>
        <v>0</v>
      </c>
      <c r="AM346" s="469">
        <f t="shared" si="97"/>
        <v>0</v>
      </c>
      <c r="AN346" s="469">
        <f t="shared" si="98"/>
        <v>0</v>
      </c>
      <c r="AO346" s="469">
        <f t="shared" si="99"/>
        <v>0</v>
      </c>
      <c r="AP346" s="469">
        <f t="shared" si="100"/>
        <v>0</v>
      </c>
      <c r="AQ346" s="469">
        <f t="shared" si="101"/>
        <v>0</v>
      </c>
      <c r="AR346" s="469">
        <f t="shared" si="102"/>
        <v>0</v>
      </c>
      <c r="AS346" s="469">
        <f t="shared" si="103"/>
        <v>0</v>
      </c>
      <c r="AT346" s="469">
        <f t="shared" si="104"/>
        <v>0</v>
      </c>
      <c r="AU346" s="469">
        <f t="shared" si="105"/>
        <v>0</v>
      </c>
      <c r="AV346" s="469">
        <f t="shared" si="106"/>
        <v>0</v>
      </c>
    </row>
    <row r="347" spans="1:48" ht="46.8" x14ac:dyDescent="0.25">
      <c r="A347" s="463"/>
      <c r="B347" s="463"/>
      <c r="C347" s="46"/>
      <c r="D347" s="52"/>
      <c r="E347" s="458"/>
      <c r="F347" s="47"/>
      <c r="G347" s="457"/>
      <c r="H347" s="462"/>
      <c r="I347" s="465"/>
      <c r="J347" s="466" t="s">
        <v>52</v>
      </c>
      <c r="K347" s="467"/>
      <c r="L347" s="464" t="s">
        <v>52</v>
      </c>
      <c r="M347" s="467"/>
      <c r="N347" s="468"/>
      <c r="O347" s="468"/>
      <c r="P347" s="498"/>
      <c r="Q347" s="499"/>
      <c r="R347" s="501">
        <f t="shared" si="92"/>
        <v>0</v>
      </c>
      <c r="S347" s="499"/>
      <c r="T347" s="512"/>
      <c r="U347" s="512"/>
      <c r="V347" s="515"/>
      <c r="W347" s="512"/>
      <c r="X347" s="516"/>
      <c r="Y347" s="516"/>
      <c r="Z347" s="456"/>
      <c r="AA347" s="50"/>
      <c r="AB347" s="51"/>
      <c r="AC347" s="19"/>
      <c r="AD347" s="19" t="s">
        <v>55</v>
      </c>
      <c r="AE347" s="461">
        <f t="shared" si="107"/>
        <v>44197</v>
      </c>
      <c r="AF347" s="461">
        <f t="shared" si="93"/>
        <v>44198</v>
      </c>
      <c r="AG347" s="459"/>
      <c r="AH347" s="459"/>
      <c r="AI347" s="459"/>
      <c r="AJ347" s="469">
        <f t="shared" si="94"/>
        <v>0</v>
      </c>
      <c r="AK347" s="469">
        <f t="shared" si="95"/>
        <v>0</v>
      </c>
      <c r="AL347" s="469">
        <f t="shared" si="96"/>
        <v>0</v>
      </c>
      <c r="AM347" s="469">
        <f t="shared" si="97"/>
        <v>0</v>
      </c>
      <c r="AN347" s="469">
        <f t="shared" si="98"/>
        <v>0</v>
      </c>
      <c r="AO347" s="469">
        <f t="shared" si="99"/>
        <v>0</v>
      </c>
      <c r="AP347" s="469">
        <f t="shared" si="100"/>
        <v>0</v>
      </c>
      <c r="AQ347" s="469">
        <f t="shared" si="101"/>
        <v>0</v>
      </c>
      <c r="AR347" s="469">
        <f t="shared" si="102"/>
        <v>0</v>
      </c>
      <c r="AS347" s="469">
        <f t="shared" si="103"/>
        <v>0</v>
      </c>
      <c r="AT347" s="469">
        <f t="shared" si="104"/>
        <v>0</v>
      </c>
      <c r="AU347" s="469">
        <f t="shared" si="105"/>
        <v>0</v>
      </c>
      <c r="AV347" s="469">
        <f t="shared" si="106"/>
        <v>0</v>
      </c>
    </row>
    <row r="348" spans="1:48" ht="46.8" x14ac:dyDescent="0.25">
      <c r="A348" s="463"/>
      <c r="B348" s="463"/>
      <c r="C348" s="46"/>
      <c r="D348" s="52"/>
      <c r="E348" s="458"/>
      <c r="F348" s="47"/>
      <c r="G348" s="457"/>
      <c r="H348" s="462"/>
      <c r="I348" s="465"/>
      <c r="J348" s="466" t="s">
        <v>52</v>
      </c>
      <c r="K348" s="467"/>
      <c r="L348" s="464" t="s">
        <v>52</v>
      </c>
      <c r="M348" s="467"/>
      <c r="N348" s="468"/>
      <c r="O348" s="468"/>
      <c r="P348" s="498"/>
      <c r="Q348" s="499"/>
      <c r="R348" s="501">
        <f t="shared" si="92"/>
        <v>0</v>
      </c>
      <c r="S348" s="499"/>
      <c r="T348" s="512"/>
      <c r="U348" s="512"/>
      <c r="V348" s="515"/>
      <c r="W348" s="512"/>
      <c r="X348" s="516"/>
      <c r="Y348" s="516"/>
      <c r="Z348" s="456"/>
      <c r="AA348" s="50"/>
      <c r="AB348" s="51"/>
      <c r="AC348" s="19"/>
      <c r="AD348" s="19" t="s">
        <v>55</v>
      </c>
      <c r="AE348" s="461">
        <f t="shared" si="107"/>
        <v>44197</v>
      </c>
      <c r="AF348" s="461">
        <f t="shared" si="93"/>
        <v>44198</v>
      </c>
      <c r="AG348" s="459"/>
      <c r="AH348" s="459"/>
      <c r="AI348" s="459"/>
      <c r="AJ348" s="469">
        <f t="shared" si="94"/>
        <v>0</v>
      </c>
      <c r="AK348" s="469">
        <f t="shared" si="95"/>
        <v>0</v>
      </c>
      <c r="AL348" s="469">
        <f t="shared" si="96"/>
        <v>0</v>
      </c>
      <c r="AM348" s="469">
        <f t="shared" si="97"/>
        <v>0</v>
      </c>
      <c r="AN348" s="469">
        <f t="shared" si="98"/>
        <v>0</v>
      </c>
      <c r="AO348" s="469">
        <f t="shared" si="99"/>
        <v>0</v>
      </c>
      <c r="AP348" s="469">
        <f t="shared" si="100"/>
        <v>0</v>
      </c>
      <c r="AQ348" s="469">
        <f t="shared" si="101"/>
        <v>0</v>
      </c>
      <c r="AR348" s="469">
        <f t="shared" si="102"/>
        <v>0</v>
      </c>
      <c r="AS348" s="469">
        <f t="shared" si="103"/>
        <v>0</v>
      </c>
      <c r="AT348" s="469">
        <f t="shared" si="104"/>
        <v>0</v>
      </c>
      <c r="AU348" s="469">
        <f t="shared" si="105"/>
        <v>0</v>
      </c>
      <c r="AV348" s="469">
        <f t="shared" si="106"/>
        <v>0</v>
      </c>
    </row>
    <row r="349" spans="1:48" ht="46.8" x14ac:dyDescent="0.25">
      <c r="A349" s="463"/>
      <c r="B349" s="463"/>
      <c r="C349" s="46"/>
      <c r="D349" s="52"/>
      <c r="E349" s="458"/>
      <c r="F349" s="47"/>
      <c r="G349" s="457"/>
      <c r="H349" s="462"/>
      <c r="I349" s="465"/>
      <c r="J349" s="466" t="s">
        <v>52</v>
      </c>
      <c r="K349" s="467"/>
      <c r="L349" s="464" t="s">
        <v>52</v>
      </c>
      <c r="M349" s="467"/>
      <c r="N349" s="468"/>
      <c r="O349" s="468"/>
      <c r="P349" s="498"/>
      <c r="Q349" s="499"/>
      <c r="R349" s="501">
        <f t="shared" si="92"/>
        <v>0</v>
      </c>
      <c r="S349" s="499"/>
      <c r="T349" s="512"/>
      <c r="U349" s="512"/>
      <c r="V349" s="515"/>
      <c r="W349" s="512"/>
      <c r="X349" s="516"/>
      <c r="Y349" s="516"/>
      <c r="Z349" s="456"/>
      <c r="AA349" s="50"/>
      <c r="AB349" s="51"/>
      <c r="AC349" s="19"/>
      <c r="AD349" s="19" t="s">
        <v>55</v>
      </c>
      <c r="AE349" s="461">
        <f t="shared" si="107"/>
        <v>44197</v>
      </c>
      <c r="AF349" s="461">
        <f t="shared" si="93"/>
        <v>44198</v>
      </c>
      <c r="AG349" s="459"/>
      <c r="AH349" s="459"/>
      <c r="AI349" s="459"/>
      <c r="AJ349" s="469">
        <f t="shared" si="94"/>
        <v>0</v>
      </c>
      <c r="AK349" s="469">
        <f t="shared" si="95"/>
        <v>0</v>
      </c>
      <c r="AL349" s="469">
        <f t="shared" si="96"/>
        <v>0</v>
      </c>
      <c r="AM349" s="469">
        <f t="shared" si="97"/>
        <v>0</v>
      </c>
      <c r="AN349" s="469">
        <f t="shared" si="98"/>
        <v>0</v>
      </c>
      <c r="AO349" s="469">
        <f t="shared" si="99"/>
        <v>0</v>
      </c>
      <c r="AP349" s="469">
        <f t="shared" si="100"/>
        <v>0</v>
      </c>
      <c r="AQ349" s="469">
        <f t="shared" si="101"/>
        <v>0</v>
      </c>
      <c r="AR349" s="469">
        <f t="shared" si="102"/>
        <v>0</v>
      </c>
      <c r="AS349" s="469">
        <f t="shared" si="103"/>
        <v>0</v>
      </c>
      <c r="AT349" s="469">
        <f t="shared" si="104"/>
        <v>0</v>
      </c>
      <c r="AU349" s="469">
        <f t="shared" si="105"/>
        <v>0</v>
      </c>
      <c r="AV349" s="469">
        <f t="shared" si="106"/>
        <v>0</v>
      </c>
    </row>
    <row r="350" spans="1:48" ht="46.8" x14ac:dyDescent="0.25">
      <c r="A350" s="463"/>
      <c r="B350" s="463"/>
      <c r="C350" s="46"/>
      <c r="D350" s="52"/>
      <c r="E350" s="458"/>
      <c r="F350" s="47"/>
      <c r="G350" s="457"/>
      <c r="H350" s="462"/>
      <c r="I350" s="465"/>
      <c r="J350" s="466" t="s">
        <v>52</v>
      </c>
      <c r="K350" s="467"/>
      <c r="L350" s="464" t="s">
        <v>52</v>
      </c>
      <c r="M350" s="467"/>
      <c r="N350" s="468"/>
      <c r="O350" s="468"/>
      <c r="P350" s="498"/>
      <c r="Q350" s="499"/>
      <c r="R350" s="501">
        <f t="shared" si="92"/>
        <v>0</v>
      </c>
      <c r="S350" s="499"/>
      <c r="T350" s="512"/>
      <c r="U350" s="512"/>
      <c r="V350" s="515"/>
      <c r="W350" s="512"/>
      <c r="X350" s="516"/>
      <c r="Y350" s="516"/>
      <c r="Z350" s="456"/>
      <c r="AA350" s="50"/>
      <c r="AB350" s="51"/>
      <c r="AC350" s="19"/>
      <c r="AD350" s="19" t="s">
        <v>55</v>
      </c>
      <c r="AE350" s="461">
        <f t="shared" si="107"/>
        <v>44197</v>
      </c>
      <c r="AF350" s="461">
        <f t="shared" si="93"/>
        <v>44198</v>
      </c>
      <c r="AG350" s="459"/>
      <c r="AH350" s="459"/>
      <c r="AI350" s="459"/>
      <c r="AJ350" s="469">
        <f t="shared" si="94"/>
        <v>0</v>
      </c>
      <c r="AK350" s="469">
        <f t="shared" si="95"/>
        <v>0</v>
      </c>
      <c r="AL350" s="469">
        <f t="shared" si="96"/>
        <v>0</v>
      </c>
      <c r="AM350" s="469">
        <f t="shared" si="97"/>
        <v>0</v>
      </c>
      <c r="AN350" s="469">
        <f t="shared" si="98"/>
        <v>0</v>
      </c>
      <c r="AO350" s="469">
        <f t="shared" si="99"/>
        <v>0</v>
      </c>
      <c r="AP350" s="469">
        <f t="shared" si="100"/>
        <v>0</v>
      </c>
      <c r="AQ350" s="469">
        <f t="shared" si="101"/>
        <v>0</v>
      </c>
      <c r="AR350" s="469">
        <f t="shared" si="102"/>
        <v>0</v>
      </c>
      <c r="AS350" s="469">
        <f t="shared" si="103"/>
        <v>0</v>
      </c>
      <c r="AT350" s="469">
        <f t="shared" si="104"/>
        <v>0</v>
      </c>
      <c r="AU350" s="469">
        <f t="shared" si="105"/>
        <v>0</v>
      </c>
      <c r="AV350" s="469">
        <f t="shared" si="106"/>
        <v>0</v>
      </c>
    </row>
    <row r="351" spans="1:48" ht="46.8" x14ac:dyDescent="0.25">
      <c r="A351" s="463"/>
      <c r="B351" s="463"/>
      <c r="C351" s="46"/>
      <c r="D351" s="52"/>
      <c r="E351" s="458"/>
      <c r="F351" s="47"/>
      <c r="G351" s="457"/>
      <c r="H351" s="462"/>
      <c r="I351" s="465"/>
      <c r="J351" s="466" t="s">
        <v>52</v>
      </c>
      <c r="K351" s="467"/>
      <c r="L351" s="464" t="s">
        <v>52</v>
      </c>
      <c r="M351" s="467"/>
      <c r="N351" s="468"/>
      <c r="O351" s="468"/>
      <c r="P351" s="498"/>
      <c r="Q351" s="499"/>
      <c r="R351" s="501">
        <f t="shared" si="92"/>
        <v>0</v>
      </c>
      <c r="S351" s="499"/>
      <c r="T351" s="512"/>
      <c r="U351" s="512"/>
      <c r="V351" s="515"/>
      <c r="W351" s="512"/>
      <c r="X351" s="516"/>
      <c r="Y351" s="516"/>
      <c r="Z351" s="456"/>
      <c r="AA351" s="50"/>
      <c r="AB351" s="51"/>
      <c r="AC351" s="19"/>
      <c r="AD351" s="19" t="s">
        <v>55</v>
      </c>
      <c r="AE351" s="461">
        <f t="shared" si="107"/>
        <v>44197</v>
      </c>
      <c r="AF351" s="461">
        <f t="shared" si="93"/>
        <v>44198</v>
      </c>
      <c r="AG351" s="459"/>
      <c r="AH351" s="459"/>
      <c r="AI351" s="459"/>
      <c r="AJ351" s="469">
        <f t="shared" si="94"/>
        <v>0</v>
      </c>
      <c r="AK351" s="469">
        <f t="shared" si="95"/>
        <v>0</v>
      </c>
      <c r="AL351" s="469">
        <f t="shared" si="96"/>
        <v>0</v>
      </c>
      <c r="AM351" s="469">
        <f t="shared" si="97"/>
        <v>0</v>
      </c>
      <c r="AN351" s="469">
        <f t="shared" si="98"/>
        <v>0</v>
      </c>
      <c r="AO351" s="469">
        <f t="shared" si="99"/>
        <v>0</v>
      </c>
      <c r="AP351" s="469">
        <f t="shared" si="100"/>
        <v>0</v>
      </c>
      <c r="AQ351" s="469">
        <f t="shared" si="101"/>
        <v>0</v>
      </c>
      <c r="AR351" s="469">
        <f t="shared" si="102"/>
        <v>0</v>
      </c>
      <c r="AS351" s="469">
        <f t="shared" si="103"/>
        <v>0</v>
      </c>
      <c r="AT351" s="469">
        <f t="shared" si="104"/>
        <v>0</v>
      </c>
      <c r="AU351" s="469">
        <f t="shared" si="105"/>
        <v>0</v>
      </c>
      <c r="AV351" s="469">
        <f t="shared" si="106"/>
        <v>0</v>
      </c>
    </row>
    <row r="352" spans="1:48" ht="46.8" x14ac:dyDescent="0.25">
      <c r="A352" s="463"/>
      <c r="B352" s="463"/>
      <c r="C352" s="46"/>
      <c r="D352" s="52"/>
      <c r="E352" s="458"/>
      <c r="F352" s="47"/>
      <c r="G352" s="457"/>
      <c r="H352" s="462"/>
      <c r="I352" s="465"/>
      <c r="J352" s="466" t="s">
        <v>52</v>
      </c>
      <c r="K352" s="467"/>
      <c r="L352" s="464" t="s">
        <v>52</v>
      </c>
      <c r="M352" s="467"/>
      <c r="N352" s="468"/>
      <c r="O352" s="468"/>
      <c r="P352" s="498"/>
      <c r="Q352" s="499"/>
      <c r="R352" s="501">
        <f t="shared" si="92"/>
        <v>0</v>
      </c>
      <c r="S352" s="499"/>
      <c r="T352" s="512"/>
      <c r="U352" s="512"/>
      <c r="V352" s="515"/>
      <c r="W352" s="512"/>
      <c r="X352" s="516"/>
      <c r="Y352" s="516"/>
      <c r="Z352" s="456"/>
      <c r="AA352" s="50"/>
      <c r="AB352" s="51"/>
      <c r="AC352" s="19"/>
      <c r="AD352" s="19" t="s">
        <v>55</v>
      </c>
      <c r="AE352" s="461">
        <f t="shared" si="107"/>
        <v>44197</v>
      </c>
      <c r="AF352" s="461">
        <f t="shared" si="93"/>
        <v>44198</v>
      </c>
      <c r="AG352" s="459"/>
      <c r="AH352" s="459"/>
      <c r="AI352" s="459"/>
      <c r="AJ352" s="469">
        <f t="shared" si="94"/>
        <v>0</v>
      </c>
      <c r="AK352" s="469">
        <f t="shared" si="95"/>
        <v>0</v>
      </c>
      <c r="AL352" s="469">
        <f t="shared" si="96"/>
        <v>0</v>
      </c>
      <c r="AM352" s="469">
        <f t="shared" si="97"/>
        <v>0</v>
      </c>
      <c r="AN352" s="469">
        <f t="shared" si="98"/>
        <v>0</v>
      </c>
      <c r="AO352" s="469">
        <f t="shared" si="99"/>
        <v>0</v>
      </c>
      <c r="AP352" s="469">
        <f t="shared" si="100"/>
        <v>0</v>
      </c>
      <c r="AQ352" s="469">
        <f t="shared" si="101"/>
        <v>0</v>
      </c>
      <c r="AR352" s="469">
        <f t="shared" si="102"/>
        <v>0</v>
      </c>
      <c r="AS352" s="469">
        <f t="shared" si="103"/>
        <v>0</v>
      </c>
      <c r="AT352" s="469">
        <f t="shared" si="104"/>
        <v>0</v>
      </c>
      <c r="AU352" s="469">
        <f t="shared" si="105"/>
        <v>0</v>
      </c>
      <c r="AV352" s="469">
        <f t="shared" si="106"/>
        <v>0</v>
      </c>
    </row>
    <row r="353" spans="1:48" ht="46.8" x14ac:dyDescent="0.25">
      <c r="A353" s="463"/>
      <c r="B353" s="463"/>
      <c r="C353" s="46"/>
      <c r="D353" s="52"/>
      <c r="E353" s="458"/>
      <c r="F353" s="47"/>
      <c r="G353" s="457"/>
      <c r="H353" s="462"/>
      <c r="I353" s="465"/>
      <c r="J353" s="466" t="s">
        <v>52</v>
      </c>
      <c r="K353" s="467"/>
      <c r="L353" s="464" t="s">
        <v>52</v>
      </c>
      <c r="M353" s="467"/>
      <c r="N353" s="468"/>
      <c r="O353" s="468"/>
      <c r="P353" s="498"/>
      <c r="Q353" s="499"/>
      <c r="R353" s="501">
        <f t="shared" si="92"/>
        <v>0</v>
      </c>
      <c r="S353" s="499"/>
      <c r="T353" s="512"/>
      <c r="U353" s="512"/>
      <c r="V353" s="515"/>
      <c r="W353" s="512"/>
      <c r="X353" s="516"/>
      <c r="Y353" s="516"/>
      <c r="Z353" s="456"/>
      <c r="AA353" s="50"/>
      <c r="AB353" s="51"/>
      <c r="AC353" s="19"/>
      <c r="AD353" s="19" t="s">
        <v>55</v>
      </c>
      <c r="AE353" s="461">
        <f t="shared" si="107"/>
        <v>44197</v>
      </c>
      <c r="AF353" s="461">
        <f t="shared" si="93"/>
        <v>44198</v>
      </c>
      <c r="AG353" s="459"/>
      <c r="AH353" s="459"/>
      <c r="AI353" s="459"/>
      <c r="AJ353" s="469">
        <f t="shared" si="94"/>
        <v>0</v>
      </c>
      <c r="AK353" s="469">
        <f t="shared" si="95"/>
        <v>0</v>
      </c>
      <c r="AL353" s="469">
        <f t="shared" si="96"/>
        <v>0</v>
      </c>
      <c r="AM353" s="469">
        <f t="shared" si="97"/>
        <v>0</v>
      </c>
      <c r="AN353" s="469">
        <f t="shared" si="98"/>
        <v>0</v>
      </c>
      <c r="AO353" s="469">
        <f t="shared" si="99"/>
        <v>0</v>
      </c>
      <c r="AP353" s="469">
        <f t="shared" si="100"/>
        <v>0</v>
      </c>
      <c r="AQ353" s="469">
        <f t="shared" si="101"/>
        <v>0</v>
      </c>
      <c r="AR353" s="469">
        <f t="shared" si="102"/>
        <v>0</v>
      </c>
      <c r="AS353" s="469">
        <f t="shared" si="103"/>
        <v>0</v>
      </c>
      <c r="AT353" s="469">
        <f t="shared" si="104"/>
        <v>0</v>
      </c>
      <c r="AU353" s="469">
        <f t="shared" si="105"/>
        <v>0</v>
      </c>
      <c r="AV353" s="469">
        <f t="shared" si="106"/>
        <v>0</v>
      </c>
    </row>
    <row r="354" spans="1:48" ht="46.8" x14ac:dyDescent="0.25">
      <c r="A354" s="463"/>
      <c r="B354" s="463"/>
      <c r="C354" s="46"/>
      <c r="D354" s="52"/>
      <c r="E354" s="458"/>
      <c r="F354" s="47"/>
      <c r="G354" s="457"/>
      <c r="H354" s="462"/>
      <c r="I354" s="465"/>
      <c r="J354" s="466" t="s">
        <v>52</v>
      </c>
      <c r="K354" s="467"/>
      <c r="L354" s="464" t="s">
        <v>52</v>
      </c>
      <c r="M354" s="467"/>
      <c r="N354" s="468"/>
      <c r="O354" s="468"/>
      <c r="P354" s="498"/>
      <c r="Q354" s="499"/>
      <c r="R354" s="501">
        <f t="shared" si="92"/>
        <v>0</v>
      </c>
      <c r="S354" s="499"/>
      <c r="T354" s="512"/>
      <c r="U354" s="512"/>
      <c r="V354" s="515"/>
      <c r="W354" s="512"/>
      <c r="X354" s="516"/>
      <c r="Y354" s="516"/>
      <c r="Z354" s="456"/>
      <c r="AA354" s="50"/>
      <c r="AB354" s="51"/>
      <c r="AC354" s="19"/>
      <c r="AD354" s="19" t="s">
        <v>55</v>
      </c>
      <c r="AE354" s="461">
        <f t="shared" si="107"/>
        <v>44197</v>
      </c>
      <c r="AF354" s="461">
        <f t="shared" si="93"/>
        <v>44198</v>
      </c>
      <c r="AG354" s="459"/>
      <c r="AH354" s="459"/>
      <c r="AI354" s="459"/>
      <c r="AJ354" s="469">
        <f t="shared" si="94"/>
        <v>0</v>
      </c>
      <c r="AK354" s="469">
        <f t="shared" si="95"/>
        <v>0</v>
      </c>
      <c r="AL354" s="469">
        <f t="shared" si="96"/>
        <v>0</v>
      </c>
      <c r="AM354" s="469">
        <f t="shared" si="97"/>
        <v>0</v>
      </c>
      <c r="AN354" s="469">
        <f t="shared" si="98"/>
        <v>0</v>
      </c>
      <c r="AO354" s="469">
        <f t="shared" si="99"/>
        <v>0</v>
      </c>
      <c r="AP354" s="469">
        <f t="shared" si="100"/>
        <v>0</v>
      </c>
      <c r="AQ354" s="469">
        <f t="shared" si="101"/>
        <v>0</v>
      </c>
      <c r="AR354" s="469">
        <f t="shared" si="102"/>
        <v>0</v>
      </c>
      <c r="AS354" s="469">
        <f t="shared" si="103"/>
        <v>0</v>
      </c>
      <c r="AT354" s="469">
        <f t="shared" si="104"/>
        <v>0</v>
      </c>
      <c r="AU354" s="469">
        <f t="shared" si="105"/>
        <v>0</v>
      </c>
      <c r="AV354" s="469">
        <f t="shared" si="106"/>
        <v>0</v>
      </c>
    </row>
    <row r="355" spans="1:48" ht="46.8" x14ac:dyDescent="0.25">
      <c r="A355" s="463"/>
      <c r="B355" s="463"/>
      <c r="C355" s="46"/>
      <c r="D355" s="52"/>
      <c r="E355" s="458"/>
      <c r="F355" s="47"/>
      <c r="G355" s="457"/>
      <c r="H355" s="462"/>
      <c r="I355" s="465"/>
      <c r="J355" s="466" t="s">
        <v>52</v>
      </c>
      <c r="K355" s="467"/>
      <c r="L355" s="464" t="s">
        <v>52</v>
      </c>
      <c r="M355" s="467"/>
      <c r="N355" s="468"/>
      <c r="O355" s="468"/>
      <c r="P355" s="498"/>
      <c r="Q355" s="499"/>
      <c r="R355" s="501">
        <f t="shared" si="92"/>
        <v>0</v>
      </c>
      <c r="S355" s="499"/>
      <c r="T355" s="512"/>
      <c r="U355" s="512"/>
      <c r="V355" s="515"/>
      <c r="W355" s="512"/>
      <c r="X355" s="516"/>
      <c r="Y355" s="516"/>
      <c r="Z355" s="456"/>
      <c r="AA355" s="50"/>
      <c r="AB355" s="51"/>
      <c r="AC355" s="19"/>
      <c r="AD355" s="19" t="s">
        <v>55</v>
      </c>
      <c r="AE355" s="461">
        <f t="shared" si="107"/>
        <v>44197</v>
      </c>
      <c r="AF355" s="461">
        <f t="shared" si="93"/>
        <v>44198</v>
      </c>
      <c r="AG355" s="459"/>
      <c r="AH355" s="459"/>
      <c r="AI355" s="459"/>
      <c r="AJ355" s="469">
        <f t="shared" si="94"/>
        <v>0</v>
      </c>
      <c r="AK355" s="469">
        <f t="shared" si="95"/>
        <v>0</v>
      </c>
      <c r="AL355" s="469">
        <f t="shared" si="96"/>
        <v>0</v>
      </c>
      <c r="AM355" s="469">
        <f t="shared" si="97"/>
        <v>0</v>
      </c>
      <c r="AN355" s="469">
        <f t="shared" si="98"/>
        <v>0</v>
      </c>
      <c r="AO355" s="469">
        <f t="shared" si="99"/>
        <v>0</v>
      </c>
      <c r="AP355" s="469">
        <f t="shared" si="100"/>
        <v>0</v>
      </c>
      <c r="AQ355" s="469">
        <f t="shared" si="101"/>
        <v>0</v>
      </c>
      <c r="AR355" s="469">
        <f t="shared" si="102"/>
        <v>0</v>
      </c>
      <c r="AS355" s="469">
        <f t="shared" si="103"/>
        <v>0</v>
      </c>
      <c r="AT355" s="469">
        <f t="shared" si="104"/>
        <v>0</v>
      </c>
      <c r="AU355" s="469">
        <f t="shared" si="105"/>
        <v>0</v>
      </c>
      <c r="AV355" s="469">
        <f t="shared" si="106"/>
        <v>0</v>
      </c>
    </row>
    <row r="356" spans="1:48" ht="46.8" x14ac:dyDescent="0.25">
      <c r="A356" s="463"/>
      <c r="B356" s="463"/>
      <c r="C356" s="46"/>
      <c r="D356" s="52"/>
      <c r="E356" s="458"/>
      <c r="F356" s="47"/>
      <c r="G356" s="457"/>
      <c r="H356" s="462"/>
      <c r="I356" s="465"/>
      <c r="J356" s="466" t="s">
        <v>52</v>
      </c>
      <c r="K356" s="467"/>
      <c r="L356" s="464" t="s">
        <v>52</v>
      </c>
      <c r="M356" s="467"/>
      <c r="N356" s="468"/>
      <c r="O356" s="468"/>
      <c r="P356" s="498"/>
      <c r="Q356" s="499"/>
      <c r="R356" s="501">
        <f t="shared" si="92"/>
        <v>0</v>
      </c>
      <c r="S356" s="499"/>
      <c r="T356" s="512"/>
      <c r="U356" s="512"/>
      <c r="V356" s="515"/>
      <c r="W356" s="512"/>
      <c r="X356" s="516"/>
      <c r="Y356" s="516"/>
      <c r="Z356" s="456"/>
      <c r="AA356" s="50"/>
      <c r="AB356" s="51"/>
      <c r="AC356" s="19"/>
      <c r="AD356" s="19" t="s">
        <v>55</v>
      </c>
      <c r="AE356" s="461">
        <f t="shared" si="107"/>
        <v>44197</v>
      </c>
      <c r="AF356" s="461">
        <f t="shared" si="93"/>
        <v>44198</v>
      </c>
      <c r="AG356" s="459"/>
      <c r="AH356" s="459"/>
      <c r="AI356" s="459"/>
      <c r="AJ356" s="469">
        <f t="shared" si="94"/>
        <v>0</v>
      </c>
      <c r="AK356" s="469">
        <f t="shared" si="95"/>
        <v>0</v>
      </c>
      <c r="AL356" s="469">
        <f t="shared" si="96"/>
        <v>0</v>
      </c>
      <c r="AM356" s="469">
        <f t="shared" si="97"/>
        <v>0</v>
      </c>
      <c r="AN356" s="469">
        <f t="shared" si="98"/>
        <v>0</v>
      </c>
      <c r="AO356" s="469">
        <f t="shared" si="99"/>
        <v>0</v>
      </c>
      <c r="AP356" s="469">
        <f t="shared" si="100"/>
        <v>0</v>
      </c>
      <c r="AQ356" s="469">
        <f t="shared" si="101"/>
        <v>0</v>
      </c>
      <c r="AR356" s="469">
        <f t="shared" si="102"/>
        <v>0</v>
      </c>
      <c r="AS356" s="469">
        <f t="shared" si="103"/>
        <v>0</v>
      </c>
      <c r="AT356" s="469">
        <f t="shared" si="104"/>
        <v>0</v>
      </c>
      <c r="AU356" s="469">
        <f t="shared" si="105"/>
        <v>0</v>
      </c>
      <c r="AV356" s="469">
        <f t="shared" si="106"/>
        <v>0</v>
      </c>
    </row>
    <row r="357" spans="1:48" ht="46.8" x14ac:dyDescent="0.25">
      <c r="A357" s="463"/>
      <c r="B357" s="463"/>
      <c r="C357" s="46"/>
      <c r="D357" s="52"/>
      <c r="E357" s="458"/>
      <c r="F357" s="47"/>
      <c r="G357" s="457"/>
      <c r="H357" s="462"/>
      <c r="I357" s="465"/>
      <c r="J357" s="466" t="s">
        <v>52</v>
      </c>
      <c r="K357" s="467"/>
      <c r="L357" s="464" t="s">
        <v>52</v>
      </c>
      <c r="M357" s="467"/>
      <c r="N357" s="468"/>
      <c r="O357" s="468"/>
      <c r="P357" s="498"/>
      <c r="Q357" s="499"/>
      <c r="R357" s="501">
        <f t="shared" si="92"/>
        <v>0</v>
      </c>
      <c r="S357" s="499"/>
      <c r="T357" s="512"/>
      <c r="U357" s="512"/>
      <c r="V357" s="515"/>
      <c r="W357" s="512"/>
      <c r="X357" s="516"/>
      <c r="Y357" s="516"/>
      <c r="Z357" s="456"/>
      <c r="AA357" s="50"/>
      <c r="AB357" s="51"/>
      <c r="AC357" s="19"/>
      <c r="AD357" s="19" t="s">
        <v>55</v>
      </c>
      <c r="AE357" s="461">
        <f t="shared" si="107"/>
        <v>44197</v>
      </c>
      <c r="AF357" s="461">
        <f t="shared" si="93"/>
        <v>44198</v>
      </c>
      <c r="AG357" s="459"/>
      <c r="AH357" s="459"/>
      <c r="AI357" s="459"/>
      <c r="AJ357" s="469">
        <f t="shared" si="94"/>
        <v>0</v>
      </c>
      <c r="AK357" s="469">
        <f t="shared" si="95"/>
        <v>0</v>
      </c>
      <c r="AL357" s="469">
        <f t="shared" si="96"/>
        <v>0</v>
      </c>
      <c r="AM357" s="469">
        <f t="shared" si="97"/>
        <v>0</v>
      </c>
      <c r="AN357" s="469">
        <f t="shared" si="98"/>
        <v>0</v>
      </c>
      <c r="AO357" s="469">
        <f t="shared" si="99"/>
        <v>0</v>
      </c>
      <c r="AP357" s="469">
        <f t="shared" si="100"/>
        <v>0</v>
      </c>
      <c r="AQ357" s="469">
        <f t="shared" si="101"/>
        <v>0</v>
      </c>
      <c r="AR357" s="469">
        <f t="shared" si="102"/>
        <v>0</v>
      </c>
      <c r="AS357" s="469">
        <f t="shared" si="103"/>
        <v>0</v>
      </c>
      <c r="AT357" s="469">
        <f t="shared" si="104"/>
        <v>0</v>
      </c>
      <c r="AU357" s="469">
        <f t="shared" si="105"/>
        <v>0</v>
      </c>
      <c r="AV357" s="469">
        <f t="shared" si="106"/>
        <v>0</v>
      </c>
    </row>
    <row r="358" spans="1:48" ht="46.8" x14ac:dyDescent="0.25">
      <c r="A358" s="463"/>
      <c r="B358" s="463"/>
      <c r="C358" s="46"/>
      <c r="D358" s="52"/>
      <c r="E358" s="458"/>
      <c r="F358" s="47"/>
      <c r="G358" s="457"/>
      <c r="H358" s="462"/>
      <c r="I358" s="465"/>
      <c r="J358" s="466" t="s">
        <v>52</v>
      </c>
      <c r="K358" s="467"/>
      <c r="L358" s="464" t="s">
        <v>52</v>
      </c>
      <c r="M358" s="467"/>
      <c r="N358" s="468"/>
      <c r="O358" s="468"/>
      <c r="P358" s="498"/>
      <c r="Q358" s="499"/>
      <c r="R358" s="501">
        <f t="shared" si="92"/>
        <v>0</v>
      </c>
      <c r="S358" s="499"/>
      <c r="T358" s="512"/>
      <c r="U358" s="512"/>
      <c r="V358" s="515"/>
      <c r="W358" s="512"/>
      <c r="X358" s="516"/>
      <c r="Y358" s="516"/>
      <c r="Z358" s="456"/>
      <c r="AA358" s="50"/>
      <c r="AB358" s="51"/>
      <c r="AC358" s="19"/>
      <c r="AD358" s="19" t="s">
        <v>55</v>
      </c>
      <c r="AE358" s="461">
        <f t="shared" si="107"/>
        <v>44197</v>
      </c>
      <c r="AF358" s="461">
        <f t="shared" si="93"/>
        <v>44198</v>
      </c>
      <c r="AG358" s="459"/>
      <c r="AH358" s="459"/>
      <c r="AI358" s="459"/>
      <c r="AJ358" s="469">
        <f t="shared" si="94"/>
        <v>0</v>
      </c>
      <c r="AK358" s="469">
        <f t="shared" si="95"/>
        <v>0</v>
      </c>
      <c r="AL358" s="469">
        <f t="shared" si="96"/>
        <v>0</v>
      </c>
      <c r="AM358" s="469">
        <f t="shared" si="97"/>
        <v>0</v>
      </c>
      <c r="AN358" s="469">
        <f t="shared" si="98"/>
        <v>0</v>
      </c>
      <c r="AO358" s="469">
        <f t="shared" si="99"/>
        <v>0</v>
      </c>
      <c r="AP358" s="469">
        <f t="shared" si="100"/>
        <v>0</v>
      </c>
      <c r="AQ358" s="469">
        <f t="shared" si="101"/>
        <v>0</v>
      </c>
      <c r="AR358" s="469">
        <f t="shared" si="102"/>
        <v>0</v>
      </c>
      <c r="AS358" s="469">
        <f t="shared" si="103"/>
        <v>0</v>
      </c>
      <c r="AT358" s="469">
        <f t="shared" si="104"/>
        <v>0</v>
      </c>
      <c r="AU358" s="469">
        <f t="shared" si="105"/>
        <v>0</v>
      </c>
      <c r="AV358" s="469">
        <f t="shared" si="106"/>
        <v>0</v>
      </c>
    </row>
    <row r="359" spans="1:48" ht="46.8" x14ac:dyDescent="0.25">
      <c r="A359" s="463"/>
      <c r="B359" s="463"/>
      <c r="C359" s="46"/>
      <c r="D359" s="52"/>
      <c r="E359" s="458"/>
      <c r="F359" s="47"/>
      <c r="G359" s="457"/>
      <c r="H359" s="462"/>
      <c r="I359" s="465"/>
      <c r="J359" s="466" t="s">
        <v>52</v>
      </c>
      <c r="K359" s="467"/>
      <c r="L359" s="464" t="s">
        <v>52</v>
      </c>
      <c r="M359" s="467"/>
      <c r="N359" s="468"/>
      <c r="O359" s="468"/>
      <c r="P359" s="498"/>
      <c r="Q359" s="499"/>
      <c r="R359" s="501">
        <f t="shared" si="92"/>
        <v>0</v>
      </c>
      <c r="S359" s="499"/>
      <c r="T359" s="512"/>
      <c r="U359" s="512"/>
      <c r="V359" s="515"/>
      <c r="W359" s="512"/>
      <c r="X359" s="516"/>
      <c r="Y359" s="516"/>
      <c r="Z359" s="456"/>
      <c r="AA359" s="50"/>
      <c r="AB359" s="51"/>
      <c r="AC359" s="19"/>
      <c r="AD359" s="19" t="s">
        <v>55</v>
      </c>
      <c r="AE359" s="461">
        <f t="shared" si="107"/>
        <v>44197</v>
      </c>
      <c r="AF359" s="461">
        <f t="shared" si="93"/>
        <v>44198</v>
      </c>
      <c r="AG359" s="459"/>
      <c r="AH359" s="459"/>
      <c r="AI359" s="459"/>
      <c r="AJ359" s="469">
        <f t="shared" si="94"/>
        <v>0</v>
      </c>
      <c r="AK359" s="469">
        <f t="shared" si="95"/>
        <v>0</v>
      </c>
      <c r="AL359" s="469">
        <f t="shared" si="96"/>
        <v>0</v>
      </c>
      <c r="AM359" s="469">
        <f t="shared" si="97"/>
        <v>0</v>
      </c>
      <c r="AN359" s="469">
        <f t="shared" si="98"/>
        <v>0</v>
      </c>
      <c r="AO359" s="469">
        <f t="shared" si="99"/>
        <v>0</v>
      </c>
      <c r="AP359" s="469">
        <f t="shared" si="100"/>
        <v>0</v>
      </c>
      <c r="AQ359" s="469">
        <f t="shared" si="101"/>
        <v>0</v>
      </c>
      <c r="AR359" s="469">
        <f t="shared" si="102"/>
        <v>0</v>
      </c>
      <c r="AS359" s="469">
        <f t="shared" si="103"/>
        <v>0</v>
      </c>
      <c r="AT359" s="469">
        <f t="shared" si="104"/>
        <v>0</v>
      </c>
      <c r="AU359" s="469">
        <f t="shared" si="105"/>
        <v>0</v>
      </c>
      <c r="AV359" s="469">
        <f t="shared" si="106"/>
        <v>0</v>
      </c>
    </row>
    <row r="360" spans="1:48" ht="46.8" x14ac:dyDescent="0.25">
      <c r="A360" s="463"/>
      <c r="B360" s="463"/>
      <c r="C360" s="46"/>
      <c r="D360" s="52"/>
      <c r="E360" s="458"/>
      <c r="F360" s="47"/>
      <c r="G360" s="457"/>
      <c r="H360" s="462"/>
      <c r="I360" s="465"/>
      <c r="J360" s="466" t="s">
        <v>52</v>
      </c>
      <c r="K360" s="467"/>
      <c r="L360" s="464" t="s">
        <v>52</v>
      </c>
      <c r="M360" s="467"/>
      <c r="N360" s="468"/>
      <c r="O360" s="468"/>
      <c r="P360" s="498"/>
      <c r="Q360" s="499"/>
      <c r="R360" s="501">
        <f t="shared" si="92"/>
        <v>0</v>
      </c>
      <c r="S360" s="499"/>
      <c r="T360" s="512"/>
      <c r="U360" s="512"/>
      <c r="V360" s="515"/>
      <c r="W360" s="512"/>
      <c r="X360" s="516"/>
      <c r="Y360" s="516"/>
      <c r="Z360" s="456"/>
      <c r="AA360" s="50"/>
      <c r="AB360" s="51"/>
      <c r="AC360" s="19"/>
      <c r="AD360" s="19" t="s">
        <v>55</v>
      </c>
      <c r="AE360" s="461">
        <f t="shared" si="107"/>
        <v>44197</v>
      </c>
      <c r="AF360" s="461">
        <f t="shared" si="93"/>
        <v>44198</v>
      </c>
      <c r="AG360" s="459"/>
      <c r="AH360" s="459"/>
      <c r="AI360" s="459"/>
      <c r="AJ360" s="469">
        <f t="shared" si="94"/>
        <v>0</v>
      </c>
      <c r="AK360" s="469">
        <f t="shared" si="95"/>
        <v>0</v>
      </c>
      <c r="AL360" s="469">
        <f t="shared" si="96"/>
        <v>0</v>
      </c>
      <c r="AM360" s="469">
        <f t="shared" si="97"/>
        <v>0</v>
      </c>
      <c r="AN360" s="469">
        <f t="shared" si="98"/>
        <v>0</v>
      </c>
      <c r="AO360" s="469">
        <f t="shared" si="99"/>
        <v>0</v>
      </c>
      <c r="AP360" s="469">
        <f t="shared" si="100"/>
        <v>0</v>
      </c>
      <c r="AQ360" s="469">
        <f t="shared" si="101"/>
        <v>0</v>
      </c>
      <c r="AR360" s="469">
        <f t="shared" si="102"/>
        <v>0</v>
      </c>
      <c r="AS360" s="469">
        <f t="shared" si="103"/>
        <v>0</v>
      </c>
      <c r="AT360" s="469">
        <f t="shared" si="104"/>
        <v>0</v>
      </c>
      <c r="AU360" s="469">
        <f t="shared" si="105"/>
        <v>0</v>
      </c>
      <c r="AV360" s="469">
        <f t="shared" si="106"/>
        <v>0</v>
      </c>
    </row>
    <row r="361" spans="1:48" ht="46.8" x14ac:dyDescent="0.25">
      <c r="A361" s="463"/>
      <c r="B361" s="463"/>
      <c r="C361" s="46"/>
      <c r="D361" s="52"/>
      <c r="E361" s="458"/>
      <c r="F361" s="47"/>
      <c r="G361" s="457"/>
      <c r="H361" s="462"/>
      <c r="I361" s="465"/>
      <c r="J361" s="466" t="s">
        <v>52</v>
      </c>
      <c r="K361" s="467"/>
      <c r="L361" s="464" t="s">
        <v>52</v>
      </c>
      <c r="M361" s="467"/>
      <c r="N361" s="468"/>
      <c r="O361" s="468"/>
      <c r="P361" s="498"/>
      <c r="Q361" s="499"/>
      <c r="R361" s="501">
        <f t="shared" si="92"/>
        <v>0</v>
      </c>
      <c r="S361" s="499"/>
      <c r="T361" s="512"/>
      <c r="U361" s="512"/>
      <c r="V361" s="515"/>
      <c r="W361" s="512"/>
      <c r="X361" s="516"/>
      <c r="Y361" s="516"/>
      <c r="Z361" s="456"/>
      <c r="AA361" s="50"/>
      <c r="AB361" s="51"/>
      <c r="AC361" s="19"/>
      <c r="AD361" s="19" t="s">
        <v>55</v>
      </c>
      <c r="AE361" s="461">
        <f t="shared" si="107"/>
        <v>44197</v>
      </c>
      <c r="AF361" s="461">
        <f t="shared" si="93"/>
        <v>44198</v>
      </c>
      <c r="AG361" s="459"/>
      <c r="AH361" s="459"/>
      <c r="AI361" s="459"/>
      <c r="AJ361" s="469">
        <f t="shared" si="94"/>
        <v>0</v>
      </c>
      <c r="AK361" s="469">
        <f t="shared" si="95"/>
        <v>0</v>
      </c>
      <c r="AL361" s="469">
        <f t="shared" si="96"/>
        <v>0</v>
      </c>
      <c r="AM361" s="469">
        <f t="shared" si="97"/>
        <v>0</v>
      </c>
      <c r="AN361" s="469">
        <f t="shared" si="98"/>
        <v>0</v>
      </c>
      <c r="AO361" s="469">
        <f t="shared" si="99"/>
        <v>0</v>
      </c>
      <c r="AP361" s="469">
        <f t="shared" si="100"/>
        <v>0</v>
      </c>
      <c r="AQ361" s="469">
        <f t="shared" si="101"/>
        <v>0</v>
      </c>
      <c r="AR361" s="469">
        <f t="shared" si="102"/>
        <v>0</v>
      </c>
      <c r="AS361" s="469">
        <f t="shared" si="103"/>
        <v>0</v>
      </c>
      <c r="AT361" s="469">
        <f t="shared" si="104"/>
        <v>0</v>
      </c>
      <c r="AU361" s="469">
        <f t="shared" si="105"/>
        <v>0</v>
      </c>
      <c r="AV361" s="469">
        <f t="shared" si="106"/>
        <v>0</v>
      </c>
    </row>
    <row r="362" spans="1:48" ht="46.8" x14ac:dyDescent="0.25">
      <c r="A362" s="463"/>
      <c r="B362" s="463"/>
      <c r="C362" s="46"/>
      <c r="D362" s="52"/>
      <c r="E362" s="458"/>
      <c r="F362" s="47"/>
      <c r="G362" s="457"/>
      <c r="H362" s="462"/>
      <c r="I362" s="465"/>
      <c r="J362" s="466" t="s">
        <v>52</v>
      </c>
      <c r="K362" s="467"/>
      <c r="L362" s="464" t="s">
        <v>52</v>
      </c>
      <c r="M362" s="467"/>
      <c r="N362" s="468"/>
      <c r="O362" s="468"/>
      <c r="P362" s="498"/>
      <c r="Q362" s="499"/>
      <c r="R362" s="501">
        <f t="shared" si="92"/>
        <v>0</v>
      </c>
      <c r="S362" s="499"/>
      <c r="T362" s="512"/>
      <c r="U362" s="512"/>
      <c r="V362" s="515"/>
      <c r="W362" s="512"/>
      <c r="X362" s="516"/>
      <c r="Y362" s="516"/>
      <c r="Z362" s="456"/>
      <c r="AA362" s="50"/>
      <c r="AB362" s="51"/>
      <c r="AC362" s="19"/>
      <c r="AD362" s="19" t="s">
        <v>55</v>
      </c>
      <c r="AE362" s="461">
        <f t="shared" si="107"/>
        <v>44197</v>
      </c>
      <c r="AF362" s="461">
        <f t="shared" si="93"/>
        <v>44198</v>
      </c>
      <c r="AG362" s="459"/>
      <c r="AH362" s="459"/>
      <c r="AI362" s="459"/>
      <c r="AJ362" s="469">
        <f t="shared" si="94"/>
        <v>0</v>
      </c>
      <c r="AK362" s="469">
        <f t="shared" si="95"/>
        <v>0</v>
      </c>
      <c r="AL362" s="469">
        <f t="shared" si="96"/>
        <v>0</v>
      </c>
      <c r="AM362" s="469">
        <f t="shared" si="97"/>
        <v>0</v>
      </c>
      <c r="AN362" s="469">
        <f t="shared" si="98"/>
        <v>0</v>
      </c>
      <c r="AO362" s="469">
        <f t="shared" si="99"/>
        <v>0</v>
      </c>
      <c r="AP362" s="469">
        <f t="shared" si="100"/>
        <v>0</v>
      </c>
      <c r="AQ362" s="469">
        <f t="shared" si="101"/>
        <v>0</v>
      </c>
      <c r="AR362" s="469">
        <f t="shared" si="102"/>
        <v>0</v>
      </c>
      <c r="AS362" s="469">
        <f t="shared" si="103"/>
        <v>0</v>
      </c>
      <c r="AT362" s="469">
        <f t="shared" si="104"/>
        <v>0</v>
      </c>
      <c r="AU362" s="469">
        <f t="shared" si="105"/>
        <v>0</v>
      </c>
      <c r="AV362" s="469">
        <f t="shared" si="106"/>
        <v>0</v>
      </c>
    </row>
    <row r="363" spans="1:48" ht="46.8" x14ac:dyDescent="0.25">
      <c r="A363" s="463"/>
      <c r="B363" s="463"/>
      <c r="C363" s="46"/>
      <c r="D363" s="52"/>
      <c r="E363" s="458"/>
      <c r="F363" s="47"/>
      <c r="G363" s="457"/>
      <c r="H363" s="462"/>
      <c r="I363" s="465"/>
      <c r="J363" s="466" t="s">
        <v>52</v>
      </c>
      <c r="K363" s="467"/>
      <c r="L363" s="464" t="s">
        <v>52</v>
      </c>
      <c r="M363" s="467"/>
      <c r="N363" s="468"/>
      <c r="O363" s="468"/>
      <c r="P363" s="498"/>
      <c r="Q363" s="499"/>
      <c r="R363" s="501">
        <f t="shared" si="92"/>
        <v>0</v>
      </c>
      <c r="S363" s="499"/>
      <c r="T363" s="512"/>
      <c r="U363" s="512"/>
      <c r="V363" s="515"/>
      <c r="W363" s="512"/>
      <c r="X363" s="516"/>
      <c r="Y363" s="516"/>
      <c r="Z363" s="456"/>
      <c r="AA363" s="50"/>
      <c r="AB363" s="51"/>
      <c r="AC363" s="19"/>
      <c r="AD363" s="19" t="s">
        <v>55</v>
      </c>
      <c r="AE363" s="461">
        <f t="shared" si="107"/>
        <v>44197</v>
      </c>
      <c r="AF363" s="461">
        <f t="shared" si="93"/>
        <v>44198</v>
      </c>
      <c r="AG363" s="459"/>
      <c r="AH363" s="459"/>
      <c r="AI363" s="459"/>
      <c r="AJ363" s="469">
        <f t="shared" si="94"/>
        <v>0</v>
      </c>
      <c r="AK363" s="469">
        <f t="shared" si="95"/>
        <v>0</v>
      </c>
      <c r="AL363" s="469">
        <f t="shared" si="96"/>
        <v>0</v>
      </c>
      <c r="AM363" s="469">
        <f t="shared" si="97"/>
        <v>0</v>
      </c>
      <c r="AN363" s="469">
        <f t="shared" si="98"/>
        <v>0</v>
      </c>
      <c r="AO363" s="469">
        <f t="shared" si="99"/>
        <v>0</v>
      </c>
      <c r="AP363" s="469">
        <f t="shared" si="100"/>
        <v>0</v>
      </c>
      <c r="AQ363" s="469">
        <f t="shared" si="101"/>
        <v>0</v>
      </c>
      <c r="AR363" s="469">
        <f t="shared" si="102"/>
        <v>0</v>
      </c>
      <c r="AS363" s="469">
        <f t="shared" si="103"/>
        <v>0</v>
      </c>
      <c r="AT363" s="469">
        <f t="shared" si="104"/>
        <v>0</v>
      </c>
      <c r="AU363" s="469">
        <f t="shared" si="105"/>
        <v>0</v>
      </c>
      <c r="AV363" s="469">
        <f t="shared" si="106"/>
        <v>0</v>
      </c>
    </row>
    <row r="364" spans="1:48" ht="46.8" x14ac:dyDescent="0.25">
      <c r="A364" s="463"/>
      <c r="B364" s="463"/>
      <c r="C364" s="46"/>
      <c r="D364" s="52"/>
      <c r="E364" s="458"/>
      <c r="F364" s="47"/>
      <c r="G364" s="457"/>
      <c r="H364" s="462"/>
      <c r="I364" s="465"/>
      <c r="J364" s="466" t="s">
        <v>52</v>
      </c>
      <c r="K364" s="467"/>
      <c r="L364" s="464" t="s">
        <v>52</v>
      </c>
      <c r="M364" s="467"/>
      <c r="N364" s="468"/>
      <c r="O364" s="468"/>
      <c r="P364" s="498"/>
      <c r="Q364" s="499"/>
      <c r="R364" s="501">
        <f t="shared" si="92"/>
        <v>0</v>
      </c>
      <c r="S364" s="499"/>
      <c r="T364" s="512"/>
      <c r="U364" s="512"/>
      <c r="V364" s="515"/>
      <c r="W364" s="512"/>
      <c r="X364" s="516"/>
      <c r="Y364" s="516"/>
      <c r="Z364" s="456"/>
      <c r="AA364" s="50"/>
      <c r="AB364" s="51"/>
      <c r="AC364" s="19"/>
      <c r="AD364" s="19" t="s">
        <v>55</v>
      </c>
      <c r="AE364" s="461">
        <f t="shared" si="107"/>
        <v>44197</v>
      </c>
      <c r="AF364" s="461">
        <f t="shared" si="93"/>
        <v>44198</v>
      </c>
      <c r="AG364" s="459"/>
      <c r="AH364" s="459"/>
      <c r="AI364" s="459"/>
      <c r="AJ364" s="469">
        <f t="shared" si="94"/>
        <v>0</v>
      </c>
      <c r="AK364" s="469">
        <f t="shared" si="95"/>
        <v>0</v>
      </c>
      <c r="AL364" s="469">
        <f t="shared" si="96"/>
        <v>0</v>
      </c>
      <c r="AM364" s="469">
        <f t="shared" si="97"/>
        <v>0</v>
      </c>
      <c r="AN364" s="469">
        <f t="shared" si="98"/>
        <v>0</v>
      </c>
      <c r="AO364" s="469">
        <f t="shared" si="99"/>
        <v>0</v>
      </c>
      <c r="AP364" s="469">
        <f t="shared" si="100"/>
        <v>0</v>
      </c>
      <c r="AQ364" s="469">
        <f t="shared" si="101"/>
        <v>0</v>
      </c>
      <c r="AR364" s="469">
        <f t="shared" si="102"/>
        <v>0</v>
      </c>
      <c r="AS364" s="469">
        <f t="shared" si="103"/>
        <v>0</v>
      </c>
      <c r="AT364" s="469">
        <f t="shared" si="104"/>
        <v>0</v>
      </c>
      <c r="AU364" s="469">
        <f t="shared" si="105"/>
        <v>0</v>
      </c>
      <c r="AV364" s="469">
        <f t="shared" si="106"/>
        <v>0</v>
      </c>
    </row>
    <row r="365" spans="1:48" ht="46.8" x14ac:dyDescent="0.25">
      <c r="A365" s="463"/>
      <c r="B365" s="463"/>
      <c r="C365" s="46"/>
      <c r="D365" s="52"/>
      <c r="E365" s="458"/>
      <c r="F365" s="47"/>
      <c r="G365" s="457"/>
      <c r="H365" s="462"/>
      <c r="I365" s="465"/>
      <c r="J365" s="466" t="s">
        <v>52</v>
      </c>
      <c r="K365" s="467"/>
      <c r="L365" s="464" t="s">
        <v>52</v>
      </c>
      <c r="M365" s="467"/>
      <c r="N365" s="468"/>
      <c r="O365" s="468"/>
      <c r="P365" s="498"/>
      <c r="Q365" s="499"/>
      <c r="R365" s="501">
        <f t="shared" si="92"/>
        <v>0</v>
      </c>
      <c r="S365" s="499"/>
      <c r="T365" s="512"/>
      <c r="U365" s="512"/>
      <c r="V365" s="515"/>
      <c r="W365" s="512"/>
      <c r="X365" s="516"/>
      <c r="Y365" s="516"/>
      <c r="Z365" s="456"/>
      <c r="AA365" s="50"/>
      <c r="AB365" s="51"/>
      <c r="AC365" s="19"/>
      <c r="AD365" s="19" t="s">
        <v>55</v>
      </c>
      <c r="AE365" s="461">
        <f t="shared" si="107"/>
        <v>44197</v>
      </c>
      <c r="AF365" s="461">
        <f t="shared" si="93"/>
        <v>44198</v>
      </c>
      <c r="AG365" s="459"/>
      <c r="AH365" s="459"/>
      <c r="AI365" s="459"/>
      <c r="AJ365" s="469">
        <f t="shared" si="94"/>
        <v>0</v>
      </c>
      <c r="AK365" s="469">
        <f t="shared" si="95"/>
        <v>0</v>
      </c>
      <c r="AL365" s="469">
        <f t="shared" si="96"/>
        <v>0</v>
      </c>
      <c r="AM365" s="469">
        <f t="shared" si="97"/>
        <v>0</v>
      </c>
      <c r="AN365" s="469">
        <f t="shared" si="98"/>
        <v>0</v>
      </c>
      <c r="AO365" s="469">
        <f t="shared" si="99"/>
        <v>0</v>
      </c>
      <c r="AP365" s="469">
        <f t="shared" si="100"/>
        <v>0</v>
      </c>
      <c r="AQ365" s="469">
        <f t="shared" si="101"/>
        <v>0</v>
      </c>
      <c r="AR365" s="469">
        <f t="shared" si="102"/>
        <v>0</v>
      </c>
      <c r="AS365" s="469">
        <f t="shared" si="103"/>
        <v>0</v>
      </c>
      <c r="AT365" s="469">
        <f t="shared" si="104"/>
        <v>0</v>
      </c>
      <c r="AU365" s="469">
        <f t="shared" si="105"/>
        <v>0</v>
      </c>
      <c r="AV365" s="469">
        <f t="shared" si="106"/>
        <v>0</v>
      </c>
    </row>
    <row r="366" spans="1:48" ht="46.8" x14ac:dyDescent="0.25">
      <c r="A366" s="463"/>
      <c r="B366" s="463"/>
      <c r="C366" s="46"/>
      <c r="D366" s="52"/>
      <c r="E366" s="458"/>
      <c r="F366" s="47"/>
      <c r="G366" s="457"/>
      <c r="H366" s="462"/>
      <c r="I366" s="465"/>
      <c r="J366" s="466" t="s">
        <v>52</v>
      </c>
      <c r="K366" s="467"/>
      <c r="L366" s="464" t="s">
        <v>52</v>
      </c>
      <c r="M366" s="467"/>
      <c r="N366" s="468"/>
      <c r="O366" s="468"/>
      <c r="P366" s="498"/>
      <c r="Q366" s="499"/>
      <c r="R366" s="501">
        <f t="shared" si="92"/>
        <v>0</v>
      </c>
      <c r="S366" s="499"/>
      <c r="T366" s="512"/>
      <c r="U366" s="512"/>
      <c r="V366" s="515"/>
      <c r="W366" s="512"/>
      <c r="X366" s="516"/>
      <c r="Y366" s="516"/>
      <c r="Z366" s="456"/>
      <c r="AA366" s="50"/>
      <c r="AB366" s="51"/>
      <c r="AC366" s="19"/>
      <c r="AD366" s="19" t="s">
        <v>55</v>
      </c>
      <c r="AE366" s="461">
        <f t="shared" si="107"/>
        <v>44197</v>
      </c>
      <c r="AF366" s="461">
        <f t="shared" si="93"/>
        <v>44198</v>
      </c>
      <c r="AG366" s="459"/>
      <c r="AH366" s="459"/>
      <c r="AI366" s="459"/>
      <c r="AJ366" s="469">
        <f t="shared" si="94"/>
        <v>0</v>
      </c>
      <c r="AK366" s="469">
        <f t="shared" si="95"/>
        <v>0</v>
      </c>
      <c r="AL366" s="469">
        <f t="shared" si="96"/>
        <v>0</v>
      </c>
      <c r="AM366" s="469">
        <f t="shared" si="97"/>
        <v>0</v>
      </c>
      <c r="AN366" s="469">
        <f t="shared" si="98"/>
        <v>0</v>
      </c>
      <c r="AO366" s="469">
        <f t="shared" si="99"/>
        <v>0</v>
      </c>
      <c r="AP366" s="469">
        <f t="shared" si="100"/>
        <v>0</v>
      </c>
      <c r="AQ366" s="469">
        <f t="shared" si="101"/>
        <v>0</v>
      </c>
      <c r="AR366" s="469">
        <f t="shared" si="102"/>
        <v>0</v>
      </c>
      <c r="AS366" s="469">
        <f t="shared" si="103"/>
        <v>0</v>
      </c>
      <c r="AT366" s="469">
        <f t="shared" si="104"/>
        <v>0</v>
      </c>
      <c r="AU366" s="469">
        <f t="shared" si="105"/>
        <v>0</v>
      </c>
      <c r="AV366" s="469">
        <f t="shared" si="106"/>
        <v>0</v>
      </c>
    </row>
    <row r="367" spans="1:48" ht="46.8" x14ac:dyDescent="0.25">
      <c r="A367" s="463"/>
      <c r="B367" s="463"/>
      <c r="C367" s="46"/>
      <c r="D367" s="52"/>
      <c r="E367" s="458"/>
      <c r="F367" s="47"/>
      <c r="G367" s="457"/>
      <c r="H367" s="462"/>
      <c r="I367" s="465"/>
      <c r="J367" s="466" t="s">
        <v>52</v>
      </c>
      <c r="K367" s="467"/>
      <c r="L367" s="464" t="s">
        <v>52</v>
      </c>
      <c r="M367" s="467"/>
      <c r="N367" s="468"/>
      <c r="O367" s="468"/>
      <c r="P367" s="498"/>
      <c r="Q367" s="499"/>
      <c r="R367" s="501">
        <f t="shared" si="92"/>
        <v>0</v>
      </c>
      <c r="S367" s="499"/>
      <c r="T367" s="512"/>
      <c r="U367" s="512"/>
      <c r="V367" s="515"/>
      <c r="W367" s="512"/>
      <c r="X367" s="516"/>
      <c r="Y367" s="516"/>
      <c r="Z367" s="456"/>
      <c r="AA367" s="50"/>
      <c r="AB367" s="51"/>
      <c r="AC367" s="19"/>
      <c r="AD367" s="19" t="s">
        <v>55</v>
      </c>
      <c r="AE367" s="461">
        <f t="shared" si="107"/>
        <v>44197</v>
      </c>
      <c r="AF367" s="461">
        <f t="shared" si="93"/>
        <v>44198</v>
      </c>
      <c r="AG367" s="459"/>
      <c r="AH367" s="459"/>
      <c r="AI367" s="459"/>
      <c r="AJ367" s="469">
        <f t="shared" si="94"/>
        <v>0</v>
      </c>
      <c r="AK367" s="469">
        <f t="shared" si="95"/>
        <v>0</v>
      </c>
      <c r="AL367" s="469">
        <f t="shared" si="96"/>
        <v>0</v>
      </c>
      <c r="AM367" s="469">
        <f t="shared" si="97"/>
        <v>0</v>
      </c>
      <c r="AN367" s="469">
        <f t="shared" si="98"/>
        <v>0</v>
      </c>
      <c r="AO367" s="469">
        <f t="shared" si="99"/>
        <v>0</v>
      </c>
      <c r="AP367" s="469">
        <f t="shared" si="100"/>
        <v>0</v>
      </c>
      <c r="AQ367" s="469">
        <f t="shared" si="101"/>
        <v>0</v>
      </c>
      <c r="AR367" s="469">
        <f t="shared" si="102"/>
        <v>0</v>
      </c>
      <c r="AS367" s="469">
        <f t="shared" si="103"/>
        <v>0</v>
      </c>
      <c r="AT367" s="469">
        <f t="shared" si="104"/>
        <v>0</v>
      </c>
      <c r="AU367" s="469">
        <f t="shared" si="105"/>
        <v>0</v>
      </c>
      <c r="AV367" s="469">
        <f t="shared" si="106"/>
        <v>0</v>
      </c>
    </row>
    <row r="368" spans="1:48" ht="46.8" x14ac:dyDescent="0.25">
      <c r="A368" s="463"/>
      <c r="B368" s="463"/>
      <c r="C368" s="46"/>
      <c r="D368" s="52"/>
      <c r="E368" s="458"/>
      <c r="F368" s="47"/>
      <c r="G368" s="457"/>
      <c r="H368" s="462"/>
      <c r="I368" s="465"/>
      <c r="J368" s="466" t="s">
        <v>52</v>
      </c>
      <c r="K368" s="467"/>
      <c r="L368" s="464" t="s">
        <v>52</v>
      </c>
      <c r="M368" s="467"/>
      <c r="N368" s="468"/>
      <c r="O368" s="468"/>
      <c r="P368" s="498"/>
      <c r="Q368" s="499"/>
      <c r="R368" s="501">
        <f t="shared" si="92"/>
        <v>0</v>
      </c>
      <c r="S368" s="499"/>
      <c r="T368" s="512"/>
      <c r="U368" s="512"/>
      <c r="V368" s="515"/>
      <c r="W368" s="512"/>
      <c r="X368" s="516"/>
      <c r="Y368" s="516"/>
      <c r="Z368" s="456"/>
      <c r="AA368" s="50"/>
      <c r="AB368" s="51"/>
      <c r="AC368" s="19"/>
      <c r="AD368" s="19" t="s">
        <v>55</v>
      </c>
      <c r="AE368" s="461">
        <f t="shared" si="107"/>
        <v>44197</v>
      </c>
      <c r="AF368" s="461">
        <f t="shared" si="93"/>
        <v>44198</v>
      </c>
      <c r="AG368" s="459"/>
      <c r="AH368" s="459"/>
      <c r="AI368" s="459"/>
      <c r="AJ368" s="469">
        <f t="shared" si="94"/>
        <v>0</v>
      </c>
      <c r="AK368" s="469">
        <f t="shared" si="95"/>
        <v>0</v>
      </c>
      <c r="AL368" s="469">
        <f t="shared" si="96"/>
        <v>0</v>
      </c>
      <c r="AM368" s="469">
        <f t="shared" si="97"/>
        <v>0</v>
      </c>
      <c r="AN368" s="469">
        <f t="shared" si="98"/>
        <v>0</v>
      </c>
      <c r="AO368" s="469">
        <f t="shared" si="99"/>
        <v>0</v>
      </c>
      <c r="AP368" s="469">
        <f t="shared" si="100"/>
        <v>0</v>
      </c>
      <c r="AQ368" s="469">
        <f t="shared" si="101"/>
        <v>0</v>
      </c>
      <c r="AR368" s="469">
        <f t="shared" si="102"/>
        <v>0</v>
      </c>
      <c r="AS368" s="469">
        <f t="shared" si="103"/>
        <v>0</v>
      </c>
      <c r="AT368" s="469">
        <f t="shared" si="104"/>
        <v>0</v>
      </c>
      <c r="AU368" s="469">
        <f t="shared" si="105"/>
        <v>0</v>
      </c>
      <c r="AV368" s="469">
        <f t="shared" si="106"/>
        <v>0</v>
      </c>
    </row>
    <row r="369" spans="1:48" ht="46.8" x14ac:dyDescent="0.25">
      <c r="A369" s="463"/>
      <c r="B369" s="463"/>
      <c r="C369" s="46"/>
      <c r="D369" s="52"/>
      <c r="E369" s="458"/>
      <c r="F369" s="47"/>
      <c r="G369" s="457"/>
      <c r="H369" s="462"/>
      <c r="I369" s="465"/>
      <c r="J369" s="466" t="s">
        <v>52</v>
      </c>
      <c r="K369" s="467"/>
      <c r="L369" s="464" t="s">
        <v>52</v>
      </c>
      <c r="M369" s="467"/>
      <c r="N369" s="468"/>
      <c r="O369" s="468"/>
      <c r="P369" s="498"/>
      <c r="Q369" s="499"/>
      <c r="R369" s="501">
        <f t="shared" si="92"/>
        <v>0</v>
      </c>
      <c r="S369" s="499"/>
      <c r="T369" s="512"/>
      <c r="U369" s="512"/>
      <c r="V369" s="515"/>
      <c r="W369" s="512"/>
      <c r="X369" s="516"/>
      <c r="Y369" s="516"/>
      <c r="Z369" s="456"/>
      <c r="AA369" s="50"/>
      <c r="AB369" s="51"/>
      <c r="AC369" s="19"/>
      <c r="AD369" s="19" t="s">
        <v>55</v>
      </c>
      <c r="AE369" s="461">
        <f t="shared" si="107"/>
        <v>44197</v>
      </c>
      <c r="AF369" s="461">
        <f t="shared" si="93"/>
        <v>44198</v>
      </c>
      <c r="AG369" s="459"/>
      <c r="AH369" s="459"/>
      <c r="AI369" s="459"/>
      <c r="AJ369" s="469">
        <f t="shared" si="94"/>
        <v>0</v>
      </c>
      <c r="AK369" s="469">
        <f t="shared" si="95"/>
        <v>0</v>
      </c>
      <c r="AL369" s="469">
        <f t="shared" si="96"/>
        <v>0</v>
      </c>
      <c r="AM369" s="469">
        <f t="shared" si="97"/>
        <v>0</v>
      </c>
      <c r="AN369" s="469">
        <f t="shared" si="98"/>
        <v>0</v>
      </c>
      <c r="AO369" s="469">
        <f t="shared" si="99"/>
        <v>0</v>
      </c>
      <c r="AP369" s="469">
        <f t="shared" si="100"/>
        <v>0</v>
      </c>
      <c r="AQ369" s="469">
        <f t="shared" si="101"/>
        <v>0</v>
      </c>
      <c r="AR369" s="469">
        <f t="shared" si="102"/>
        <v>0</v>
      </c>
      <c r="AS369" s="469">
        <f t="shared" si="103"/>
        <v>0</v>
      </c>
      <c r="AT369" s="469">
        <f t="shared" si="104"/>
        <v>0</v>
      </c>
      <c r="AU369" s="469">
        <f t="shared" si="105"/>
        <v>0</v>
      </c>
      <c r="AV369" s="469">
        <f t="shared" si="106"/>
        <v>0</v>
      </c>
    </row>
    <row r="370" spans="1:48" ht="46.8" x14ac:dyDescent="0.25">
      <c r="A370" s="463"/>
      <c r="B370" s="463"/>
      <c r="C370" s="46"/>
      <c r="D370" s="52"/>
      <c r="E370" s="458"/>
      <c r="F370" s="47"/>
      <c r="G370" s="457"/>
      <c r="H370" s="462"/>
      <c r="I370" s="465"/>
      <c r="J370" s="466" t="s">
        <v>52</v>
      </c>
      <c r="K370" s="467"/>
      <c r="L370" s="464" t="s">
        <v>52</v>
      </c>
      <c r="M370" s="467"/>
      <c r="N370" s="468"/>
      <c r="O370" s="468"/>
      <c r="P370" s="498"/>
      <c r="Q370" s="499"/>
      <c r="R370" s="501">
        <f t="shared" si="92"/>
        <v>0</v>
      </c>
      <c r="S370" s="499"/>
      <c r="T370" s="512"/>
      <c r="U370" s="512"/>
      <c r="V370" s="515"/>
      <c r="W370" s="512"/>
      <c r="X370" s="516"/>
      <c r="Y370" s="516"/>
      <c r="Z370" s="456"/>
      <c r="AA370" s="50"/>
      <c r="AB370" s="51"/>
      <c r="AC370" s="19"/>
      <c r="AD370" s="19" t="s">
        <v>55</v>
      </c>
      <c r="AE370" s="461">
        <f t="shared" si="107"/>
        <v>44197</v>
      </c>
      <c r="AF370" s="461">
        <f t="shared" si="93"/>
        <v>44198</v>
      </c>
      <c r="AG370" s="459"/>
      <c r="AH370" s="459"/>
      <c r="AI370" s="459"/>
      <c r="AJ370" s="469">
        <f t="shared" si="94"/>
        <v>0</v>
      </c>
      <c r="AK370" s="469">
        <f t="shared" si="95"/>
        <v>0</v>
      </c>
      <c r="AL370" s="469">
        <f t="shared" si="96"/>
        <v>0</v>
      </c>
      <c r="AM370" s="469">
        <f t="shared" si="97"/>
        <v>0</v>
      </c>
      <c r="AN370" s="469">
        <f t="shared" si="98"/>
        <v>0</v>
      </c>
      <c r="AO370" s="469">
        <f t="shared" si="99"/>
        <v>0</v>
      </c>
      <c r="AP370" s="469">
        <f t="shared" si="100"/>
        <v>0</v>
      </c>
      <c r="AQ370" s="469">
        <f t="shared" si="101"/>
        <v>0</v>
      </c>
      <c r="AR370" s="469">
        <f t="shared" si="102"/>
        <v>0</v>
      </c>
      <c r="AS370" s="469">
        <f t="shared" si="103"/>
        <v>0</v>
      </c>
      <c r="AT370" s="469">
        <f t="shared" si="104"/>
        <v>0</v>
      </c>
      <c r="AU370" s="469">
        <f t="shared" si="105"/>
        <v>0</v>
      </c>
      <c r="AV370" s="469">
        <f t="shared" si="106"/>
        <v>0</v>
      </c>
    </row>
    <row r="371" spans="1:48" ht="46.8" x14ac:dyDescent="0.25">
      <c r="A371" s="463"/>
      <c r="B371" s="463"/>
      <c r="C371" s="46"/>
      <c r="D371" s="52"/>
      <c r="E371" s="458"/>
      <c r="F371" s="47"/>
      <c r="G371" s="457"/>
      <c r="H371" s="462"/>
      <c r="I371" s="465"/>
      <c r="J371" s="466" t="s">
        <v>52</v>
      </c>
      <c r="K371" s="467"/>
      <c r="L371" s="464" t="s">
        <v>52</v>
      </c>
      <c r="M371" s="467"/>
      <c r="N371" s="468"/>
      <c r="O371" s="468"/>
      <c r="P371" s="498"/>
      <c r="Q371" s="499"/>
      <c r="R371" s="501">
        <f t="shared" si="92"/>
        <v>0</v>
      </c>
      <c r="S371" s="499"/>
      <c r="T371" s="512"/>
      <c r="U371" s="512"/>
      <c r="V371" s="515"/>
      <c r="W371" s="512"/>
      <c r="X371" s="516"/>
      <c r="Y371" s="516"/>
      <c r="Z371" s="456"/>
      <c r="AA371" s="50"/>
      <c r="AB371" s="51"/>
      <c r="AC371" s="19"/>
      <c r="AD371" s="19" t="s">
        <v>55</v>
      </c>
      <c r="AE371" s="461">
        <f t="shared" si="107"/>
        <v>44197</v>
      </c>
      <c r="AF371" s="461">
        <f t="shared" si="93"/>
        <v>44198</v>
      </c>
      <c r="AG371" s="459"/>
      <c r="AH371" s="459"/>
      <c r="AI371" s="459"/>
      <c r="AJ371" s="469">
        <f t="shared" si="94"/>
        <v>0</v>
      </c>
      <c r="AK371" s="469">
        <f t="shared" si="95"/>
        <v>0</v>
      </c>
      <c r="AL371" s="469">
        <f t="shared" si="96"/>
        <v>0</v>
      </c>
      <c r="AM371" s="469">
        <f t="shared" si="97"/>
        <v>0</v>
      </c>
      <c r="AN371" s="469">
        <f t="shared" si="98"/>
        <v>0</v>
      </c>
      <c r="AO371" s="469">
        <f t="shared" si="99"/>
        <v>0</v>
      </c>
      <c r="AP371" s="469">
        <f t="shared" si="100"/>
        <v>0</v>
      </c>
      <c r="AQ371" s="469">
        <f t="shared" si="101"/>
        <v>0</v>
      </c>
      <c r="AR371" s="469">
        <f t="shared" si="102"/>
        <v>0</v>
      </c>
      <c r="AS371" s="469">
        <f t="shared" si="103"/>
        <v>0</v>
      </c>
      <c r="AT371" s="469">
        <f t="shared" si="104"/>
        <v>0</v>
      </c>
      <c r="AU371" s="469">
        <f t="shared" si="105"/>
        <v>0</v>
      </c>
      <c r="AV371" s="469">
        <f t="shared" si="106"/>
        <v>0</v>
      </c>
    </row>
    <row r="372" spans="1:48" ht="46.8" x14ac:dyDescent="0.25">
      <c r="A372" s="463"/>
      <c r="B372" s="463"/>
      <c r="C372" s="46"/>
      <c r="D372" s="52"/>
      <c r="E372" s="458"/>
      <c r="F372" s="47"/>
      <c r="G372" s="457"/>
      <c r="H372" s="462"/>
      <c r="I372" s="465"/>
      <c r="J372" s="466" t="s">
        <v>52</v>
      </c>
      <c r="K372" s="467"/>
      <c r="L372" s="464" t="s">
        <v>52</v>
      </c>
      <c r="M372" s="467"/>
      <c r="N372" s="468"/>
      <c r="O372" s="468"/>
      <c r="P372" s="498"/>
      <c r="Q372" s="499"/>
      <c r="R372" s="501">
        <f t="shared" si="92"/>
        <v>0</v>
      </c>
      <c r="S372" s="499"/>
      <c r="T372" s="512"/>
      <c r="U372" s="512"/>
      <c r="V372" s="515"/>
      <c r="W372" s="512"/>
      <c r="X372" s="516"/>
      <c r="Y372" s="516"/>
      <c r="Z372" s="456"/>
      <c r="AA372" s="50"/>
      <c r="AB372" s="51"/>
      <c r="AC372" s="19"/>
      <c r="AD372" s="19" t="s">
        <v>55</v>
      </c>
      <c r="AE372" s="461">
        <f t="shared" si="107"/>
        <v>44197</v>
      </c>
      <c r="AF372" s="461">
        <f t="shared" si="93"/>
        <v>44198</v>
      </c>
      <c r="AG372" s="459"/>
      <c r="AH372" s="459"/>
      <c r="AI372" s="459"/>
      <c r="AJ372" s="469">
        <f t="shared" si="94"/>
        <v>0</v>
      </c>
      <c r="AK372" s="469">
        <f t="shared" si="95"/>
        <v>0</v>
      </c>
      <c r="AL372" s="469">
        <f t="shared" si="96"/>
        <v>0</v>
      </c>
      <c r="AM372" s="469">
        <f t="shared" si="97"/>
        <v>0</v>
      </c>
      <c r="AN372" s="469">
        <f t="shared" si="98"/>
        <v>0</v>
      </c>
      <c r="AO372" s="469">
        <f t="shared" si="99"/>
        <v>0</v>
      </c>
      <c r="AP372" s="469">
        <f t="shared" si="100"/>
        <v>0</v>
      </c>
      <c r="AQ372" s="469">
        <f t="shared" si="101"/>
        <v>0</v>
      </c>
      <c r="AR372" s="469">
        <f t="shared" si="102"/>
        <v>0</v>
      </c>
      <c r="AS372" s="469">
        <f t="shared" si="103"/>
        <v>0</v>
      </c>
      <c r="AT372" s="469">
        <f t="shared" si="104"/>
        <v>0</v>
      </c>
      <c r="AU372" s="469">
        <f t="shared" si="105"/>
        <v>0</v>
      </c>
      <c r="AV372" s="469">
        <f t="shared" si="106"/>
        <v>0</v>
      </c>
    </row>
    <row r="373" spans="1:48" ht="46.8" x14ac:dyDescent="0.25">
      <c r="A373" s="463"/>
      <c r="B373" s="463"/>
      <c r="C373" s="46"/>
      <c r="D373" s="52"/>
      <c r="E373" s="458"/>
      <c r="F373" s="47"/>
      <c r="G373" s="457"/>
      <c r="H373" s="462"/>
      <c r="I373" s="465"/>
      <c r="J373" s="466" t="s">
        <v>52</v>
      </c>
      <c r="K373" s="467"/>
      <c r="L373" s="464" t="s">
        <v>52</v>
      </c>
      <c r="M373" s="467"/>
      <c r="N373" s="468"/>
      <c r="O373" s="468"/>
      <c r="P373" s="498"/>
      <c r="Q373" s="499"/>
      <c r="R373" s="501">
        <f t="shared" si="92"/>
        <v>0</v>
      </c>
      <c r="S373" s="499"/>
      <c r="T373" s="512"/>
      <c r="U373" s="512"/>
      <c r="V373" s="515"/>
      <c r="W373" s="512"/>
      <c r="X373" s="516"/>
      <c r="Y373" s="516"/>
      <c r="Z373" s="456"/>
      <c r="AA373" s="50"/>
      <c r="AB373" s="51"/>
      <c r="AC373" s="19"/>
      <c r="AD373" s="19" t="s">
        <v>55</v>
      </c>
      <c r="AE373" s="461">
        <f t="shared" si="107"/>
        <v>44197</v>
      </c>
      <c r="AF373" s="461">
        <f t="shared" si="93"/>
        <v>44198</v>
      </c>
      <c r="AG373" s="459"/>
      <c r="AH373" s="459"/>
      <c r="AI373" s="459"/>
      <c r="AJ373" s="469">
        <f t="shared" si="94"/>
        <v>0</v>
      </c>
      <c r="AK373" s="469">
        <f t="shared" si="95"/>
        <v>0</v>
      </c>
      <c r="AL373" s="469">
        <f t="shared" si="96"/>
        <v>0</v>
      </c>
      <c r="AM373" s="469">
        <f t="shared" si="97"/>
        <v>0</v>
      </c>
      <c r="AN373" s="469">
        <f t="shared" si="98"/>
        <v>0</v>
      </c>
      <c r="AO373" s="469">
        <f t="shared" si="99"/>
        <v>0</v>
      </c>
      <c r="AP373" s="469">
        <f t="shared" si="100"/>
        <v>0</v>
      </c>
      <c r="AQ373" s="469">
        <f t="shared" si="101"/>
        <v>0</v>
      </c>
      <c r="AR373" s="469">
        <f t="shared" si="102"/>
        <v>0</v>
      </c>
      <c r="AS373" s="469">
        <f t="shared" si="103"/>
        <v>0</v>
      </c>
      <c r="AT373" s="469">
        <f t="shared" si="104"/>
        <v>0</v>
      </c>
      <c r="AU373" s="469">
        <f t="shared" si="105"/>
        <v>0</v>
      </c>
      <c r="AV373" s="469">
        <f t="shared" si="106"/>
        <v>0</v>
      </c>
    </row>
    <row r="374" spans="1:48" ht="46.8" x14ac:dyDescent="0.25">
      <c r="A374" s="463"/>
      <c r="B374" s="463"/>
      <c r="C374" s="46"/>
      <c r="D374" s="52"/>
      <c r="E374" s="458"/>
      <c r="F374" s="47"/>
      <c r="G374" s="457"/>
      <c r="H374" s="462"/>
      <c r="I374" s="465"/>
      <c r="J374" s="466" t="s">
        <v>52</v>
      </c>
      <c r="K374" s="467"/>
      <c r="L374" s="464" t="s">
        <v>52</v>
      </c>
      <c r="M374" s="467"/>
      <c r="N374" s="468"/>
      <c r="O374" s="468"/>
      <c r="P374" s="498"/>
      <c r="Q374" s="499"/>
      <c r="R374" s="501">
        <f t="shared" si="92"/>
        <v>0</v>
      </c>
      <c r="S374" s="499"/>
      <c r="T374" s="512"/>
      <c r="U374" s="512"/>
      <c r="V374" s="515"/>
      <c r="W374" s="512"/>
      <c r="X374" s="516"/>
      <c r="Y374" s="516"/>
      <c r="Z374" s="456"/>
      <c r="AA374" s="50"/>
      <c r="AB374" s="51"/>
      <c r="AC374" s="19"/>
      <c r="AD374" s="19" t="s">
        <v>55</v>
      </c>
      <c r="AE374" s="461">
        <f t="shared" si="107"/>
        <v>44197</v>
      </c>
      <c r="AF374" s="461">
        <f t="shared" si="93"/>
        <v>44198</v>
      </c>
      <c r="AG374" s="459"/>
      <c r="AH374" s="459"/>
      <c r="AI374" s="459"/>
      <c r="AJ374" s="469">
        <f t="shared" si="94"/>
        <v>0</v>
      </c>
      <c r="AK374" s="469">
        <f t="shared" si="95"/>
        <v>0</v>
      </c>
      <c r="AL374" s="469">
        <f t="shared" si="96"/>
        <v>0</v>
      </c>
      <c r="AM374" s="469">
        <f t="shared" si="97"/>
        <v>0</v>
      </c>
      <c r="AN374" s="469">
        <f t="shared" si="98"/>
        <v>0</v>
      </c>
      <c r="AO374" s="469">
        <f t="shared" si="99"/>
        <v>0</v>
      </c>
      <c r="AP374" s="469">
        <f t="shared" si="100"/>
        <v>0</v>
      </c>
      <c r="AQ374" s="469">
        <f t="shared" si="101"/>
        <v>0</v>
      </c>
      <c r="AR374" s="469">
        <f t="shared" si="102"/>
        <v>0</v>
      </c>
      <c r="AS374" s="469">
        <f t="shared" si="103"/>
        <v>0</v>
      </c>
      <c r="AT374" s="469">
        <f t="shared" si="104"/>
        <v>0</v>
      </c>
      <c r="AU374" s="469">
        <f t="shared" si="105"/>
        <v>0</v>
      </c>
      <c r="AV374" s="469">
        <f t="shared" si="106"/>
        <v>0</v>
      </c>
    </row>
    <row r="375" spans="1:48" ht="46.8" x14ac:dyDescent="0.25">
      <c r="A375" s="463"/>
      <c r="B375" s="463"/>
      <c r="C375" s="46"/>
      <c r="D375" s="52"/>
      <c r="E375" s="458"/>
      <c r="F375" s="47"/>
      <c r="G375" s="457"/>
      <c r="H375" s="462"/>
      <c r="I375" s="465"/>
      <c r="J375" s="466" t="s">
        <v>52</v>
      </c>
      <c r="K375" s="467"/>
      <c r="L375" s="464" t="s">
        <v>52</v>
      </c>
      <c r="M375" s="467"/>
      <c r="N375" s="468"/>
      <c r="O375" s="468"/>
      <c r="P375" s="498"/>
      <c r="Q375" s="499"/>
      <c r="R375" s="501">
        <f t="shared" si="92"/>
        <v>0</v>
      </c>
      <c r="S375" s="499"/>
      <c r="T375" s="512"/>
      <c r="U375" s="512"/>
      <c r="V375" s="515"/>
      <c r="W375" s="512"/>
      <c r="X375" s="516"/>
      <c r="Y375" s="516"/>
      <c r="Z375" s="456"/>
      <c r="AA375" s="50"/>
      <c r="AB375" s="51"/>
      <c r="AC375" s="19"/>
      <c r="AD375" s="19" t="s">
        <v>55</v>
      </c>
      <c r="AE375" s="461">
        <f t="shared" si="107"/>
        <v>44197</v>
      </c>
      <c r="AF375" s="461">
        <f t="shared" si="93"/>
        <v>44198</v>
      </c>
      <c r="AG375" s="459"/>
      <c r="AH375" s="459"/>
      <c r="AI375" s="459"/>
      <c r="AJ375" s="469">
        <f t="shared" si="94"/>
        <v>0</v>
      </c>
      <c r="AK375" s="469">
        <f t="shared" si="95"/>
        <v>0</v>
      </c>
      <c r="AL375" s="469">
        <f t="shared" si="96"/>
        <v>0</v>
      </c>
      <c r="AM375" s="469">
        <f t="shared" si="97"/>
        <v>0</v>
      </c>
      <c r="AN375" s="469">
        <f t="shared" si="98"/>
        <v>0</v>
      </c>
      <c r="AO375" s="469">
        <f t="shared" si="99"/>
        <v>0</v>
      </c>
      <c r="AP375" s="469">
        <f t="shared" si="100"/>
        <v>0</v>
      </c>
      <c r="AQ375" s="469">
        <f t="shared" si="101"/>
        <v>0</v>
      </c>
      <c r="AR375" s="469">
        <f t="shared" si="102"/>
        <v>0</v>
      </c>
      <c r="AS375" s="469">
        <f t="shared" si="103"/>
        <v>0</v>
      </c>
      <c r="AT375" s="469">
        <f t="shared" si="104"/>
        <v>0</v>
      </c>
      <c r="AU375" s="469">
        <f t="shared" si="105"/>
        <v>0</v>
      </c>
      <c r="AV375" s="469">
        <f t="shared" si="106"/>
        <v>0</v>
      </c>
    </row>
    <row r="376" spans="1:48" ht="46.8" x14ac:dyDescent="0.25">
      <c r="A376" s="463"/>
      <c r="B376" s="463"/>
      <c r="C376" s="46"/>
      <c r="D376" s="52"/>
      <c r="E376" s="458"/>
      <c r="F376" s="47"/>
      <c r="G376" s="457"/>
      <c r="H376" s="462"/>
      <c r="I376" s="465"/>
      <c r="J376" s="466" t="s">
        <v>52</v>
      </c>
      <c r="K376" s="467"/>
      <c r="L376" s="464" t="s">
        <v>52</v>
      </c>
      <c r="M376" s="467"/>
      <c r="N376" s="468"/>
      <c r="O376" s="468"/>
      <c r="P376" s="498"/>
      <c r="Q376" s="499"/>
      <c r="R376" s="501">
        <f t="shared" si="92"/>
        <v>0</v>
      </c>
      <c r="S376" s="499"/>
      <c r="T376" s="512"/>
      <c r="U376" s="512"/>
      <c r="V376" s="515"/>
      <c r="W376" s="512"/>
      <c r="X376" s="516"/>
      <c r="Y376" s="516"/>
      <c r="Z376" s="456"/>
      <c r="AA376" s="50"/>
      <c r="AB376" s="51"/>
      <c r="AC376" s="19"/>
      <c r="AD376" s="19" t="s">
        <v>55</v>
      </c>
      <c r="AE376" s="461">
        <f t="shared" si="107"/>
        <v>44197</v>
      </c>
      <c r="AF376" s="461">
        <f t="shared" si="93"/>
        <v>44198</v>
      </c>
      <c r="AG376" s="459"/>
      <c r="AH376" s="459"/>
      <c r="AI376" s="459"/>
      <c r="AJ376" s="469">
        <f t="shared" si="94"/>
        <v>0</v>
      </c>
      <c r="AK376" s="469">
        <f t="shared" si="95"/>
        <v>0</v>
      </c>
      <c r="AL376" s="469">
        <f t="shared" si="96"/>
        <v>0</v>
      </c>
      <c r="AM376" s="469">
        <f t="shared" si="97"/>
        <v>0</v>
      </c>
      <c r="AN376" s="469">
        <f t="shared" si="98"/>
        <v>0</v>
      </c>
      <c r="AO376" s="469">
        <f t="shared" si="99"/>
        <v>0</v>
      </c>
      <c r="AP376" s="469">
        <f t="shared" si="100"/>
        <v>0</v>
      </c>
      <c r="AQ376" s="469">
        <f t="shared" si="101"/>
        <v>0</v>
      </c>
      <c r="AR376" s="469">
        <f t="shared" si="102"/>
        <v>0</v>
      </c>
      <c r="AS376" s="469">
        <f t="shared" si="103"/>
        <v>0</v>
      </c>
      <c r="AT376" s="469">
        <f t="shared" si="104"/>
        <v>0</v>
      </c>
      <c r="AU376" s="469">
        <f t="shared" si="105"/>
        <v>0</v>
      </c>
      <c r="AV376" s="469">
        <f t="shared" si="106"/>
        <v>0</v>
      </c>
    </row>
    <row r="377" spans="1:48" ht="46.8" x14ac:dyDescent="0.25">
      <c r="A377" s="463"/>
      <c r="B377" s="463"/>
      <c r="C377" s="46"/>
      <c r="D377" s="52"/>
      <c r="E377" s="458"/>
      <c r="F377" s="47"/>
      <c r="G377" s="457"/>
      <c r="H377" s="462"/>
      <c r="I377" s="465"/>
      <c r="J377" s="466" t="s">
        <v>52</v>
      </c>
      <c r="K377" s="467"/>
      <c r="L377" s="464" t="s">
        <v>52</v>
      </c>
      <c r="M377" s="467"/>
      <c r="N377" s="468"/>
      <c r="O377" s="468"/>
      <c r="P377" s="498"/>
      <c r="Q377" s="499"/>
      <c r="R377" s="501">
        <f t="shared" si="92"/>
        <v>0</v>
      </c>
      <c r="S377" s="499"/>
      <c r="T377" s="512"/>
      <c r="U377" s="512"/>
      <c r="V377" s="515"/>
      <c r="W377" s="512"/>
      <c r="X377" s="516"/>
      <c r="Y377" s="516"/>
      <c r="Z377" s="456"/>
      <c r="AA377" s="50"/>
      <c r="AB377" s="51"/>
      <c r="AC377" s="19"/>
      <c r="AD377" s="19" t="s">
        <v>55</v>
      </c>
      <c r="AE377" s="461">
        <f t="shared" si="107"/>
        <v>44197</v>
      </c>
      <c r="AF377" s="461">
        <f t="shared" si="93"/>
        <v>44198</v>
      </c>
      <c r="AG377" s="459"/>
      <c r="AH377" s="459"/>
      <c r="AI377" s="459"/>
      <c r="AJ377" s="469">
        <f t="shared" si="94"/>
        <v>0</v>
      </c>
      <c r="AK377" s="469">
        <f t="shared" si="95"/>
        <v>0</v>
      </c>
      <c r="AL377" s="469">
        <f t="shared" si="96"/>
        <v>0</v>
      </c>
      <c r="AM377" s="469">
        <f t="shared" si="97"/>
        <v>0</v>
      </c>
      <c r="AN377" s="469">
        <f t="shared" si="98"/>
        <v>0</v>
      </c>
      <c r="AO377" s="469">
        <f t="shared" si="99"/>
        <v>0</v>
      </c>
      <c r="AP377" s="469">
        <f t="shared" si="100"/>
        <v>0</v>
      </c>
      <c r="AQ377" s="469">
        <f t="shared" si="101"/>
        <v>0</v>
      </c>
      <c r="AR377" s="469">
        <f t="shared" si="102"/>
        <v>0</v>
      </c>
      <c r="AS377" s="469">
        <f t="shared" si="103"/>
        <v>0</v>
      </c>
      <c r="AT377" s="469">
        <f t="shared" si="104"/>
        <v>0</v>
      </c>
      <c r="AU377" s="469">
        <f t="shared" si="105"/>
        <v>0</v>
      </c>
      <c r="AV377" s="469">
        <f t="shared" si="106"/>
        <v>0</v>
      </c>
    </row>
    <row r="378" spans="1:48" ht="46.8" x14ac:dyDescent="0.25">
      <c r="A378" s="463"/>
      <c r="B378" s="463"/>
      <c r="C378" s="46"/>
      <c r="D378" s="52"/>
      <c r="E378" s="458"/>
      <c r="F378" s="47"/>
      <c r="G378" s="457"/>
      <c r="H378" s="462"/>
      <c r="I378" s="465"/>
      <c r="J378" s="466" t="s">
        <v>52</v>
      </c>
      <c r="K378" s="467"/>
      <c r="L378" s="464" t="s">
        <v>52</v>
      </c>
      <c r="M378" s="467"/>
      <c r="N378" s="468"/>
      <c r="O378" s="468"/>
      <c r="P378" s="498"/>
      <c r="Q378" s="499"/>
      <c r="R378" s="501">
        <f t="shared" si="92"/>
        <v>0</v>
      </c>
      <c r="S378" s="499"/>
      <c r="T378" s="512"/>
      <c r="U378" s="512"/>
      <c r="V378" s="515"/>
      <c r="W378" s="512"/>
      <c r="X378" s="516"/>
      <c r="Y378" s="516"/>
      <c r="Z378" s="456"/>
      <c r="AA378" s="50"/>
      <c r="AB378" s="51"/>
      <c r="AC378" s="19"/>
      <c r="AD378" s="19" t="s">
        <v>55</v>
      </c>
      <c r="AE378" s="461">
        <f t="shared" si="107"/>
        <v>44197</v>
      </c>
      <c r="AF378" s="461">
        <f t="shared" si="93"/>
        <v>44198</v>
      </c>
      <c r="AG378" s="459"/>
      <c r="AH378" s="459"/>
      <c r="AI378" s="459"/>
      <c r="AJ378" s="469">
        <f t="shared" si="94"/>
        <v>0</v>
      </c>
      <c r="AK378" s="469">
        <f t="shared" si="95"/>
        <v>0</v>
      </c>
      <c r="AL378" s="469">
        <f t="shared" si="96"/>
        <v>0</v>
      </c>
      <c r="AM378" s="469">
        <f t="shared" si="97"/>
        <v>0</v>
      </c>
      <c r="AN378" s="469">
        <f t="shared" si="98"/>
        <v>0</v>
      </c>
      <c r="AO378" s="469">
        <f t="shared" si="99"/>
        <v>0</v>
      </c>
      <c r="AP378" s="469">
        <f t="shared" si="100"/>
        <v>0</v>
      </c>
      <c r="AQ378" s="469">
        <f t="shared" si="101"/>
        <v>0</v>
      </c>
      <c r="AR378" s="469">
        <f t="shared" si="102"/>
        <v>0</v>
      </c>
      <c r="AS378" s="469">
        <f t="shared" si="103"/>
        <v>0</v>
      </c>
      <c r="AT378" s="469">
        <f t="shared" si="104"/>
        <v>0</v>
      </c>
      <c r="AU378" s="469">
        <f t="shared" si="105"/>
        <v>0</v>
      </c>
      <c r="AV378" s="469">
        <f t="shared" si="106"/>
        <v>0</v>
      </c>
    </row>
    <row r="379" spans="1:48" ht="46.8" x14ac:dyDescent="0.25">
      <c r="A379" s="463"/>
      <c r="B379" s="463"/>
      <c r="C379" s="46"/>
      <c r="D379" s="52"/>
      <c r="E379" s="458"/>
      <c r="F379" s="47"/>
      <c r="G379" s="457"/>
      <c r="H379" s="462"/>
      <c r="I379" s="465"/>
      <c r="J379" s="466" t="s">
        <v>52</v>
      </c>
      <c r="K379" s="467"/>
      <c r="L379" s="464" t="s">
        <v>52</v>
      </c>
      <c r="M379" s="467"/>
      <c r="N379" s="468"/>
      <c r="O379" s="468"/>
      <c r="P379" s="498"/>
      <c r="Q379" s="499"/>
      <c r="R379" s="501">
        <f t="shared" si="92"/>
        <v>0</v>
      </c>
      <c r="S379" s="499"/>
      <c r="T379" s="512"/>
      <c r="U379" s="512"/>
      <c r="V379" s="515"/>
      <c r="W379" s="512"/>
      <c r="X379" s="516"/>
      <c r="Y379" s="516"/>
      <c r="Z379" s="456"/>
      <c r="AA379" s="50"/>
      <c r="AB379" s="51"/>
      <c r="AC379" s="19"/>
      <c r="AD379" s="19" t="s">
        <v>55</v>
      </c>
      <c r="AE379" s="461">
        <f t="shared" si="107"/>
        <v>44197</v>
      </c>
      <c r="AF379" s="461">
        <f t="shared" si="93"/>
        <v>44198</v>
      </c>
      <c r="AG379" s="459"/>
      <c r="AH379" s="459"/>
      <c r="AI379" s="459"/>
      <c r="AJ379" s="469">
        <f t="shared" si="94"/>
        <v>0</v>
      </c>
      <c r="AK379" s="469">
        <f t="shared" si="95"/>
        <v>0</v>
      </c>
      <c r="AL379" s="469">
        <f t="shared" si="96"/>
        <v>0</v>
      </c>
      <c r="AM379" s="469">
        <f t="shared" si="97"/>
        <v>0</v>
      </c>
      <c r="AN379" s="469">
        <f t="shared" si="98"/>
        <v>0</v>
      </c>
      <c r="AO379" s="469">
        <f t="shared" si="99"/>
        <v>0</v>
      </c>
      <c r="AP379" s="469">
        <f t="shared" si="100"/>
        <v>0</v>
      </c>
      <c r="AQ379" s="469">
        <f t="shared" si="101"/>
        <v>0</v>
      </c>
      <c r="AR379" s="469">
        <f t="shared" si="102"/>
        <v>0</v>
      </c>
      <c r="AS379" s="469">
        <f t="shared" si="103"/>
        <v>0</v>
      </c>
      <c r="AT379" s="469">
        <f t="shared" si="104"/>
        <v>0</v>
      </c>
      <c r="AU379" s="469">
        <f t="shared" si="105"/>
        <v>0</v>
      </c>
      <c r="AV379" s="469">
        <f t="shared" si="106"/>
        <v>0</v>
      </c>
    </row>
    <row r="380" spans="1:48" ht="46.8" x14ac:dyDescent="0.25">
      <c r="A380" s="463"/>
      <c r="B380" s="463"/>
      <c r="C380" s="46"/>
      <c r="D380" s="52"/>
      <c r="E380" s="458"/>
      <c r="F380" s="47"/>
      <c r="G380" s="457"/>
      <c r="H380" s="462"/>
      <c r="I380" s="465"/>
      <c r="J380" s="466" t="s">
        <v>52</v>
      </c>
      <c r="K380" s="467"/>
      <c r="L380" s="464" t="s">
        <v>52</v>
      </c>
      <c r="M380" s="467"/>
      <c r="N380" s="468"/>
      <c r="O380" s="468"/>
      <c r="P380" s="498"/>
      <c r="Q380" s="499"/>
      <c r="R380" s="501">
        <f t="shared" si="92"/>
        <v>0</v>
      </c>
      <c r="S380" s="499"/>
      <c r="T380" s="512"/>
      <c r="U380" s="512"/>
      <c r="V380" s="515"/>
      <c r="W380" s="512"/>
      <c r="X380" s="516"/>
      <c r="Y380" s="516"/>
      <c r="Z380" s="456"/>
      <c r="AA380" s="50"/>
      <c r="AB380" s="51"/>
      <c r="AC380" s="19"/>
      <c r="AD380" s="19" t="s">
        <v>55</v>
      </c>
      <c r="AE380" s="461">
        <f t="shared" si="107"/>
        <v>44197</v>
      </c>
      <c r="AF380" s="461">
        <f t="shared" si="93"/>
        <v>44198</v>
      </c>
      <c r="AG380" s="459"/>
      <c r="AH380" s="459"/>
      <c r="AI380" s="459"/>
      <c r="AJ380" s="469">
        <f t="shared" si="94"/>
        <v>0</v>
      </c>
      <c r="AK380" s="469">
        <f t="shared" si="95"/>
        <v>0</v>
      </c>
      <c r="AL380" s="469">
        <f t="shared" si="96"/>
        <v>0</v>
      </c>
      <c r="AM380" s="469">
        <f t="shared" si="97"/>
        <v>0</v>
      </c>
      <c r="AN380" s="469">
        <f t="shared" si="98"/>
        <v>0</v>
      </c>
      <c r="AO380" s="469">
        <f t="shared" si="99"/>
        <v>0</v>
      </c>
      <c r="AP380" s="469">
        <f t="shared" si="100"/>
        <v>0</v>
      </c>
      <c r="AQ380" s="469">
        <f t="shared" si="101"/>
        <v>0</v>
      </c>
      <c r="AR380" s="469">
        <f t="shared" si="102"/>
        <v>0</v>
      </c>
      <c r="AS380" s="469">
        <f t="shared" si="103"/>
        <v>0</v>
      </c>
      <c r="AT380" s="469">
        <f t="shared" si="104"/>
        <v>0</v>
      </c>
      <c r="AU380" s="469">
        <f t="shared" si="105"/>
        <v>0</v>
      </c>
      <c r="AV380" s="469">
        <f t="shared" si="106"/>
        <v>0</v>
      </c>
    </row>
    <row r="381" spans="1:48" ht="46.8" x14ac:dyDescent="0.25">
      <c r="A381" s="463"/>
      <c r="B381" s="463"/>
      <c r="C381" s="46"/>
      <c r="D381" s="52"/>
      <c r="E381" s="458"/>
      <c r="F381" s="47"/>
      <c r="G381" s="457"/>
      <c r="H381" s="462"/>
      <c r="I381" s="465"/>
      <c r="J381" s="466" t="s">
        <v>52</v>
      </c>
      <c r="K381" s="467"/>
      <c r="L381" s="464" t="s">
        <v>52</v>
      </c>
      <c r="M381" s="467"/>
      <c r="N381" s="468"/>
      <c r="O381" s="468"/>
      <c r="P381" s="498"/>
      <c r="Q381" s="499"/>
      <c r="R381" s="501">
        <f t="shared" si="92"/>
        <v>0</v>
      </c>
      <c r="S381" s="499"/>
      <c r="T381" s="512"/>
      <c r="U381" s="512"/>
      <c r="V381" s="515"/>
      <c r="W381" s="512"/>
      <c r="X381" s="516"/>
      <c r="Y381" s="516"/>
      <c r="Z381" s="456"/>
      <c r="AA381" s="50"/>
      <c r="AB381" s="51"/>
      <c r="AC381" s="19"/>
      <c r="AD381" s="19" t="s">
        <v>55</v>
      </c>
      <c r="AE381" s="461">
        <f t="shared" si="107"/>
        <v>44197</v>
      </c>
      <c r="AF381" s="461">
        <f t="shared" si="93"/>
        <v>44198</v>
      </c>
      <c r="AG381" s="459"/>
      <c r="AH381" s="459"/>
      <c r="AI381" s="459"/>
      <c r="AJ381" s="469">
        <f t="shared" si="94"/>
        <v>0</v>
      </c>
      <c r="AK381" s="469">
        <f t="shared" si="95"/>
        <v>0</v>
      </c>
      <c r="AL381" s="469">
        <f t="shared" si="96"/>
        <v>0</v>
      </c>
      <c r="AM381" s="469">
        <f t="shared" si="97"/>
        <v>0</v>
      </c>
      <c r="AN381" s="469">
        <f t="shared" si="98"/>
        <v>0</v>
      </c>
      <c r="AO381" s="469">
        <f t="shared" si="99"/>
        <v>0</v>
      </c>
      <c r="AP381" s="469">
        <f t="shared" si="100"/>
        <v>0</v>
      </c>
      <c r="AQ381" s="469">
        <f t="shared" si="101"/>
        <v>0</v>
      </c>
      <c r="AR381" s="469">
        <f t="shared" si="102"/>
        <v>0</v>
      </c>
      <c r="AS381" s="469">
        <f t="shared" si="103"/>
        <v>0</v>
      </c>
      <c r="AT381" s="469">
        <f t="shared" si="104"/>
        <v>0</v>
      </c>
      <c r="AU381" s="469">
        <f t="shared" si="105"/>
        <v>0</v>
      </c>
      <c r="AV381" s="469">
        <f t="shared" si="106"/>
        <v>0</v>
      </c>
    </row>
    <row r="382" spans="1:48" ht="46.8" x14ac:dyDescent="0.25">
      <c r="A382" s="463"/>
      <c r="B382" s="463"/>
      <c r="C382" s="46"/>
      <c r="D382" s="52"/>
      <c r="E382" s="458"/>
      <c r="F382" s="47"/>
      <c r="G382" s="457"/>
      <c r="H382" s="462"/>
      <c r="I382" s="465"/>
      <c r="J382" s="466" t="s">
        <v>52</v>
      </c>
      <c r="K382" s="467"/>
      <c r="L382" s="464" t="s">
        <v>52</v>
      </c>
      <c r="M382" s="467"/>
      <c r="N382" s="468"/>
      <c r="O382" s="468"/>
      <c r="P382" s="498"/>
      <c r="Q382" s="499"/>
      <c r="R382" s="501">
        <f t="shared" si="92"/>
        <v>0</v>
      </c>
      <c r="S382" s="499"/>
      <c r="T382" s="512"/>
      <c r="U382" s="512"/>
      <c r="V382" s="515"/>
      <c r="W382" s="512"/>
      <c r="X382" s="516"/>
      <c r="Y382" s="516"/>
      <c r="Z382" s="456"/>
      <c r="AA382" s="50"/>
      <c r="AB382" s="51"/>
      <c r="AC382" s="19"/>
      <c r="AD382" s="19" t="s">
        <v>55</v>
      </c>
      <c r="AE382" s="461">
        <f t="shared" si="107"/>
        <v>44197</v>
      </c>
      <c r="AF382" s="461">
        <f t="shared" si="93"/>
        <v>44198</v>
      </c>
      <c r="AG382" s="459"/>
      <c r="AH382" s="459"/>
      <c r="AI382" s="459"/>
      <c r="AJ382" s="469">
        <f t="shared" si="94"/>
        <v>0</v>
      </c>
      <c r="AK382" s="469">
        <f t="shared" si="95"/>
        <v>0</v>
      </c>
      <c r="AL382" s="469">
        <f t="shared" si="96"/>
        <v>0</v>
      </c>
      <c r="AM382" s="469">
        <f t="shared" si="97"/>
        <v>0</v>
      </c>
      <c r="AN382" s="469">
        <f t="shared" si="98"/>
        <v>0</v>
      </c>
      <c r="AO382" s="469">
        <f t="shared" si="99"/>
        <v>0</v>
      </c>
      <c r="AP382" s="469">
        <f t="shared" si="100"/>
        <v>0</v>
      </c>
      <c r="AQ382" s="469">
        <f t="shared" si="101"/>
        <v>0</v>
      </c>
      <c r="AR382" s="469">
        <f t="shared" si="102"/>
        <v>0</v>
      </c>
      <c r="AS382" s="469">
        <f t="shared" si="103"/>
        <v>0</v>
      </c>
      <c r="AT382" s="469">
        <f t="shared" si="104"/>
        <v>0</v>
      </c>
      <c r="AU382" s="469">
        <f t="shared" si="105"/>
        <v>0</v>
      </c>
      <c r="AV382" s="469">
        <f t="shared" si="106"/>
        <v>0</v>
      </c>
    </row>
    <row r="383" spans="1:48" ht="46.8" x14ac:dyDescent="0.25">
      <c r="A383" s="463"/>
      <c r="B383" s="463"/>
      <c r="C383" s="46"/>
      <c r="D383" s="52"/>
      <c r="E383" s="458"/>
      <c r="F383" s="47"/>
      <c r="G383" s="457"/>
      <c r="H383" s="462"/>
      <c r="I383" s="465"/>
      <c r="J383" s="466" t="s">
        <v>52</v>
      </c>
      <c r="K383" s="467"/>
      <c r="L383" s="464" t="s">
        <v>52</v>
      </c>
      <c r="M383" s="467"/>
      <c r="N383" s="468"/>
      <c r="O383" s="468"/>
      <c r="P383" s="498"/>
      <c r="Q383" s="499"/>
      <c r="R383" s="501">
        <f t="shared" si="92"/>
        <v>0</v>
      </c>
      <c r="S383" s="499"/>
      <c r="T383" s="512"/>
      <c r="U383" s="512"/>
      <c r="V383" s="515"/>
      <c r="W383" s="512"/>
      <c r="X383" s="516"/>
      <c r="Y383" s="516"/>
      <c r="Z383" s="456"/>
      <c r="AA383" s="50"/>
      <c r="AB383" s="51"/>
      <c r="AC383" s="19"/>
      <c r="AD383" s="19" t="s">
        <v>55</v>
      </c>
      <c r="AE383" s="461">
        <f t="shared" si="107"/>
        <v>44197</v>
      </c>
      <c r="AF383" s="461">
        <f t="shared" si="93"/>
        <v>44198</v>
      </c>
      <c r="AG383" s="459"/>
      <c r="AH383" s="459"/>
      <c r="AI383" s="459"/>
      <c r="AJ383" s="469">
        <f t="shared" si="94"/>
        <v>0</v>
      </c>
      <c r="AK383" s="469">
        <f t="shared" si="95"/>
        <v>0</v>
      </c>
      <c r="AL383" s="469">
        <f t="shared" si="96"/>
        <v>0</v>
      </c>
      <c r="AM383" s="469">
        <f t="shared" si="97"/>
        <v>0</v>
      </c>
      <c r="AN383" s="469">
        <f t="shared" si="98"/>
        <v>0</v>
      </c>
      <c r="AO383" s="469">
        <f t="shared" si="99"/>
        <v>0</v>
      </c>
      <c r="AP383" s="469">
        <f t="shared" si="100"/>
        <v>0</v>
      </c>
      <c r="AQ383" s="469">
        <f t="shared" si="101"/>
        <v>0</v>
      </c>
      <c r="AR383" s="469">
        <f t="shared" si="102"/>
        <v>0</v>
      </c>
      <c r="AS383" s="469">
        <f t="shared" si="103"/>
        <v>0</v>
      </c>
      <c r="AT383" s="469">
        <f t="shared" si="104"/>
        <v>0</v>
      </c>
      <c r="AU383" s="469">
        <f t="shared" si="105"/>
        <v>0</v>
      </c>
      <c r="AV383" s="469">
        <f t="shared" si="106"/>
        <v>0</v>
      </c>
    </row>
    <row r="384" spans="1:48" ht="46.8" x14ac:dyDescent="0.25">
      <c r="A384" s="463"/>
      <c r="B384" s="463"/>
      <c r="C384" s="46"/>
      <c r="D384" s="52"/>
      <c r="E384" s="458"/>
      <c r="F384" s="47"/>
      <c r="G384" s="457"/>
      <c r="H384" s="462"/>
      <c r="I384" s="465"/>
      <c r="J384" s="466" t="s">
        <v>52</v>
      </c>
      <c r="K384" s="467"/>
      <c r="L384" s="464" t="s">
        <v>52</v>
      </c>
      <c r="M384" s="467"/>
      <c r="N384" s="468"/>
      <c r="O384" s="468"/>
      <c r="P384" s="498"/>
      <c r="Q384" s="499"/>
      <c r="R384" s="501">
        <f t="shared" si="92"/>
        <v>0</v>
      </c>
      <c r="S384" s="499"/>
      <c r="T384" s="512"/>
      <c r="U384" s="512"/>
      <c r="V384" s="515"/>
      <c r="W384" s="512"/>
      <c r="X384" s="516"/>
      <c r="Y384" s="516"/>
      <c r="Z384" s="456"/>
      <c r="AA384" s="50"/>
      <c r="AB384" s="51"/>
      <c r="AC384" s="19"/>
      <c r="AD384" s="19" t="s">
        <v>55</v>
      </c>
      <c r="AE384" s="461">
        <f t="shared" si="107"/>
        <v>44197</v>
      </c>
      <c r="AF384" s="461">
        <f t="shared" si="93"/>
        <v>44198</v>
      </c>
      <c r="AG384" s="459"/>
      <c r="AH384" s="459"/>
      <c r="AI384" s="459"/>
      <c r="AJ384" s="469">
        <f t="shared" si="94"/>
        <v>0</v>
      </c>
      <c r="AK384" s="469">
        <f t="shared" si="95"/>
        <v>0</v>
      </c>
      <c r="AL384" s="469">
        <f t="shared" si="96"/>
        <v>0</v>
      </c>
      <c r="AM384" s="469">
        <f t="shared" si="97"/>
        <v>0</v>
      </c>
      <c r="AN384" s="469">
        <f t="shared" si="98"/>
        <v>0</v>
      </c>
      <c r="AO384" s="469">
        <f t="shared" si="99"/>
        <v>0</v>
      </c>
      <c r="AP384" s="469">
        <f t="shared" si="100"/>
        <v>0</v>
      </c>
      <c r="AQ384" s="469">
        <f t="shared" si="101"/>
        <v>0</v>
      </c>
      <c r="AR384" s="469">
        <f t="shared" si="102"/>
        <v>0</v>
      </c>
      <c r="AS384" s="469">
        <f t="shared" si="103"/>
        <v>0</v>
      </c>
      <c r="AT384" s="469">
        <f t="shared" si="104"/>
        <v>0</v>
      </c>
      <c r="AU384" s="469">
        <f t="shared" si="105"/>
        <v>0</v>
      </c>
      <c r="AV384" s="469">
        <f t="shared" si="106"/>
        <v>0</v>
      </c>
    </row>
    <row r="385" spans="1:48" ht="46.8" x14ac:dyDescent="0.25">
      <c r="A385" s="463"/>
      <c r="B385" s="463"/>
      <c r="C385" s="46"/>
      <c r="D385" s="52"/>
      <c r="E385" s="458"/>
      <c r="F385" s="47"/>
      <c r="G385" s="457"/>
      <c r="H385" s="462"/>
      <c r="I385" s="465"/>
      <c r="J385" s="466" t="s">
        <v>52</v>
      </c>
      <c r="K385" s="467"/>
      <c r="L385" s="464" t="s">
        <v>52</v>
      </c>
      <c r="M385" s="467"/>
      <c r="N385" s="468"/>
      <c r="O385" s="468"/>
      <c r="P385" s="498"/>
      <c r="Q385" s="499"/>
      <c r="R385" s="501">
        <f t="shared" si="92"/>
        <v>0</v>
      </c>
      <c r="S385" s="499"/>
      <c r="T385" s="512"/>
      <c r="U385" s="512"/>
      <c r="V385" s="515"/>
      <c r="W385" s="512"/>
      <c r="X385" s="516"/>
      <c r="Y385" s="516"/>
      <c r="Z385" s="456"/>
      <c r="AA385" s="50"/>
      <c r="AB385" s="51"/>
      <c r="AC385" s="19"/>
      <c r="AD385" s="19" t="s">
        <v>55</v>
      </c>
      <c r="AE385" s="461">
        <f t="shared" si="107"/>
        <v>44197</v>
      </c>
      <c r="AF385" s="461">
        <f t="shared" si="93"/>
        <v>44198</v>
      </c>
      <c r="AG385" s="459"/>
      <c r="AH385" s="459"/>
      <c r="AI385" s="459"/>
      <c r="AJ385" s="469">
        <f t="shared" si="94"/>
        <v>0</v>
      </c>
      <c r="AK385" s="469">
        <f t="shared" si="95"/>
        <v>0</v>
      </c>
      <c r="AL385" s="469">
        <f t="shared" si="96"/>
        <v>0</v>
      </c>
      <c r="AM385" s="469">
        <f t="shared" si="97"/>
        <v>0</v>
      </c>
      <c r="AN385" s="469">
        <f t="shared" si="98"/>
        <v>0</v>
      </c>
      <c r="AO385" s="469">
        <f t="shared" si="99"/>
        <v>0</v>
      </c>
      <c r="AP385" s="469">
        <f t="shared" si="100"/>
        <v>0</v>
      </c>
      <c r="AQ385" s="469">
        <f t="shared" si="101"/>
        <v>0</v>
      </c>
      <c r="AR385" s="469">
        <f t="shared" si="102"/>
        <v>0</v>
      </c>
      <c r="AS385" s="469">
        <f t="shared" si="103"/>
        <v>0</v>
      </c>
      <c r="AT385" s="469">
        <f t="shared" si="104"/>
        <v>0</v>
      </c>
      <c r="AU385" s="469">
        <f t="shared" si="105"/>
        <v>0</v>
      </c>
      <c r="AV385" s="469">
        <f t="shared" si="106"/>
        <v>0</v>
      </c>
    </row>
    <row r="386" spans="1:48" ht="46.8" x14ac:dyDescent="0.25">
      <c r="A386" s="463"/>
      <c r="B386" s="463"/>
      <c r="C386" s="46"/>
      <c r="D386" s="52"/>
      <c r="E386" s="458"/>
      <c r="F386" s="47"/>
      <c r="G386" s="457"/>
      <c r="H386" s="462"/>
      <c r="I386" s="465"/>
      <c r="J386" s="466" t="s">
        <v>52</v>
      </c>
      <c r="K386" s="467"/>
      <c r="L386" s="464" t="s">
        <v>52</v>
      </c>
      <c r="M386" s="467"/>
      <c r="N386" s="468"/>
      <c r="O386" s="468"/>
      <c r="P386" s="498"/>
      <c r="Q386" s="499"/>
      <c r="R386" s="501">
        <f t="shared" si="92"/>
        <v>0</v>
      </c>
      <c r="S386" s="499"/>
      <c r="T386" s="512"/>
      <c r="U386" s="512"/>
      <c r="V386" s="515"/>
      <c r="W386" s="512"/>
      <c r="X386" s="516"/>
      <c r="Y386" s="516"/>
      <c r="Z386" s="456"/>
      <c r="AA386" s="50"/>
      <c r="AB386" s="51"/>
      <c r="AC386" s="19"/>
      <c r="AD386" s="19" t="s">
        <v>55</v>
      </c>
      <c r="AE386" s="461">
        <f t="shared" si="107"/>
        <v>44197</v>
      </c>
      <c r="AF386" s="461">
        <f t="shared" si="93"/>
        <v>44198</v>
      </c>
      <c r="AG386" s="459"/>
      <c r="AH386" s="459"/>
      <c r="AI386" s="459"/>
      <c r="AJ386" s="469">
        <f t="shared" si="94"/>
        <v>0</v>
      </c>
      <c r="AK386" s="469">
        <f t="shared" si="95"/>
        <v>0</v>
      </c>
      <c r="AL386" s="469">
        <f t="shared" si="96"/>
        <v>0</v>
      </c>
      <c r="AM386" s="469">
        <f t="shared" si="97"/>
        <v>0</v>
      </c>
      <c r="AN386" s="469">
        <f t="shared" si="98"/>
        <v>0</v>
      </c>
      <c r="AO386" s="469">
        <f t="shared" si="99"/>
        <v>0</v>
      </c>
      <c r="AP386" s="469">
        <f t="shared" si="100"/>
        <v>0</v>
      </c>
      <c r="AQ386" s="469">
        <f t="shared" si="101"/>
        <v>0</v>
      </c>
      <c r="AR386" s="469">
        <f t="shared" si="102"/>
        <v>0</v>
      </c>
      <c r="AS386" s="469">
        <f t="shared" si="103"/>
        <v>0</v>
      </c>
      <c r="AT386" s="469">
        <f t="shared" si="104"/>
        <v>0</v>
      </c>
      <c r="AU386" s="469">
        <f t="shared" si="105"/>
        <v>0</v>
      </c>
      <c r="AV386" s="469">
        <f t="shared" si="106"/>
        <v>0</v>
      </c>
    </row>
    <row r="387" spans="1:48" ht="46.8" x14ac:dyDescent="0.25">
      <c r="A387" s="463"/>
      <c r="B387" s="463"/>
      <c r="C387" s="46"/>
      <c r="D387" s="52"/>
      <c r="E387" s="458"/>
      <c r="F387" s="47"/>
      <c r="G387" s="457"/>
      <c r="H387" s="462"/>
      <c r="I387" s="465"/>
      <c r="J387" s="466" t="s">
        <v>52</v>
      </c>
      <c r="K387" s="467"/>
      <c r="L387" s="464" t="s">
        <v>52</v>
      </c>
      <c r="M387" s="467"/>
      <c r="N387" s="468"/>
      <c r="O387" s="468"/>
      <c r="P387" s="498"/>
      <c r="Q387" s="499"/>
      <c r="R387" s="501">
        <f t="shared" si="92"/>
        <v>0</v>
      </c>
      <c r="S387" s="499"/>
      <c r="T387" s="512"/>
      <c r="U387" s="512"/>
      <c r="V387" s="515"/>
      <c r="W387" s="512"/>
      <c r="X387" s="516"/>
      <c r="Y387" s="516"/>
      <c r="Z387" s="456"/>
      <c r="AA387" s="50"/>
      <c r="AB387" s="51"/>
      <c r="AC387" s="19"/>
      <c r="AD387" s="19" t="s">
        <v>55</v>
      </c>
      <c r="AE387" s="461">
        <f t="shared" si="107"/>
        <v>44197</v>
      </c>
      <c r="AF387" s="461">
        <f t="shared" si="93"/>
        <v>44198</v>
      </c>
      <c r="AG387" s="459"/>
      <c r="AH387" s="459"/>
      <c r="AI387" s="459"/>
      <c r="AJ387" s="469">
        <f t="shared" si="94"/>
        <v>0</v>
      </c>
      <c r="AK387" s="469">
        <f t="shared" si="95"/>
        <v>0</v>
      </c>
      <c r="AL387" s="469">
        <f t="shared" si="96"/>
        <v>0</v>
      </c>
      <c r="AM387" s="469">
        <f t="shared" si="97"/>
        <v>0</v>
      </c>
      <c r="AN387" s="469">
        <f t="shared" si="98"/>
        <v>0</v>
      </c>
      <c r="AO387" s="469">
        <f t="shared" si="99"/>
        <v>0</v>
      </c>
      <c r="AP387" s="469">
        <f t="shared" si="100"/>
        <v>0</v>
      </c>
      <c r="AQ387" s="469">
        <f t="shared" si="101"/>
        <v>0</v>
      </c>
      <c r="AR387" s="469">
        <f t="shared" si="102"/>
        <v>0</v>
      </c>
      <c r="AS387" s="469">
        <f t="shared" si="103"/>
        <v>0</v>
      </c>
      <c r="AT387" s="469">
        <f t="shared" si="104"/>
        <v>0</v>
      </c>
      <c r="AU387" s="469">
        <f t="shared" si="105"/>
        <v>0</v>
      </c>
      <c r="AV387" s="469">
        <f t="shared" si="106"/>
        <v>0</v>
      </c>
    </row>
    <row r="388" spans="1:48" ht="46.8" x14ac:dyDescent="0.25">
      <c r="A388" s="463"/>
      <c r="B388" s="463"/>
      <c r="C388" s="46"/>
      <c r="D388" s="52"/>
      <c r="E388" s="458"/>
      <c r="F388" s="47"/>
      <c r="G388" s="457"/>
      <c r="H388" s="462"/>
      <c r="I388" s="465"/>
      <c r="J388" s="466" t="s">
        <v>52</v>
      </c>
      <c r="K388" s="467"/>
      <c r="L388" s="464" t="s">
        <v>52</v>
      </c>
      <c r="M388" s="467"/>
      <c r="N388" s="468"/>
      <c r="O388" s="468"/>
      <c r="P388" s="498"/>
      <c r="Q388" s="499"/>
      <c r="R388" s="501">
        <f t="shared" si="92"/>
        <v>0</v>
      </c>
      <c r="S388" s="499"/>
      <c r="T388" s="512"/>
      <c r="U388" s="512"/>
      <c r="V388" s="515"/>
      <c r="W388" s="512"/>
      <c r="X388" s="516"/>
      <c r="Y388" s="516"/>
      <c r="Z388" s="456"/>
      <c r="AA388" s="50"/>
      <c r="AB388" s="51"/>
      <c r="AC388" s="19"/>
      <c r="AD388" s="19" t="s">
        <v>55</v>
      </c>
      <c r="AE388" s="461">
        <f t="shared" si="107"/>
        <v>44197</v>
      </c>
      <c r="AF388" s="461">
        <f t="shared" si="93"/>
        <v>44198</v>
      </c>
      <c r="AG388" s="459"/>
      <c r="AH388" s="459"/>
      <c r="AI388" s="459"/>
      <c r="AJ388" s="469">
        <f t="shared" si="94"/>
        <v>0</v>
      </c>
      <c r="AK388" s="469">
        <f t="shared" si="95"/>
        <v>0</v>
      </c>
      <c r="AL388" s="469">
        <f t="shared" si="96"/>
        <v>0</v>
      </c>
      <c r="AM388" s="469">
        <f t="shared" si="97"/>
        <v>0</v>
      </c>
      <c r="AN388" s="469">
        <f t="shared" si="98"/>
        <v>0</v>
      </c>
      <c r="AO388" s="469">
        <f t="shared" si="99"/>
        <v>0</v>
      </c>
      <c r="AP388" s="469">
        <f t="shared" si="100"/>
        <v>0</v>
      </c>
      <c r="AQ388" s="469">
        <f t="shared" si="101"/>
        <v>0</v>
      </c>
      <c r="AR388" s="469">
        <f t="shared" si="102"/>
        <v>0</v>
      </c>
      <c r="AS388" s="469">
        <f t="shared" si="103"/>
        <v>0</v>
      </c>
      <c r="AT388" s="469">
        <f t="shared" si="104"/>
        <v>0</v>
      </c>
      <c r="AU388" s="469">
        <f t="shared" si="105"/>
        <v>0</v>
      </c>
      <c r="AV388" s="469">
        <f t="shared" si="106"/>
        <v>0</v>
      </c>
    </row>
    <row r="389" spans="1:48" ht="46.8" x14ac:dyDescent="0.25">
      <c r="A389" s="463"/>
      <c r="B389" s="463"/>
      <c r="C389" s="46"/>
      <c r="D389" s="52"/>
      <c r="E389" s="458"/>
      <c r="F389" s="47"/>
      <c r="G389" s="457"/>
      <c r="H389" s="462"/>
      <c r="I389" s="465"/>
      <c r="J389" s="466" t="s">
        <v>52</v>
      </c>
      <c r="K389" s="467"/>
      <c r="L389" s="464" t="s">
        <v>52</v>
      </c>
      <c r="M389" s="467"/>
      <c r="N389" s="468"/>
      <c r="O389" s="468"/>
      <c r="P389" s="498"/>
      <c r="Q389" s="499"/>
      <c r="R389" s="501">
        <f t="shared" si="92"/>
        <v>0</v>
      </c>
      <c r="S389" s="499"/>
      <c r="T389" s="512"/>
      <c r="U389" s="512"/>
      <c r="V389" s="515"/>
      <c r="W389" s="512"/>
      <c r="X389" s="516"/>
      <c r="Y389" s="516"/>
      <c r="Z389" s="456"/>
      <c r="AA389" s="50"/>
      <c r="AB389" s="51"/>
      <c r="AC389" s="19"/>
      <c r="AD389" s="19" t="s">
        <v>55</v>
      </c>
      <c r="AE389" s="461">
        <f t="shared" si="107"/>
        <v>44197</v>
      </c>
      <c r="AF389" s="461">
        <f t="shared" si="93"/>
        <v>44198</v>
      </c>
      <c r="AG389" s="459"/>
      <c r="AH389" s="459"/>
      <c r="AI389" s="459"/>
      <c r="AJ389" s="469">
        <f t="shared" si="94"/>
        <v>0</v>
      </c>
      <c r="AK389" s="469">
        <f t="shared" si="95"/>
        <v>0</v>
      </c>
      <c r="AL389" s="469">
        <f t="shared" si="96"/>
        <v>0</v>
      </c>
      <c r="AM389" s="469">
        <f t="shared" si="97"/>
        <v>0</v>
      </c>
      <c r="AN389" s="469">
        <f t="shared" si="98"/>
        <v>0</v>
      </c>
      <c r="AO389" s="469">
        <f t="shared" si="99"/>
        <v>0</v>
      </c>
      <c r="AP389" s="469">
        <f t="shared" si="100"/>
        <v>0</v>
      </c>
      <c r="AQ389" s="469">
        <f t="shared" si="101"/>
        <v>0</v>
      </c>
      <c r="AR389" s="469">
        <f t="shared" si="102"/>
        <v>0</v>
      </c>
      <c r="AS389" s="469">
        <f t="shared" si="103"/>
        <v>0</v>
      </c>
      <c r="AT389" s="469">
        <f t="shared" si="104"/>
        <v>0</v>
      </c>
      <c r="AU389" s="469">
        <f t="shared" si="105"/>
        <v>0</v>
      </c>
      <c r="AV389" s="469">
        <f t="shared" si="106"/>
        <v>0</v>
      </c>
    </row>
    <row r="390" spans="1:48" ht="46.8" x14ac:dyDescent="0.25">
      <c r="A390" s="463"/>
      <c r="B390" s="463"/>
      <c r="C390" s="46"/>
      <c r="D390" s="52"/>
      <c r="E390" s="458"/>
      <c r="F390" s="47"/>
      <c r="G390" s="457"/>
      <c r="H390" s="462"/>
      <c r="I390" s="465"/>
      <c r="J390" s="466" t="s">
        <v>52</v>
      </c>
      <c r="K390" s="467"/>
      <c r="L390" s="464" t="s">
        <v>52</v>
      </c>
      <c r="M390" s="467"/>
      <c r="N390" s="468"/>
      <c r="O390" s="468"/>
      <c r="P390" s="498"/>
      <c r="Q390" s="499"/>
      <c r="R390" s="501">
        <f t="shared" si="92"/>
        <v>0</v>
      </c>
      <c r="S390" s="499"/>
      <c r="T390" s="512"/>
      <c r="U390" s="512"/>
      <c r="V390" s="515"/>
      <c r="W390" s="512"/>
      <c r="X390" s="516"/>
      <c r="Y390" s="516"/>
      <c r="Z390" s="456"/>
      <c r="AA390" s="50"/>
      <c r="AB390" s="51"/>
      <c r="AC390" s="19"/>
      <c r="AD390" s="19" t="s">
        <v>55</v>
      </c>
      <c r="AE390" s="461">
        <f t="shared" si="107"/>
        <v>44197</v>
      </c>
      <c r="AF390" s="461">
        <f t="shared" si="93"/>
        <v>44198</v>
      </c>
      <c r="AG390" s="459"/>
      <c r="AH390" s="459"/>
      <c r="AI390" s="459"/>
      <c r="AJ390" s="469">
        <f t="shared" si="94"/>
        <v>0</v>
      </c>
      <c r="AK390" s="469">
        <f t="shared" si="95"/>
        <v>0</v>
      </c>
      <c r="AL390" s="469">
        <f t="shared" si="96"/>
        <v>0</v>
      </c>
      <c r="AM390" s="469">
        <f t="shared" si="97"/>
        <v>0</v>
      </c>
      <c r="AN390" s="469">
        <f t="shared" si="98"/>
        <v>0</v>
      </c>
      <c r="AO390" s="469">
        <f t="shared" si="99"/>
        <v>0</v>
      </c>
      <c r="AP390" s="469">
        <f t="shared" si="100"/>
        <v>0</v>
      </c>
      <c r="AQ390" s="469">
        <f t="shared" si="101"/>
        <v>0</v>
      </c>
      <c r="AR390" s="469">
        <f t="shared" si="102"/>
        <v>0</v>
      </c>
      <c r="AS390" s="469">
        <f t="shared" si="103"/>
        <v>0</v>
      </c>
      <c r="AT390" s="469">
        <f t="shared" si="104"/>
        <v>0</v>
      </c>
      <c r="AU390" s="469">
        <f t="shared" si="105"/>
        <v>0</v>
      </c>
      <c r="AV390" s="469">
        <f t="shared" si="106"/>
        <v>0</v>
      </c>
    </row>
    <row r="391" spans="1:48" ht="46.8" x14ac:dyDescent="0.25">
      <c r="A391" s="463"/>
      <c r="B391" s="463"/>
      <c r="C391" s="46"/>
      <c r="D391" s="52"/>
      <c r="E391" s="458"/>
      <c r="F391" s="47"/>
      <c r="G391" s="457"/>
      <c r="H391" s="462"/>
      <c r="I391" s="465"/>
      <c r="J391" s="466" t="s">
        <v>52</v>
      </c>
      <c r="K391" s="467"/>
      <c r="L391" s="464" t="s">
        <v>52</v>
      </c>
      <c r="M391" s="467"/>
      <c r="N391" s="468"/>
      <c r="O391" s="468"/>
      <c r="P391" s="498"/>
      <c r="Q391" s="499"/>
      <c r="R391" s="501">
        <f t="shared" ref="R391:R414" si="108">Q391*0.7355</f>
        <v>0</v>
      </c>
      <c r="S391" s="499"/>
      <c r="T391" s="512"/>
      <c r="U391" s="512"/>
      <c r="V391" s="515"/>
      <c r="W391" s="512"/>
      <c r="X391" s="516"/>
      <c r="Y391" s="516"/>
      <c r="Z391" s="456"/>
      <c r="AA391" s="50"/>
      <c r="AB391" s="51"/>
      <c r="AC391" s="19"/>
      <c r="AD391" s="19" t="s">
        <v>55</v>
      </c>
      <c r="AE391" s="461">
        <f t="shared" si="107"/>
        <v>44197</v>
      </c>
      <c r="AF391" s="461">
        <f t="shared" ref="AF391:AF414" si="109">AF390</f>
        <v>44198</v>
      </c>
      <c r="AG391" s="459"/>
      <c r="AH391" s="459"/>
      <c r="AI391" s="459"/>
      <c r="AJ391" s="469">
        <f t="shared" si="94"/>
        <v>0</v>
      </c>
      <c r="AK391" s="469">
        <f t="shared" si="95"/>
        <v>0</v>
      </c>
      <c r="AL391" s="469">
        <f t="shared" si="96"/>
        <v>0</v>
      </c>
      <c r="AM391" s="469">
        <f t="shared" si="97"/>
        <v>0</v>
      </c>
      <c r="AN391" s="469">
        <f t="shared" si="98"/>
        <v>0</v>
      </c>
      <c r="AO391" s="469">
        <f t="shared" si="99"/>
        <v>0</v>
      </c>
      <c r="AP391" s="469">
        <f t="shared" si="100"/>
        <v>0</v>
      </c>
      <c r="AQ391" s="469">
        <f t="shared" si="101"/>
        <v>0</v>
      </c>
      <c r="AR391" s="469">
        <f t="shared" si="102"/>
        <v>0</v>
      </c>
      <c r="AS391" s="469">
        <f t="shared" si="103"/>
        <v>0</v>
      </c>
      <c r="AT391" s="469">
        <f t="shared" si="104"/>
        <v>0</v>
      </c>
      <c r="AU391" s="469">
        <f t="shared" si="105"/>
        <v>0</v>
      </c>
      <c r="AV391" s="469">
        <f t="shared" si="106"/>
        <v>0</v>
      </c>
    </row>
    <row r="392" spans="1:48" ht="46.8" x14ac:dyDescent="0.25">
      <c r="A392" s="463"/>
      <c r="B392" s="463"/>
      <c r="C392" s="46"/>
      <c r="D392" s="52"/>
      <c r="E392" s="458"/>
      <c r="F392" s="47"/>
      <c r="G392" s="457"/>
      <c r="H392" s="462"/>
      <c r="I392" s="465"/>
      <c r="J392" s="466" t="s">
        <v>52</v>
      </c>
      <c r="K392" s="467"/>
      <c r="L392" s="464" t="s">
        <v>52</v>
      </c>
      <c r="M392" s="467"/>
      <c r="N392" s="468"/>
      <c r="O392" s="468"/>
      <c r="P392" s="498"/>
      <c r="Q392" s="499"/>
      <c r="R392" s="501">
        <f t="shared" si="108"/>
        <v>0</v>
      </c>
      <c r="S392" s="499"/>
      <c r="T392" s="512"/>
      <c r="U392" s="512"/>
      <c r="V392" s="515"/>
      <c r="W392" s="512"/>
      <c r="X392" s="516"/>
      <c r="Y392" s="516"/>
      <c r="Z392" s="456"/>
      <c r="AA392" s="50"/>
      <c r="AB392" s="51"/>
      <c r="AC392" s="19"/>
      <c r="AD392" s="19" t="s">
        <v>55</v>
      </c>
      <c r="AE392" s="461">
        <f t="shared" si="107"/>
        <v>44197</v>
      </c>
      <c r="AF392" s="461">
        <f t="shared" si="109"/>
        <v>44198</v>
      </c>
      <c r="AG392" s="459"/>
      <c r="AH392" s="459"/>
      <c r="AI392" s="459"/>
      <c r="AJ392" s="469">
        <f t="shared" ref="AJ392:AJ414" si="110">AJ391</f>
        <v>0</v>
      </c>
      <c r="AK392" s="469">
        <f t="shared" ref="AK392:AK414" si="111">AK391</f>
        <v>0</v>
      </c>
      <c r="AL392" s="469">
        <f t="shared" ref="AL392:AL414" si="112">AL391</f>
        <v>0</v>
      </c>
      <c r="AM392" s="469">
        <f t="shared" ref="AM392:AM414" si="113">AM391</f>
        <v>0</v>
      </c>
      <c r="AN392" s="469">
        <f t="shared" ref="AN392:AN414" si="114">AN391</f>
        <v>0</v>
      </c>
      <c r="AO392" s="469">
        <f t="shared" ref="AO392:AO414" si="115">AO391</f>
        <v>0</v>
      </c>
      <c r="AP392" s="469">
        <f t="shared" ref="AP392:AP414" si="116">AP391</f>
        <v>0</v>
      </c>
      <c r="AQ392" s="469">
        <f t="shared" ref="AQ392:AQ414" si="117">AQ391</f>
        <v>0</v>
      </c>
      <c r="AR392" s="469">
        <f t="shared" ref="AR392:AR414" si="118">AR391</f>
        <v>0</v>
      </c>
      <c r="AS392" s="469">
        <f t="shared" ref="AS392:AS414" si="119">AS391</f>
        <v>0</v>
      </c>
      <c r="AT392" s="469">
        <f t="shared" ref="AT392:AT414" si="120">AT391</f>
        <v>0</v>
      </c>
      <c r="AU392" s="469">
        <f t="shared" ref="AU392:AU414" si="121">AU391</f>
        <v>0</v>
      </c>
      <c r="AV392" s="469">
        <f t="shared" ref="AV392:AV414" si="122">AV391</f>
        <v>0</v>
      </c>
    </row>
    <row r="393" spans="1:48" ht="46.8" x14ac:dyDescent="0.25">
      <c r="A393" s="463"/>
      <c r="B393" s="463"/>
      <c r="C393" s="46"/>
      <c r="D393" s="52"/>
      <c r="E393" s="458"/>
      <c r="F393" s="47"/>
      <c r="G393" s="457"/>
      <c r="H393" s="462"/>
      <c r="I393" s="465"/>
      <c r="J393" s="466" t="s">
        <v>52</v>
      </c>
      <c r="K393" s="467"/>
      <c r="L393" s="464" t="s">
        <v>52</v>
      </c>
      <c r="M393" s="467"/>
      <c r="N393" s="468"/>
      <c r="O393" s="468"/>
      <c r="P393" s="498"/>
      <c r="Q393" s="499"/>
      <c r="R393" s="501">
        <f t="shared" si="108"/>
        <v>0</v>
      </c>
      <c r="S393" s="499"/>
      <c r="T393" s="512"/>
      <c r="U393" s="512"/>
      <c r="V393" s="515"/>
      <c r="W393" s="512"/>
      <c r="X393" s="516"/>
      <c r="Y393" s="516"/>
      <c r="Z393" s="456"/>
      <c r="AA393" s="50"/>
      <c r="AB393" s="51"/>
      <c r="AC393" s="19"/>
      <c r="AD393" s="19" t="s">
        <v>55</v>
      </c>
      <c r="AE393" s="461">
        <f t="shared" si="107"/>
        <v>44197</v>
      </c>
      <c r="AF393" s="461">
        <f t="shared" si="109"/>
        <v>44198</v>
      </c>
      <c r="AG393" s="459"/>
      <c r="AH393" s="459"/>
      <c r="AI393" s="459"/>
      <c r="AJ393" s="469">
        <f t="shared" si="110"/>
        <v>0</v>
      </c>
      <c r="AK393" s="469">
        <f t="shared" si="111"/>
        <v>0</v>
      </c>
      <c r="AL393" s="469">
        <f t="shared" si="112"/>
        <v>0</v>
      </c>
      <c r="AM393" s="469">
        <f t="shared" si="113"/>
        <v>0</v>
      </c>
      <c r="AN393" s="469">
        <f t="shared" si="114"/>
        <v>0</v>
      </c>
      <c r="AO393" s="469">
        <f t="shared" si="115"/>
        <v>0</v>
      </c>
      <c r="AP393" s="469">
        <f t="shared" si="116"/>
        <v>0</v>
      </c>
      <c r="AQ393" s="469">
        <f t="shared" si="117"/>
        <v>0</v>
      </c>
      <c r="AR393" s="469">
        <f t="shared" si="118"/>
        <v>0</v>
      </c>
      <c r="AS393" s="469">
        <f t="shared" si="119"/>
        <v>0</v>
      </c>
      <c r="AT393" s="469">
        <f t="shared" si="120"/>
        <v>0</v>
      </c>
      <c r="AU393" s="469">
        <f t="shared" si="121"/>
        <v>0</v>
      </c>
      <c r="AV393" s="469">
        <f t="shared" si="122"/>
        <v>0</v>
      </c>
    </row>
    <row r="394" spans="1:48" ht="46.8" x14ac:dyDescent="0.25">
      <c r="A394" s="463"/>
      <c r="B394" s="463"/>
      <c r="C394" s="46"/>
      <c r="D394" s="52"/>
      <c r="E394" s="458"/>
      <c r="F394" s="47"/>
      <c r="G394" s="457"/>
      <c r="H394" s="462"/>
      <c r="I394" s="465"/>
      <c r="J394" s="466" t="s">
        <v>52</v>
      </c>
      <c r="K394" s="467"/>
      <c r="L394" s="464" t="s">
        <v>52</v>
      </c>
      <c r="M394" s="467"/>
      <c r="N394" s="468"/>
      <c r="O394" s="468"/>
      <c r="P394" s="498"/>
      <c r="Q394" s="499"/>
      <c r="R394" s="501">
        <f t="shared" si="108"/>
        <v>0</v>
      </c>
      <c r="S394" s="499"/>
      <c r="T394" s="512"/>
      <c r="U394" s="512"/>
      <c r="V394" s="515"/>
      <c r="W394" s="512"/>
      <c r="X394" s="516"/>
      <c r="Y394" s="516"/>
      <c r="Z394" s="456"/>
      <c r="AA394" s="50"/>
      <c r="AB394" s="51"/>
      <c r="AC394" s="19"/>
      <c r="AD394" s="19" t="s">
        <v>55</v>
      </c>
      <c r="AE394" s="461">
        <f t="shared" si="107"/>
        <v>44197</v>
      </c>
      <c r="AF394" s="461">
        <f t="shared" si="109"/>
        <v>44198</v>
      </c>
      <c r="AG394" s="459"/>
      <c r="AH394" s="459"/>
      <c r="AI394" s="459"/>
      <c r="AJ394" s="469">
        <f t="shared" si="110"/>
        <v>0</v>
      </c>
      <c r="AK394" s="469">
        <f t="shared" si="111"/>
        <v>0</v>
      </c>
      <c r="AL394" s="469">
        <f t="shared" si="112"/>
        <v>0</v>
      </c>
      <c r="AM394" s="469">
        <f t="shared" si="113"/>
        <v>0</v>
      </c>
      <c r="AN394" s="469">
        <f t="shared" si="114"/>
        <v>0</v>
      </c>
      <c r="AO394" s="469">
        <f t="shared" si="115"/>
        <v>0</v>
      </c>
      <c r="AP394" s="469">
        <f t="shared" si="116"/>
        <v>0</v>
      </c>
      <c r="AQ394" s="469">
        <f t="shared" si="117"/>
        <v>0</v>
      </c>
      <c r="AR394" s="469">
        <f t="shared" si="118"/>
        <v>0</v>
      </c>
      <c r="AS394" s="469">
        <f t="shared" si="119"/>
        <v>0</v>
      </c>
      <c r="AT394" s="469">
        <f t="shared" si="120"/>
        <v>0</v>
      </c>
      <c r="AU394" s="469">
        <f t="shared" si="121"/>
        <v>0</v>
      </c>
      <c r="AV394" s="469">
        <f t="shared" si="122"/>
        <v>0</v>
      </c>
    </row>
    <row r="395" spans="1:48" ht="46.8" x14ac:dyDescent="0.25">
      <c r="A395" s="463"/>
      <c r="B395" s="463"/>
      <c r="C395" s="46"/>
      <c r="D395" s="52"/>
      <c r="E395" s="458"/>
      <c r="F395" s="47"/>
      <c r="G395" s="457"/>
      <c r="H395" s="462"/>
      <c r="I395" s="465"/>
      <c r="J395" s="466" t="s">
        <v>52</v>
      </c>
      <c r="K395" s="467"/>
      <c r="L395" s="464" t="s">
        <v>52</v>
      </c>
      <c r="M395" s="467"/>
      <c r="N395" s="468"/>
      <c r="O395" s="468"/>
      <c r="P395" s="498"/>
      <c r="Q395" s="499"/>
      <c r="R395" s="501">
        <f t="shared" si="108"/>
        <v>0</v>
      </c>
      <c r="S395" s="499"/>
      <c r="T395" s="512"/>
      <c r="U395" s="512"/>
      <c r="V395" s="515"/>
      <c r="W395" s="512"/>
      <c r="X395" s="516"/>
      <c r="Y395" s="516"/>
      <c r="Z395" s="456"/>
      <c r="AA395" s="50"/>
      <c r="AB395" s="51"/>
      <c r="AC395" s="19"/>
      <c r="AD395" s="19" t="s">
        <v>55</v>
      </c>
      <c r="AE395" s="461">
        <f t="shared" si="107"/>
        <v>44197</v>
      </c>
      <c r="AF395" s="461">
        <f t="shared" si="109"/>
        <v>44198</v>
      </c>
      <c r="AG395" s="459"/>
      <c r="AH395" s="459"/>
      <c r="AI395" s="459"/>
      <c r="AJ395" s="469">
        <f t="shared" si="110"/>
        <v>0</v>
      </c>
      <c r="AK395" s="469">
        <f t="shared" si="111"/>
        <v>0</v>
      </c>
      <c r="AL395" s="469">
        <f t="shared" si="112"/>
        <v>0</v>
      </c>
      <c r="AM395" s="469">
        <f t="shared" si="113"/>
        <v>0</v>
      </c>
      <c r="AN395" s="469">
        <f t="shared" si="114"/>
        <v>0</v>
      </c>
      <c r="AO395" s="469">
        <f t="shared" si="115"/>
        <v>0</v>
      </c>
      <c r="AP395" s="469">
        <f t="shared" si="116"/>
        <v>0</v>
      </c>
      <c r="AQ395" s="469">
        <f t="shared" si="117"/>
        <v>0</v>
      </c>
      <c r="AR395" s="469">
        <f t="shared" si="118"/>
        <v>0</v>
      </c>
      <c r="AS395" s="469">
        <f t="shared" si="119"/>
        <v>0</v>
      </c>
      <c r="AT395" s="469">
        <f t="shared" si="120"/>
        <v>0</v>
      </c>
      <c r="AU395" s="469">
        <f t="shared" si="121"/>
        <v>0</v>
      </c>
      <c r="AV395" s="469">
        <f t="shared" si="122"/>
        <v>0</v>
      </c>
    </row>
    <row r="396" spans="1:48" ht="46.8" x14ac:dyDescent="0.25">
      <c r="A396" s="463"/>
      <c r="B396" s="463"/>
      <c r="C396" s="46"/>
      <c r="D396" s="52"/>
      <c r="E396" s="458"/>
      <c r="F396" s="47"/>
      <c r="G396" s="457"/>
      <c r="H396" s="462"/>
      <c r="I396" s="465"/>
      <c r="J396" s="466" t="s">
        <v>52</v>
      </c>
      <c r="K396" s="467"/>
      <c r="L396" s="464" t="s">
        <v>52</v>
      </c>
      <c r="M396" s="467"/>
      <c r="N396" s="468"/>
      <c r="O396" s="468"/>
      <c r="P396" s="498"/>
      <c r="Q396" s="499"/>
      <c r="R396" s="501">
        <f t="shared" si="108"/>
        <v>0</v>
      </c>
      <c r="S396" s="499"/>
      <c r="T396" s="512"/>
      <c r="U396" s="512"/>
      <c r="V396" s="515"/>
      <c r="W396" s="512"/>
      <c r="X396" s="516"/>
      <c r="Y396" s="516"/>
      <c r="Z396" s="456"/>
      <c r="AA396" s="50"/>
      <c r="AB396" s="51"/>
      <c r="AC396" s="19"/>
      <c r="AD396" s="19" t="s">
        <v>55</v>
      </c>
      <c r="AE396" s="461">
        <f t="shared" si="107"/>
        <v>44197</v>
      </c>
      <c r="AF396" s="461">
        <f t="shared" si="109"/>
        <v>44198</v>
      </c>
      <c r="AG396" s="459"/>
      <c r="AH396" s="459"/>
      <c r="AI396" s="459"/>
      <c r="AJ396" s="469">
        <f t="shared" si="110"/>
        <v>0</v>
      </c>
      <c r="AK396" s="469">
        <f t="shared" si="111"/>
        <v>0</v>
      </c>
      <c r="AL396" s="469">
        <f t="shared" si="112"/>
        <v>0</v>
      </c>
      <c r="AM396" s="469">
        <f t="shared" si="113"/>
        <v>0</v>
      </c>
      <c r="AN396" s="469">
        <f t="shared" si="114"/>
        <v>0</v>
      </c>
      <c r="AO396" s="469">
        <f t="shared" si="115"/>
        <v>0</v>
      </c>
      <c r="AP396" s="469">
        <f t="shared" si="116"/>
        <v>0</v>
      </c>
      <c r="AQ396" s="469">
        <f t="shared" si="117"/>
        <v>0</v>
      </c>
      <c r="AR396" s="469">
        <f t="shared" si="118"/>
        <v>0</v>
      </c>
      <c r="AS396" s="469">
        <f t="shared" si="119"/>
        <v>0</v>
      </c>
      <c r="AT396" s="469">
        <f t="shared" si="120"/>
        <v>0</v>
      </c>
      <c r="AU396" s="469">
        <f t="shared" si="121"/>
        <v>0</v>
      </c>
      <c r="AV396" s="469">
        <f t="shared" si="122"/>
        <v>0</v>
      </c>
    </row>
    <row r="397" spans="1:48" ht="46.8" x14ac:dyDescent="0.25">
      <c r="A397" s="463"/>
      <c r="B397" s="463"/>
      <c r="C397" s="46"/>
      <c r="D397" s="52"/>
      <c r="E397" s="458"/>
      <c r="F397" s="47"/>
      <c r="G397" s="457"/>
      <c r="H397" s="462"/>
      <c r="I397" s="465"/>
      <c r="J397" s="466" t="s">
        <v>52</v>
      </c>
      <c r="K397" s="467"/>
      <c r="L397" s="464" t="s">
        <v>52</v>
      </c>
      <c r="M397" s="467"/>
      <c r="N397" s="468"/>
      <c r="O397" s="468"/>
      <c r="P397" s="498"/>
      <c r="Q397" s="499"/>
      <c r="R397" s="501">
        <f t="shared" si="108"/>
        <v>0</v>
      </c>
      <c r="S397" s="499"/>
      <c r="T397" s="512"/>
      <c r="U397" s="512"/>
      <c r="V397" s="515"/>
      <c r="W397" s="512"/>
      <c r="X397" s="516"/>
      <c r="Y397" s="516"/>
      <c r="Z397" s="456"/>
      <c r="AA397" s="50"/>
      <c r="AB397" s="51"/>
      <c r="AC397" s="19"/>
      <c r="AD397" s="19" t="s">
        <v>55</v>
      </c>
      <c r="AE397" s="461">
        <f t="shared" si="107"/>
        <v>44197</v>
      </c>
      <c r="AF397" s="461">
        <f t="shared" si="109"/>
        <v>44198</v>
      </c>
      <c r="AG397" s="459"/>
      <c r="AH397" s="459"/>
      <c r="AI397" s="459"/>
      <c r="AJ397" s="469">
        <f t="shared" si="110"/>
        <v>0</v>
      </c>
      <c r="AK397" s="469">
        <f t="shared" si="111"/>
        <v>0</v>
      </c>
      <c r="AL397" s="469">
        <f t="shared" si="112"/>
        <v>0</v>
      </c>
      <c r="AM397" s="469">
        <f t="shared" si="113"/>
        <v>0</v>
      </c>
      <c r="AN397" s="469">
        <f t="shared" si="114"/>
        <v>0</v>
      </c>
      <c r="AO397" s="469">
        <f t="shared" si="115"/>
        <v>0</v>
      </c>
      <c r="AP397" s="469">
        <f t="shared" si="116"/>
        <v>0</v>
      </c>
      <c r="AQ397" s="469">
        <f t="shared" si="117"/>
        <v>0</v>
      </c>
      <c r="AR397" s="469">
        <f t="shared" si="118"/>
        <v>0</v>
      </c>
      <c r="AS397" s="469">
        <f t="shared" si="119"/>
        <v>0</v>
      </c>
      <c r="AT397" s="469">
        <f t="shared" si="120"/>
        <v>0</v>
      </c>
      <c r="AU397" s="469">
        <f t="shared" si="121"/>
        <v>0</v>
      </c>
      <c r="AV397" s="469">
        <f t="shared" si="122"/>
        <v>0</v>
      </c>
    </row>
    <row r="398" spans="1:48" ht="46.8" x14ac:dyDescent="0.25">
      <c r="A398" s="463"/>
      <c r="B398" s="463"/>
      <c r="C398" s="46"/>
      <c r="D398" s="52"/>
      <c r="E398" s="458"/>
      <c r="F398" s="47"/>
      <c r="G398" s="457"/>
      <c r="H398" s="462"/>
      <c r="I398" s="465"/>
      <c r="J398" s="466" t="s">
        <v>52</v>
      </c>
      <c r="K398" s="467"/>
      <c r="L398" s="464" t="s">
        <v>52</v>
      </c>
      <c r="M398" s="467"/>
      <c r="N398" s="468"/>
      <c r="O398" s="468"/>
      <c r="P398" s="498"/>
      <c r="Q398" s="499"/>
      <c r="R398" s="501">
        <f t="shared" si="108"/>
        <v>0</v>
      </c>
      <c r="S398" s="499"/>
      <c r="T398" s="512"/>
      <c r="U398" s="512"/>
      <c r="V398" s="515"/>
      <c r="W398" s="512"/>
      <c r="X398" s="516"/>
      <c r="Y398" s="516"/>
      <c r="Z398" s="456"/>
      <c r="AA398" s="50"/>
      <c r="AB398" s="51"/>
      <c r="AC398" s="19"/>
      <c r="AD398" s="19" t="s">
        <v>55</v>
      </c>
      <c r="AE398" s="461">
        <f t="shared" si="107"/>
        <v>44197</v>
      </c>
      <c r="AF398" s="461">
        <f t="shared" si="109"/>
        <v>44198</v>
      </c>
      <c r="AG398" s="459"/>
      <c r="AH398" s="459"/>
      <c r="AI398" s="459"/>
      <c r="AJ398" s="469">
        <f t="shared" si="110"/>
        <v>0</v>
      </c>
      <c r="AK398" s="469">
        <f t="shared" si="111"/>
        <v>0</v>
      </c>
      <c r="AL398" s="469">
        <f t="shared" si="112"/>
        <v>0</v>
      </c>
      <c r="AM398" s="469">
        <f t="shared" si="113"/>
        <v>0</v>
      </c>
      <c r="AN398" s="469">
        <f t="shared" si="114"/>
        <v>0</v>
      </c>
      <c r="AO398" s="469">
        <f t="shared" si="115"/>
        <v>0</v>
      </c>
      <c r="AP398" s="469">
        <f t="shared" si="116"/>
        <v>0</v>
      </c>
      <c r="AQ398" s="469">
        <f t="shared" si="117"/>
        <v>0</v>
      </c>
      <c r="AR398" s="469">
        <f t="shared" si="118"/>
        <v>0</v>
      </c>
      <c r="AS398" s="469">
        <f t="shared" si="119"/>
        <v>0</v>
      </c>
      <c r="AT398" s="469">
        <f t="shared" si="120"/>
        <v>0</v>
      </c>
      <c r="AU398" s="469">
        <f t="shared" si="121"/>
        <v>0</v>
      </c>
      <c r="AV398" s="469">
        <f t="shared" si="122"/>
        <v>0</v>
      </c>
    </row>
    <row r="399" spans="1:48" ht="46.8" x14ac:dyDescent="0.25">
      <c r="A399" s="463"/>
      <c r="B399" s="463"/>
      <c r="C399" s="46"/>
      <c r="D399" s="52"/>
      <c r="E399" s="458"/>
      <c r="F399" s="47"/>
      <c r="G399" s="457"/>
      <c r="H399" s="462"/>
      <c r="I399" s="465"/>
      <c r="J399" s="466" t="s">
        <v>52</v>
      </c>
      <c r="K399" s="467"/>
      <c r="L399" s="464" t="s">
        <v>52</v>
      </c>
      <c r="M399" s="467"/>
      <c r="N399" s="468"/>
      <c r="O399" s="468"/>
      <c r="P399" s="498"/>
      <c r="Q399" s="499"/>
      <c r="R399" s="501">
        <f t="shared" si="108"/>
        <v>0</v>
      </c>
      <c r="S399" s="499"/>
      <c r="T399" s="512"/>
      <c r="U399" s="512"/>
      <c r="V399" s="515"/>
      <c r="W399" s="512"/>
      <c r="X399" s="516"/>
      <c r="Y399" s="516"/>
      <c r="Z399" s="456"/>
      <c r="AA399" s="50"/>
      <c r="AB399" s="51"/>
      <c r="AC399" s="19"/>
      <c r="AD399" s="19" t="s">
        <v>55</v>
      </c>
      <c r="AE399" s="461">
        <f t="shared" si="107"/>
        <v>44197</v>
      </c>
      <c r="AF399" s="461">
        <f t="shared" si="109"/>
        <v>44198</v>
      </c>
      <c r="AG399" s="459"/>
      <c r="AH399" s="459"/>
      <c r="AI399" s="459"/>
      <c r="AJ399" s="469">
        <f t="shared" si="110"/>
        <v>0</v>
      </c>
      <c r="AK399" s="469">
        <f t="shared" si="111"/>
        <v>0</v>
      </c>
      <c r="AL399" s="469">
        <f t="shared" si="112"/>
        <v>0</v>
      </c>
      <c r="AM399" s="469">
        <f t="shared" si="113"/>
        <v>0</v>
      </c>
      <c r="AN399" s="469">
        <f t="shared" si="114"/>
        <v>0</v>
      </c>
      <c r="AO399" s="469">
        <f t="shared" si="115"/>
        <v>0</v>
      </c>
      <c r="AP399" s="469">
        <f t="shared" si="116"/>
        <v>0</v>
      </c>
      <c r="AQ399" s="469">
        <f t="shared" si="117"/>
        <v>0</v>
      </c>
      <c r="AR399" s="469">
        <f t="shared" si="118"/>
        <v>0</v>
      </c>
      <c r="AS399" s="469">
        <f t="shared" si="119"/>
        <v>0</v>
      </c>
      <c r="AT399" s="469">
        <f t="shared" si="120"/>
        <v>0</v>
      </c>
      <c r="AU399" s="469">
        <f t="shared" si="121"/>
        <v>0</v>
      </c>
      <c r="AV399" s="469">
        <f t="shared" si="122"/>
        <v>0</v>
      </c>
    </row>
    <row r="400" spans="1:48" ht="46.8" x14ac:dyDescent="0.25">
      <c r="A400" s="463"/>
      <c r="B400" s="463"/>
      <c r="C400" s="46"/>
      <c r="D400" s="52"/>
      <c r="E400" s="458"/>
      <c r="F400" s="47"/>
      <c r="G400" s="457"/>
      <c r="H400" s="462"/>
      <c r="I400" s="465"/>
      <c r="J400" s="466" t="s">
        <v>52</v>
      </c>
      <c r="K400" s="467"/>
      <c r="L400" s="464" t="s">
        <v>52</v>
      </c>
      <c r="M400" s="467"/>
      <c r="N400" s="468"/>
      <c r="O400" s="468"/>
      <c r="P400" s="498"/>
      <c r="Q400" s="499"/>
      <c r="R400" s="501">
        <f t="shared" si="108"/>
        <v>0</v>
      </c>
      <c r="S400" s="499"/>
      <c r="T400" s="512"/>
      <c r="U400" s="512"/>
      <c r="V400" s="515"/>
      <c r="W400" s="512"/>
      <c r="X400" s="516"/>
      <c r="Y400" s="516"/>
      <c r="Z400" s="456"/>
      <c r="AA400" s="50"/>
      <c r="AB400" s="51"/>
      <c r="AC400" s="19"/>
      <c r="AD400" s="19" t="s">
        <v>55</v>
      </c>
      <c r="AE400" s="461">
        <f t="shared" si="107"/>
        <v>44197</v>
      </c>
      <c r="AF400" s="461">
        <f t="shared" si="109"/>
        <v>44198</v>
      </c>
      <c r="AG400" s="459"/>
      <c r="AH400" s="459"/>
      <c r="AI400" s="459"/>
      <c r="AJ400" s="469">
        <f t="shared" si="110"/>
        <v>0</v>
      </c>
      <c r="AK400" s="469">
        <f t="shared" si="111"/>
        <v>0</v>
      </c>
      <c r="AL400" s="469">
        <f t="shared" si="112"/>
        <v>0</v>
      </c>
      <c r="AM400" s="469">
        <f t="shared" si="113"/>
        <v>0</v>
      </c>
      <c r="AN400" s="469">
        <f t="shared" si="114"/>
        <v>0</v>
      </c>
      <c r="AO400" s="469">
        <f t="shared" si="115"/>
        <v>0</v>
      </c>
      <c r="AP400" s="469">
        <f t="shared" si="116"/>
        <v>0</v>
      </c>
      <c r="AQ400" s="469">
        <f t="shared" si="117"/>
        <v>0</v>
      </c>
      <c r="AR400" s="469">
        <f t="shared" si="118"/>
        <v>0</v>
      </c>
      <c r="AS400" s="469">
        <f t="shared" si="119"/>
        <v>0</v>
      </c>
      <c r="AT400" s="469">
        <f t="shared" si="120"/>
        <v>0</v>
      </c>
      <c r="AU400" s="469">
        <f t="shared" si="121"/>
        <v>0</v>
      </c>
      <c r="AV400" s="469">
        <f t="shared" si="122"/>
        <v>0</v>
      </c>
    </row>
    <row r="401" spans="1:48" ht="46.8" x14ac:dyDescent="0.25">
      <c r="A401" s="463"/>
      <c r="B401" s="463"/>
      <c r="C401" s="46"/>
      <c r="D401" s="52"/>
      <c r="E401" s="458"/>
      <c r="F401" s="47"/>
      <c r="G401" s="457"/>
      <c r="H401" s="462"/>
      <c r="I401" s="465"/>
      <c r="J401" s="466" t="s">
        <v>52</v>
      </c>
      <c r="K401" s="467"/>
      <c r="L401" s="464" t="s">
        <v>52</v>
      </c>
      <c r="M401" s="467"/>
      <c r="N401" s="468"/>
      <c r="O401" s="468"/>
      <c r="P401" s="498"/>
      <c r="Q401" s="499"/>
      <c r="R401" s="501">
        <f t="shared" si="108"/>
        <v>0</v>
      </c>
      <c r="S401" s="499"/>
      <c r="T401" s="512"/>
      <c r="U401" s="512"/>
      <c r="V401" s="515"/>
      <c r="W401" s="512"/>
      <c r="X401" s="516"/>
      <c r="Y401" s="516"/>
      <c r="Z401" s="456"/>
      <c r="AA401" s="50"/>
      <c r="AB401" s="51"/>
      <c r="AC401" s="19"/>
      <c r="AD401" s="19" t="s">
        <v>55</v>
      </c>
      <c r="AE401" s="461">
        <f t="shared" si="107"/>
        <v>44197</v>
      </c>
      <c r="AF401" s="461">
        <f t="shared" si="109"/>
        <v>44198</v>
      </c>
      <c r="AG401" s="459"/>
      <c r="AH401" s="459"/>
      <c r="AI401" s="459"/>
      <c r="AJ401" s="469">
        <f t="shared" si="110"/>
        <v>0</v>
      </c>
      <c r="AK401" s="469">
        <f t="shared" si="111"/>
        <v>0</v>
      </c>
      <c r="AL401" s="469">
        <f t="shared" si="112"/>
        <v>0</v>
      </c>
      <c r="AM401" s="469">
        <f t="shared" si="113"/>
        <v>0</v>
      </c>
      <c r="AN401" s="469">
        <f t="shared" si="114"/>
        <v>0</v>
      </c>
      <c r="AO401" s="469">
        <f t="shared" si="115"/>
        <v>0</v>
      </c>
      <c r="AP401" s="469">
        <f t="shared" si="116"/>
        <v>0</v>
      </c>
      <c r="AQ401" s="469">
        <f t="shared" si="117"/>
        <v>0</v>
      </c>
      <c r="AR401" s="469">
        <f t="shared" si="118"/>
        <v>0</v>
      </c>
      <c r="AS401" s="469">
        <f t="shared" si="119"/>
        <v>0</v>
      </c>
      <c r="AT401" s="469">
        <f t="shared" si="120"/>
        <v>0</v>
      </c>
      <c r="AU401" s="469">
        <f t="shared" si="121"/>
        <v>0</v>
      </c>
      <c r="AV401" s="469">
        <f t="shared" si="122"/>
        <v>0</v>
      </c>
    </row>
    <row r="402" spans="1:48" ht="46.8" x14ac:dyDescent="0.25">
      <c r="A402" s="463"/>
      <c r="B402" s="463"/>
      <c r="C402" s="46"/>
      <c r="D402" s="52"/>
      <c r="E402" s="458"/>
      <c r="F402" s="47"/>
      <c r="G402" s="457"/>
      <c r="H402" s="462"/>
      <c r="I402" s="465"/>
      <c r="J402" s="466" t="s">
        <v>52</v>
      </c>
      <c r="K402" s="467"/>
      <c r="L402" s="464" t="s">
        <v>52</v>
      </c>
      <c r="M402" s="467"/>
      <c r="N402" s="468"/>
      <c r="O402" s="468"/>
      <c r="P402" s="498"/>
      <c r="Q402" s="499"/>
      <c r="R402" s="501">
        <f t="shared" si="108"/>
        <v>0</v>
      </c>
      <c r="S402" s="499"/>
      <c r="T402" s="512"/>
      <c r="U402" s="512"/>
      <c r="V402" s="515"/>
      <c r="W402" s="512"/>
      <c r="X402" s="516"/>
      <c r="Y402" s="516"/>
      <c r="Z402" s="456"/>
      <c r="AA402" s="50"/>
      <c r="AB402" s="51"/>
      <c r="AC402" s="19"/>
      <c r="AD402" s="19" t="s">
        <v>55</v>
      </c>
      <c r="AE402" s="461">
        <f t="shared" si="107"/>
        <v>44197</v>
      </c>
      <c r="AF402" s="461">
        <f t="shared" si="109"/>
        <v>44198</v>
      </c>
      <c r="AG402" s="459"/>
      <c r="AH402" s="459"/>
      <c r="AI402" s="459"/>
      <c r="AJ402" s="469">
        <f t="shared" si="110"/>
        <v>0</v>
      </c>
      <c r="AK402" s="469">
        <f t="shared" si="111"/>
        <v>0</v>
      </c>
      <c r="AL402" s="469">
        <f t="shared" si="112"/>
        <v>0</v>
      </c>
      <c r="AM402" s="469">
        <f t="shared" si="113"/>
        <v>0</v>
      </c>
      <c r="AN402" s="469">
        <f t="shared" si="114"/>
        <v>0</v>
      </c>
      <c r="AO402" s="469">
        <f t="shared" si="115"/>
        <v>0</v>
      </c>
      <c r="AP402" s="469">
        <f t="shared" si="116"/>
        <v>0</v>
      </c>
      <c r="AQ402" s="469">
        <f t="shared" si="117"/>
        <v>0</v>
      </c>
      <c r="AR402" s="469">
        <f t="shared" si="118"/>
        <v>0</v>
      </c>
      <c r="AS402" s="469">
        <f t="shared" si="119"/>
        <v>0</v>
      </c>
      <c r="AT402" s="469">
        <f t="shared" si="120"/>
        <v>0</v>
      </c>
      <c r="AU402" s="469">
        <f t="shared" si="121"/>
        <v>0</v>
      </c>
      <c r="AV402" s="469">
        <f t="shared" si="122"/>
        <v>0</v>
      </c>
    </row>
    <row r="403" spans="1:48" ht="46.8" x14ac:dyDescent="0.25">
      <c r="A403" s="463"/>
      <c r="B403" s="463"/>
      <c r="C403" s="46"/>
      <c r="D403" s="52"/>
      <c r="E403" s="458"/>
      <c r="F403" s="47"/>
      <c r="G403" s="457"/>
      <c r="H403" s="462"/>
      <c r="I403" s="465"/>
      <c r="J403" s="466" t="s">
        <v>52</v>
      </c>
      <c r="K403" s="467"/>
      <c r="L403" s="464" t="s">
        <v>52</v>
      </c>
      <c r="M403" s="467"/>
      <c r="N403" s="468"/>
      <c r="O403" s="468"/>
      <c r="P403" s="498"/>
      <c r="Q403" s="499"/>
      <c r="R403" s="501">
        <f t="shared" si="108"/>
        <v>0</v>
      </c>
      <c r="S403" s="499"/>
      <c r="T403" s="512"/>
      <c r="U403" s="512"/>
      <c r="V403" s="515"/>
      <c r="W403" s="512"/>
      <c r="X403" s="516"/>
      <c r="Y403" s="516"/>
      <c r="Z403" s="456"/>
      <c r="AA403" s="50"/>
      <c r="AB403" s="51"/>
      <c r="AC403" s="19"/>
      <c r="AD403" s="19" t="s">
        <v>55</v>
      </c>
      <c r="AE403" s="461">
        <f t="shared" si="107"/>
        <v>44197</v>
      </c>
      <c r="AF403" s="461">
        <f t="shared" si="109"/>
        <v>44198</v>
      </c>
      <c r="AG403" s="459"/>
      <c r="AH403" s="459"/>
      <c r="AI403" s="459"/>
      <c r="AJ403" s="469">
        <f t="shared" si="110"/>
        <v>0</v>
      </c>
      <c r="AK403" s="469">
        <f t="shared" si="111"/>
        <v>0</v>
      </c>
      <c r="AL403" s="469">
        <f t="shared" si="112"/>
        <v>0</v>
      </c>
      <c r="AM403" s="469">
        <f t="shared" si="113"/>
        <v>0</v>
      </c>
      <c r="AN403" s="469">
        <f t="shared" si="114"/>
        <v>0</v>
      </c>
      <c r="AO403" s="469">
        <f t="shared" si="115"/>
        <v>0</v>
      </c>
      <c r="AP403" s="469">
        <f t="shared" si="116"/>
        <v>0</v>
      </c>
      <c r="AQ403" s="469">
        <f t="shared" si="117"/>
        <v>0</v>
      </c>
      <c r="AR403" s="469">
        <f t="shared" si="118"/>
        <v>0</v>
      </c>
      <c r="AS403" s="469">
        <f t="shared" si="119"/>
        <v>0</v>
      </c>
      <c r="AT403" s="469">
        <f t="shared" si="120"/>
        <v>0</v>
      </c>
      <c r="AU403" s="469">
        <f t="shared" si="121"/>
        <v>0</v>
      </c>
      <c r="AV403" s="469">
        <f t="shared" si="122"/>
        <v>0</v>
      </c>
    </row>
    <row r="404" spans="1:48" ht="46.8" x14ac:dyDescent="0.25">
      <c r="A404" s="463"/>
      <c r="B404" s="463"/>
      <c r="C404" s="46"/>
      <c r="D404" s="52"/>
      <c r="E404" s="458"/>
      <c r="F404" s="47"/>
      <c r="G404" s="457"/>
      <c r="H404" s="462"/>
      <c r="I404" s="465"/>
      <c r="J404" s="466" t="s">
        <v>52</v>
      </c>
      <c r="K404" s="467"/>
      <c r="L404" s="464" t="s">
        <v>52</v>
      </c>
      <c r="M404" s="467"/>
      <c r="N404" s="468"/>
      <c r="O404" s="468"/>
      <c r="P404" s="498"/>
      <c r="Q404" s="499"/>
      <c r="R404" s="501">
        <f t="shared" si="108"/>
        <v>0</v>
      </c>
      <c r="S404" s="499"/>
      <c r="T404" s="512"/>
      <c r="U404" s="512"/>
      <c r="V404" s="515"/>
      <c r="W404" s="512"/>
      <c r="X404" s="516"/>
      <c r="Y404" s="516"/>
      <c r="Z404" s="456"/>
      <c r="AA404" s="50"/>
      <c r="AB404" s="51"/>
      <c r="AC404" s="19"/>
      <c r="AD404" s="19" t="s">
        <v>55</v>
      </c>
      <c r="AE404" s="461">
        <f t="shared" si="107"/>
        <v>44197</v>
      </c>
      <c r="AF404" s="461">
        <f t="shared" si="109"/>
        <v>44198</v>
      </c>
      <c r="AG404" s="459"/>
      <c r="AH404" s="459"/>
      <c r="AI404" s="459"/>
      <c r="AJ404" s="469">
        <f t="shared" si="110"/>
        <v>0</v>
      </c>
      <c r="AK404" s="469">
        <f t="shared" si="111"/>
        <v>0</v>
      </c>
      <c r="AL404" s="469">
        <f t="shared" si="112"/>
        <v>0</v>
      </c>
      <c r="AM404" s="469">
        <f t="shared" si="113"/>
        <v>0</v>
      </c>
      <c r="AN404" s="469">
        <f t="shared" si="114"/>
        <v>0</v>
      </c>
      <c r="AO404" s="469">
        <f t="shared" si="115"/>
        <v>0</v>
      </c>
      <c r="AP404" s="469">
        <f t="shared" si="116"/>
        <v>0</v>
      </c>
      <c r="AQ404" s="469">
        <f t="shared" si="117"/>
        <v>0</v>
      </c>
      <c r="AR404" s="469">
        <f t="shared" si="118"/>
        <v>0</v>
      </c>
      <c r="AS404" s="469">
        <f t="shared" si="119"/>
        <v>0</v>
      </c>
      <c r="AT404" s="469">
        <f t="shared" si="120"/>
        <v>0</v>
      </c>
      <c r="AU404" s="469">
        <f t="shared" si="121"/>
        <v>0</v>
      </c>
      <c r="AV404" s="469">
        <f t="shared" si="122"/>
        <v>0</v>
      </c>
    </row>
    <row r="405" spans="1:48" ht="46.8" x14ac:dyDescent="0.25">
      <c r="A405" s="463"/>
      <c r="B405" s="463"/>
      <c r="C405" s="46"/>
      <c r="D405" s="52"/>
      <c r="E405" s="458"/>
      <c r="F405" s="47"/>
      <c r="G405" s="457"/>
      <c r="H405" s="462"/>
      <c r="I405" s="465"/>
      <c r="J405" s="466" t="s">
        <v>52</v>
      </c>
      <c r="K405" s="467"/>
      <c r="L405" s="464" t="s">
        <v>52</v>
      </c>
      <c r="M405" s="467"/>
      <c r="N405" s="468"/>
      <c r="O405" s="468"/>
      <c r="P405" s="498"/>
      <c r="Q405" s="499"/>
      <c r="R405" s="501">
        <f t="shared" si="108"/>
        <v>0</v>
      </c>
      <c r="S405" s="499"/>
      <c r="T405" s="512"/>
      <c r="U405" s="512"/>
      <c r="V405" s="515"/>
      <c r="W405" s="512"/>
      <c r="X405" s="516"/>
      <c r="Y405" s="516"/>
      <c r="Z405" s="456"/>
      <c r="AA405" s="50"/>
      <c r="AB405" s="51"/>
      <c r="AC405" s="19"/>
      <c r="AD405" s="19" t="s">
        <v>55</v>
      </c>
      <c r="AE405" s="461">
        <f t="shared" si="107"/>
        <v>44197</v>
      </c>
      <c r="AF405" s="461">
        <f t="shared" si="109"/>
        <v>44198</v>
      </c>
      <c r="AG405" s="459"/>
      <c r="AH405" s="459"/>
      <c r="AI405" s="459"/>
      <c r="AJ405" s="469">
        <f t="shared" si="110"/>
        <v>0</v>
      </c>
      <c r="AK405" s="469">
        <f t="shared" si="111"/>
        <v>0</v>
      </c>
      <c r="AL405" s="469">
        <f t="shared" si="112"/>
        <v>0</v>
      </c>
      <c r="AM405" s="469">
        <f t="shared" si="113"/>
        <v>0</v>
      </c>
      <c r="AN405" s="469">
        <f t="shared" si="114"/>
        <v>0</v>
      </c>
      <c r="AO405" s="469">
        <f t="shared" si="115"/>
        <v>0</v>
      </c>
      <c r="AP405" s="469">
        <f t="shared" si="116"/>
        <v>0</v>
      </c>
      <c r="AQ405" s="469">
        <f t="shared" si="117"/>
        <v>0</v>
      </c>
      <c r="AR405" s="469">
        <f t="shared" si="118"/>
        <v>0</v>
      </c>
      <c r="AS405" s="469">
        <f t="shared" si="119"/>
        <v>0</v>
      </c>
      <c r="AT405" s="469">
        <f t="shared" si="120"/>
        <v>0</v>
      </c>
      <c r="AU405" s="469">
        <f t="shared" si="121"/>
        <v>0</v>
      </c>
      <c r="AV405" s="469">
        <f t="shared" si="122"/>
        <v>0</v>
      </c>
    </row>
    <row r="406" spans="1:48" ht="46.8" x14ac:dyDescent="0.25">
      <c r="A406" s="463"/>
      <c r="B406" s="463"/>
      <c r="C406" s="46"/>
      <c r="D406" s="52"/>
      <c r="E406" s="458"/>
      <c r="F406" s="47"/>
      <c r="G406" s="457"/>
      <c r="H406" s="462"/>
      <c r="I406" s="465"/>
      <c r="J406" s="466" t="s">
        <v>52</v>
      </c>
      <c r="K406" s="467"/>
      <c r="L406" s="464" t="s">
        <v>52</v>
      </c>
      <c r="M406" s="467"/>
      <c r="N406" s="468"/>
      <c r="O406" s="468"/>
      <c r="P406" s="498"/>
      <c r="Q406" s="499"/>
      <c r="R406" s="501">
        <f t="shared" si="108"/>
        <v>0</v>
      </c>
      <c r="S406" s="499"/>
      <c r="T406" s="512"/>
      <c r="U406" s="512"/>
      <c r="V406" s="515"/>
      <c r="W406" s="512"/>
      <c r="X406" s="516"/>
      <c r="Y406" s="516"/>
      <c r="Z406" s="456"/>
      <c r="AA406" s="50"/>
      <c r="AB406" s="51"/>
      <c r="AC406" s="19"/>
      <c r="AD406" s="19" t="s">
        <v>55</v>
      </c>
      <c r="AE406" s="461">
        <f t="shared" si="107"/>
        <v>44197</v>
      </c>
      <c r="AF406" s="461">
        <f t="shared" si="109"/>
        <v>44198</v>
      </c>
      <c r="AG406" s="459"/>
      <c r="AH406" s="459"/>
      <c r="AI406" s="459"/>
      <c r="AJ406" s="469">
        <f t="shared" si="110"/>
        <v>0</v>
      </c>
      <c r="AK406" s="469">
        <f t="shared" si="111"/>
        <v>0</v>
      </c>
      <c r="AL406" s="469">
        <f t="shared" si="112"/>
        <v>0</v>
      </c>
      <c r="AM406" s="469">
        <f t="shared" si="113"/>
        <v>0</v>
      </c>
      <c r="AN406" s="469">
        <f t="shared" si="114"/>
        <v>0</v>
      </c>
      <c r="AO406" s="469">
        <f t="shared" si="115"/>
        <v>0</v>
      </c>
      <c r="AP406" s="469">
        <f t="shared" si="116"/>
        <v>0</v>
      </c>
      <c r="AQ406" s="469">
        <f t="shared" si="117"/>
        <v>0</v>
      </c>
      <c r="AR406" s="469">
        <f t="shared" si="118"/>
        <v>0</v>
      </c>
      <c r="AS406" s="469">
        <f t="shared" si="119"/>
        <v>0</v>
      </c>
      <c r="AT406" s="469">
        <f t="shared" si="120"/>
        <v>0</v>
      </c>
      <c r="AU406" s="469">
        <f t="shared" si="121"/>
        <v>0</v>
      </c>
      <c r="AV406" s="469">
        <f t="shared" si="122"/>
        <v>0</v>
      </c>
    </row>
    <row r="407" spans="1:48" ht="46.8" x14ac:dyDescent="0.25">
      <c r="A407" s="463"/>
      <c r="B407" s="463"/>
      <c r="C407" s="46"/>
      <c r="D407" s="52"/>
      <c r="E407" s="458"/>
      <c r="F407" s="47"/>
      <c r="G407" s="457"/>
      <c r="H407" s="462"/>
      <c r="I407" s="465"/>
      <c r="J407" s="466" t="s">
        <v>52</v>
      </c>
      <c r="K407" s="467"/>
      <c r="L407" s="464" t="s">
        <v>52</v>
      </c>
      <c r="M407" s="467"/>
      <c r="N407" s="468"/>
      <c r="O407" s="468"/>
      <c r="P407" s="498"/>
      <c r="Q407" s="499"/>
      <c r="R407" s="501">
        <f t="shared" si="108"/>
        <v>0</v>
      </c>
      <c r="S407" s="499"/>
      <c r="T407" s="512"/>
      <c r="U407" s="512"/>
      <c r="V407" s="515"/>
      <c r="W407" s="512"/>
      <c r="X407" s="516"/>
      <c r="Y407" s="516"/>
      <c r="Z407" s="456"/>
      <c r="AA407" s="50"/>
      <c r="AB407" s="51"/>
      <c r="AC407" s="19"/>
      <c r="AD407" s="19" t="s">
        <v>55</v>
      </c>
      <c r="AE407" s="461">
        <f t="shared" ref="AE407:AE414" si="123">AE406</f>
        <v>44197</v>
      </c>
      <c r="AF407" s="461">
        <f t="shared" si="109"/>
        <v>44198</v>
      </c>
      <c r="AG407" s="459"/>
      <c r="AH407" s="459"/>
      <c r="AI407" s="459"/>
      <c r="AJ407" s="469">
        <f t="shared" si="110"/>
        <v>0</v>
      </c>
      <c r="AK407" s="469">
        <f t="shared" si="111"/>
        <v>0</v>
      </c>
      <c r="AL407" s="469">
        <f t="shared" si="112"/>
        <v>0</v>
      </c>
      <c r="AM407" s="469">
        <f t="shared" si="113"/>
        <v>0</v>
      </c>
      <c r="AN407" s="469">
        <f t="shared" si="114"/>
        <v>0</v>
      </c>
      <c r="AO407" s="469">
        <f t="shared" si="115"/>
        <v>0</v>
      </c>
      <c r="AP407" s="469">
        <f t="shared" si="116"/>
        <v>0</v>
      </c>
      <c r="AQ407" s="469">
        <f t="shared" si="117"/>
        <v>0</v>
      </c>
      <c r="AR407" s="469">
        <f t="shared" si="118"/>
        <v>0</v>
      </c>
      <c r="AS407" s="469">
        <f t="shared" si="119"/>
        <v>0</v>
      </c>
      <c r="AT407" s="469">
        <f t="shared" si="120"/>
        <v>0</v>
      </c>
      <c r="AU407" s="469">
        <f t="shared" si="121"/>
        <v>0</v>
      </c>
      <c r="AV407" s="469">
        <f t="shared" si="122"/>
        <v>0</v>
      </c>
    </row>
    <row r="408" spans="1:48" ht="46.8" x14ac:dyDescent="0.25">
      <c r="A408" s="463"/>
      <c r="B408" s="463"/>
      <c r="C408" s="46"/>
      <c r="D408" s="52"/>
      <c r="E408" s="458"/>
      <c r="F408" s="47"/>
      <c r="G408" s="457"/>
      <c r="H408" s="462"/>
      <c r="I408" s="465"/>
      <c r="J408" s="466" t="s">
        <v>52</v>
      </c>
      <c r="K408" s="467"/>
      <c r="L408" s="464" t="s">
        <v>52</v>
      </c>
      <c r="M408" s="467"/>
      <c r="N408" s="468"/>
      <c r="O408" s="468"/>
      <c r="P408" s="498"/>
      <c r="Q408" s="499"/>
      <c r="R408" s="501">
        <f t="shared" si="108"/>
        <v>0</v>
      </c>
      <c r="S408" s="499"/>
      <c r="T408" s="512"/>
      <c r="U408" s="512"/>
      <c r="V408" s="515"/>
      <c r="W408" s="512"/>
      <c r="X408" s="516"/>
      <c r="Y408" s="516"/>
      <c r="Z408" s="456"/>
      <c r="AA408" s="50"/>
      <c r="AB408" s="51"/>
      <c r="AC408" s="19"/>
      <c r="AD408" s="19" t="s">
        <v>55</v>
      </c>
      <c r="AE408" s="461">
        <f t="shared" si="123"/>
        <v>44197</v>
      </c>
      <c r="AF408" s="461">
        <f t="shared" si="109"/>
        <v>44198</v>
      </c>
      <c r="AG408" s="459"/>
      <c r="AH408" s="459"/>
      <c r="AI408" s="459"/>
      <c r="AJ408" s="469">
        <f t="shared" si="110"/>
        <v>0</v>
      </c>
      <c r="AK408" s="469">
        <f t="shared" si="111"/>
        <v>0</v>
      </c>
      <c r="AL408" s="469">
        <f t="shared" si="112"/>
        <v>0</v>
      </c>
      <c r="AM408" s="469">
        <f t="shared" si="113"/>
        <v>0</v>
      </c>
      <c r="AN408" s="469">
        <f t="shared" si="114"/>
        <v>0</v>
      </c>
      <c r="AO408" s="469">
        <f t="shared" si="115"/>
        <v>0</v>
      </c>
      <c r="AP408" s="469">
        <f t="shared" si="116"/>
        <v>0</v>
      </c>
      <c r="AQ408" s="469">
        <f t="shared" si="117"/>
        <v>0</v>
      </c>
      <c r="AR408" s="469">
        <f t="shared" si="118"/>
        <v>0</v>
      </c>
      <c r="AS408" s="469">
        <f t="shared" si="119"/>
        <v>0</v>
      </c>
      <c r="AT408" s="469">
        <f t="shared" si="120"/>
        <v>0</v>
      </c>
      <c r="AU408" s="469">
        <f t="shared" si="121"/>
        <v>0</v>
      </c>
      <c r="AV408" s="469">
        <f t="shared" si="122"/>
        <v>0</v>
      </c>
    </row>
    <row r="409" spans="1:48" ht="46.8" x14ac:dyDescent="0.25">
      <c r="A409" s="463"/>
      <c r="B409" s="463"/>
      <c r="C409" s="46"/>
      <c r="D409" s="52"/>
      <c r="E409" s="458"/>
      <c r="F409" s="47"/>
      <c r="G409" s="457"/>
      <c r="H409" s="462"/>
      <c r="I409" s="465"/>
      <c r="J409" s="466" t="s">
        <v>52</v>
      </c>
      <c r="K409" s="467"/>
      <c r="L409" s="464" t="s">
        <v>52</v>
      </c>
      <c r="M409" s="467"/>
      <c r="N409" s="468"/>
      <c r="O409" s="468"/>
      <c r="P409" s="498"/>
      <c r="Q409" s="499"/>
      <c r="R409" s="501">
        <f t="shared" si="108"/>
        <v>0</v>
      </c>
      <c r="S409" s="499"/>
      <c r="T409" s="512"/>
      <c r="U409" s="512"/>
      <c r="V409" s="515"/>
      <c r="W409" s="512"/>
      <c r="X409" s="516"/>
      <c r="Y409" s="516"/>
      <c r="Z409" s="456"/>
      <c r="AA409" s="50"/>
      <c r="AB409" s="51"/>
      <c r="AC409" s="19"/>
      <c r="AD409" s="19" t="s">
        <v>55</v>
      </c>
      <c r="AE409" s="461">
        <f t="shared" si="123"/>
        <v>44197</v>
      </c>
      <c r="AF409" s="461">
        <f t="shared" si="109"/>
        <v>44198</v>
      </c>
      <c r="AG409" s="459"/>
      <c r="AH409" s="459"/>
      <c r="AI409" s="459"/>
      <c r="AJ409" s="469">
        <f t="shared" si="110"/>
        <v>0</v>
      </c>
      <c r="AK409" s="469">
        <f t="shared" si="111"/>
        <v>0</v>
      </c>
      <c r="AL409" s="469">
        <f t="shared" si="112"/>
        <v>0</v>
      </c>
      <c r="AM409" s="469">
        <f t="shared" si="113"/>
        <v>0</v>
      </c>
      <c r="AN409" s="469">
        <f t="shared" si="114"/>
        <v>0</v>
      </c>
      <c r="AO409" s="469">
        <f t="shared" si="115"/>
        <v>0</v>
      </c>
      <c r="AP409" s="469">
        <f t="shared" si="116"/>
        <v>0</v>
      </c>
      <c r="AQ409" s="469">
        <f t="shared" si="117"/>
        <v>0</v>
      </c>
      <c r="AR409" s="469">
        <f t="shared" si="118"/>
        <v>0</v>
      </c>
      <c r="AS409" s="469">
        <f t="shared" si="119"/>
        <v>0</v>
      </c>
      <c r="AT409" s="469">
        <f t="shared" si="120"/>
        <v>0</v>
      </c>
      <c r="AU409" s="469">
        <f t="shared" si="121"/>
        <v>0</v>
      </c>
      <c r="AV409" s="469">
        <f t="shared" si="122"/>
        <v>0</v>
      </c>
    </row>
    <row r="410" spans="1:48" ht="46.8" x14ac:dyDescent="0.25">
      <c r="A410" s="463"/>
      <c r="B410" s="463"/>
      <c r="C410" s="46"/>
      <c r="D410" s="52"/>
      <c r="E410" s="458"/>
      <c r="F410" s="47"/>
      <c r="G410" s="457"/>
      <c r="H410" s="462"/>
      <c r="I410" s="465"/>
      <c r="J410" s="466" t="s">
        <v>52</v>
      </c>
      <c r="K410" s="467"/>
      <c r="L410" s="464" t="s">
        <v>52</v>
      </c>
      <c r="M410" s="467"/>
      <c r="N410" s="468"/>
      <c r="O410" s="468"/>
      <c r="P410" s="498"/>
      <c r="Q410" s="499"/>
      <c r="R410" s="501">
        <f t="shared" si="108"/>
        <v>0</v>
      </c>
      <c r="S410" s="499"/>
      <c r="T410" s="512"/>
      <c r="U410" s="512"/>
      <c r="V410" s="515"/>
      <c r="W410" s="512"/>
      <c r="X410" s="516"/>
      <c r="Y410" s="516"/>
      <c r="Z410" s="456"/>
      <c r="AA410" s="50"/>
      <c r="AB410" s="51"/>
      <c r="AC410" s="19"/>
      <c r="AD410" s="19" t="s">
        <v>55</v>
      </c>
      <c r="AE410" s="461">
        <f t="shared" si="123"/>
        <v>44197</v>
      </c>
      <c r="AF410" s="461">
        <f t="shared" si="109"/>
        <v>44198</v>
      </c>
      <c r="AG410" s="459"/>
      <c r="AH410" s="459"/>
      <c r="AI410" s="459"/>
      <c r="AJ410" s="469">
        <f t="shared" si="110"/>
        <v>0</v>
      </c>
      <c r="AK410" s="469">
        <f t="shared" si="111"/>
        <v>0</v>
      </c>
      <c r="AL410" s="469">
        <f t="shared" si="112"/>
        <v>0</v>
      </c>
      <c r="AM410" s="469">
        <f t="shared" si="113"/>
        <v>0</v>
      </c>
      <c r="AN410" s="469">
        <f t="shared" si="114"/>
        <v>0</v>
      </c>
      <c r="AO410" s="469">
        <f t="shared" si="115"/>
        <v>0</v>
      </c>
      <c r="AP410" s="469">
        <f t="shared" si="116"/>
        <v>0</v>
      </c>
      <c r="AQ410" s="469">
        <f t="shared" si="117"/>
        <v>0</v>
      </c>
      <c r="AR410" s="469">
        <f t="shared" si="118"/>
        <v>0</v>
      </c>
      <c r="AS410" s="469">
        <f t="shared" si="119"/>
        <v>0</v>
      </c>
      <c r="AT410" s="469">
        <f t="shared" si="120"/>
        <v>0</v>
      </c>
      <c r="AU410" s="469">
        <f t="shared" si="121"/>
        <v>0</v>
      </c>
      <c r="AV410" s="469">
        <f t="shared" si="122"/>
        <v>0</v>
      </c>
    </row>
    <row r="411" spans="1:48" ht="46.8" x14ac:dyDescent="0.25">
      <c r="A411" s="225"/>
      <c r="B411" s="225"/>
      <c r="C411" s="46"/>
      <c r="D411" s="52"/>
      <c r="E411" s="458"/>
      <c r="F411" s="47"/>
      <c r="G411" s="457"/>
      <c r="H411" s="462"/>
      <c r="I411" s="465"/>
      <c r="J411" s="466" t="s">
        <v>52</v>
      </c>
      <c r="K411" s="467"/>
      <c r="L411" s="464" t="s">
        <v>52</v>
      </c>
      <c r="M411" s="467"/>
      <c r="N411" s="468"/>
      <c r="O411" s="468"/>
      <c r="P411" s="498"/>
      <c r="Q411" s="499"/>
      <c r="R411" s="501">
        <f t="shared" si="108"/>
        <v>0</v>
      </c>
      <c r="S411" s="499"/>
      <c r="T411" s="512"/>
      <c r="U411" s="512"/>
      <c r="V411" s="515"/>
      <c r="W411" s="512"/>
      <c r="X411" s="516"/>
      <c r="Y411" s="516"/>
      <c r="Z411" s="456"/>
      <c r="AA411" s="50"/>
      <c r="AB411" s="51"/>
      <c r="AC411" s="19"/>
      <c r="AD411" s="19" t="s">
        <v>55</v>
      </c>
      <c r="AE411" s="461">
        <f t="shared" si="123"/>
        <v>44197</v>
      </c>
      <c r="AF411" s="461">
        <f t="shared" si="109"/>
        <v>44198</v>
      </c>
      <c r="AG411" s="459"/>
      <c r="AH411" s="459"/>
      <c r="AI411" s="459"/>
      <c r="AJ411" s="469">
        <f t="shared" si="110"/>
        <v>0</v>
      </c>
      <c r="AK411" s="469">
        <f t="shared" si="111"/>
        <v>0</v>
      </c>
      <c r="AL411" s="469">
        <f t="shared" si="112"/>
        <v>0</v>
      </c>
      <c r="AM411" s="469">
        <f t="shared" si="113"/>
        <v>0</v>
      </c>
      <c r="AN411" s="469">
        <f t="shared" si="114"/>
        <v>0</v>
      </c>
      <c r="AO411" s="469">
        <f t="shared" si="115"/>
        <v>0</v>
      </c>
      <c r="AP411" s="469">
        <f t="shared" si="116"/>
        <v>0</v>
      </c>
      <c r="AQ411" s="469">
        <f t="shared" si="117"/>
        <v>0</v>
      </c>
      <c r="AR411" s="469">
        <f t="shared" si="118"/>
        <v>0</v>
      </c>
      <c r="AS411" s="469">
        <f t="shared" si="119"/>
        <v>0</v>
      </c>
      <c r="AT411" s="469">
        <f t="shared" si="120"/>
        <v>0</v>
      </c>
      <c r="AU411" s="469">
        <f t="shared" si="121"/>
        <v>0</v>
      </c>
      <c r="AV411" s="469">
        <f t="shared" si="122"/>
        <v>0</v>
      </c>
    </row>
    <row r="412" spans="1:48" ht="46.8" x14ac:dyDescent="0.25">
      <c r="A412" s="225"/>
      <c r="B412" s="225"/>
      <c r="C412" s="46"/>
      <c r="D412" s="52"/>
      <c r="E412" s="458"/>
      <c r="F412" s="47"/>
      <c r="G412" s="457"/>
      <c r="H412" s="462"/>
      <c r="I412" s="465"/>
      <c r="J412" s="466" t="s">
        <v>52</v>
      </c>
      <c r="K412" s="467"/>
      <c r="L412" s="464" t="s">
        <v>52</v>
      </c>
      <c r="M412" s="467"/>
      <c r="N412" s="468"/>
      <c r="O412" s="468"/>
      <c r="P412" s="498"/>
      <c r="Q412" s="499"/>
      <c r="R412" s="501">
        <f t="shared" si="108"/>
        <v>0</v>
      </c>
      <c r="S412" s="499"/>
      <c r="T412" s="512"/>
      <c r="U412" s="512"/>
      <c r="V412" s="515"/>
      <c r="W412" s="512"/>
      <c r="X412" s="516"/>
      <c r="Y412" s="516"/>
      <c r="Z412" s="456"/>
      <c r="AA412" s="50"/>
      <c r="AB412" s="51"/>
      <c r="AC412" s="19"/>
      <c r="AD412" s="19" t="s">
        <v>55</v>
      </c>
      <c r="AE412" s="461">
        <f t="shared" si="123"/>
        <v>44197</v>
      </c>
      <c r="AF412" s="461">
        <f t="shared" si="109"/>
        <v>44198</v>
      </c>
      <c r="AG412" s="459"/>
      <c r="AH412" s="459"/>
      <c r="AI412" s="459"/>
      <c r="AJ412" s="469">
        <f t="shared" si="110"/>
        <v>0</v>
      </c>
      <c r="AK412" s="469">
        <f t="shared" si="111"/>
        <v>0</v>
      </c>
      <c r="AL412" s="469">
        <f t="shared" si="112"/>
        <v>0</v>
      </c>
      <c r="AM412" s="469">
        <f t="shared" si="113"/>
        <v>0</v>
      </c>
      <c r="AN412" s="469">
        <f t="shared" si="114"/>
        <v>0</v>
      </c>
      <c r="AO412" s="469">
        <f t="shared" si="115"/>
        <v>0</v>
      </c>
      <c r="AP412" s="469">
        <f t="shared" si="116"/>
        <v>0</v>
      </c>
      <c r="AQ412" s="469">
        <f t="shared" si="117"/>
        <v>0</v>
      </c>
      <c r="AR412" s="469">
        <f t="shared" si="118"/>
        <v>0</v>
      </c>
      <c r="AS412" s="469">
        <f t="shared" si="119"/>
        <v>0</v>
      </c>
      <c r="AT412" s="469">
        <f t="shared" si="120"/>
        <v>0</v>
      </c>
      <c r="AU412" s="469">
        <f t="shared" si="121"/>
        <v>0</v>
      </c>
      <c r="AV412" s="469">
        <f t="shared" si="122"/>
        <v>0</v>
      </c>
    </row>
    <row r="413" spans="1:48" ht="46.8" x14ac:dyDescent="0.25">
      <c r="A413" s="225"/>
      <c r="B413" s="225"/>
      <c r="C413" s="46"/>
      <c r="D413" s="52"/>
      <c r="E413" s="458"/>
      <c r="F413" s="47"/>
      <c r="G413" s="457"/>
      <c r="H413" s="462"/>
      <c r="I413" s="465"/>
      <c r="J413" s="466" t="s">
        <v>52</v>
      </c>
      <c r="K413" s="467"/>
      <c r="L413" s="464" t="s">
        <v>52</v>
      </c>
      <c r="M413" s="467"/>
      <c r="N413" s="468"/>
      <c r="O413" s="468"/>
      <c r="P413" s="498"/>
      <c r="Q413" s="499"/>
      <c r="R413" s="501">
        <f t="shared" si="108"/>
        <v>0</v>
      </c>
      <c r="S413" s="499"/>
      <c r="T413" s="512"/>
      <c r="U413" s="512"/>
      <c r="V413" s="515"/>
      <c r="W413" s="512"/>
      <c r="X413" s="516"/>
      <c r="Y413" s="516"/>
      <c r="Z413" s="456"/>
      <c r="AA413" s="50"/>
      <c r="AB413" s="51"/>
      <c r="AC413" s="19"/>
      <c r="AD413" s="19" t="s">
        <v>55</v>
      </c>
      <c r="AE413" s="461">
        <f t="shared" si="123"/>
        <v>44197</v>
      </c>
      <c r="AF413" s="461">
        <f t="shared" si="109"/>
        <v>44198</v>
      </c>
      <c r="AG413" s="459"/>
      <c r="AH413" s="459"/>
      <c r="AI413" s="459"/>
      <c r="AJ413" s="469">
        <f t="shared" si="110"/>
        <v>0</v>
      </c>
      <c r="AK413" s="469">
        <f t="shared" si="111"/>
        <v>0</v>
      </c>
      <c r="AL413" s="469">
        <f t="shared" si="112"/>
        <v>0</v>
      </c>
      <c r="AM413" s="469">
        <f t="shared" si="113"/>
        <v>0</v>
      </c>
      <c r="AN413" s="469">
        <f t="shared" si="114"/>
        <v>0</v>
      </c>
      <c r="AO413" s="469">
        <f t="shared" si="115"/>
        <v>0</v>
      </c>
      <c r="AP413" s="469">
        <f t="shared" si="116"/>
        <v>0</v>
      </c>
      <c r="AQ413" s="469">
        <f t="shared" si="117"/>
        <v>0</v>
      </c>
      <c r="AR413" s="469">
        <f t="shared" si="118"/>
        <v>0</v>
      </c>
      <c r="AS413" s="469">
        <f t="shared" si="119"/>
        <v>0</v>
      </c>
      <c r="AT413" s="469">
        <f t="shared" si="120"/>
        <v>0</v>
      </c>
      <c r="AU413" s="469">
        <f t="shared" si="121"/>
        <v>0</v>
      </c>
      <c r="AV413" s="469">
        <f t="shared" si="122"/>
        <v>0</v>
      </c>
    </row>
    <row r="414" spans="1:48" ht="46.8" x14ac:dyDescent="0.25">
      <c r="A414" s="225"/>
      <c r="B414" s="225"/>
      <c r="C414" s="46"/>
      <c r="D414" s="52"/>
      <c r="E414" s="458"/>
      <c r="F414" s="47"/>
      <c r="G414" s="457"/>
      <c r="H414" s="462"/>
      <c r="I414" s="465"/>
      <c r="J414" s="466" t="s">
        <v>52</v>
      </c>
      <c r="K414" s="467"/>
      <c r="L414" s="464" t="s">
        <v>52</v>
      </c>
      <c r="M414" s="467"/>
      <c r="N414" s="468"/>
      <c r="O414" s="468"/>
      <c r="P414" s="498"/>
      <c r="Q414" s="499"/>
      <c r="R414" s="501">
        <f t="shared" si="108"/>
        <v>0</v>
      </c>
      <c r="S414" s="499"/>
      <c r="T414" s="512"/>
      <c r="U414" s="512"/>
      <c r="V414" s="515"/>
      <c r="W414" s="512"/>
      <c r="X414" s="516"/>
      <c r="Y414" s="516"/>
      <c r="Z414" s="456"/>
      <c r="AA414" s="50"/>
      <c r="AB414" s="51"/>
      <c r="AC414" s="19"/>
      <c r="AD414" s="19" t="s">
        <v>55</v>
      </c>
      <c r="AE414" s="461">
        <f t="shared" si="123"/>
        <v>44197</v>
      </c>
      <c r="AF414" s="461">
        <f t="shared" si="109"/>
        <v>44198</v>
      </c>
      <c r="AG414" s="459"/>
      <c r="AH414" s="459"/>
      <c r="AI414" s="459"/>
      <c r="AJ414" s="469">
        <f t="shared" si="110"/>
        <v>0</v>
      </c>
      <c r="AK414" s="469">
        <f t="shared" si="111"/>
        <v>0</v>
      </c>
      <c r="AL414" s="469">
        <f t="shared" si="112"/>
        <v>0</v>
      </c>
      <c r="AM414" s="469">
        <f t="shared" si="113"/>
        <v>0</v>
      </c>
      <c r="AN414" s="469">
        <f t="shared" si="114"/>
        <v>0</v>
      </c>
      <c r="AO414" s="469">
        <f t="shared" si="115"/>
        <v>0</v>
      </c>
      <c r="AP414" s="469">
        <f t="shared" si="116"/>
        <v>0</v>
      </c>
      <c r="AQ414" s="469">
        <f t="shared" si="117"/>
        <v>0</v>
      </c>
      <c r="AR414" s="469">
        <f t="shared" si="118"/>
        <v>0</v>
      </c>
      <c r="AS414" s="469">
        <f t="shared" si="119"/>
        <v>0</v>
      </c>
      <c r="AT414" s="469">
        <f t="shared" si="120"/>
        <v>0</v>
      </c>
      <c r="AU414" s="469">
        <f t="shared" si="121"/>
        <v>0</v>
      </c>
      <c r="AV414" s="469">
        <f t="shared" si="122"/>
        <v>0</v>
      </c>
    </row>
  </sheetData>
  <mergeCells count="8">
    <mergeCell ref="AQ4:AR4"/>
    <mergeCell ref="AS4:AT4"/>
    <mergeCell ref="AU4:AV4"/>
    <mergeCell ref="A1:D1"/>
    <mergeCell ref="AK4:AL4"/>
    <mergeCell ref="AM4:AN4"/>
    <mergeCell ref="AO4:AP4"/>
    <mergeCell ref="D3:F3"/>
  </mergeCells>
  <dataValidations count="17">
    <dataValidation type="list" allowBlank="1" showInputMessage="1" showErrorMessage="1" sqref="A6:B414" xr:uid="{00000000-0002-0000-0200-000000000000}">
      <formula1>Выбор</formula1>
    </dataValidation>
    <dataValidation type="list" allowBlank="1" showInputMessage="1" showErrorMessage="1" sqref="AD6:AD414" xr:uid="{00000000-0002-0000-0200-000001000000}">
      <formula1>"Основной, Формальный,"</formula1>
    </dataValidation>
    <dataValidation type="list" allowBlank="1" showInputMessage="1" showErrorMessage="1" sqref="B2 IL2 SH2 ACD2 ALZ2 AVV2 BFR2 BPN2 BZJ2 CJF2 CTB2 DCX2 DMT2 DWP2 EGL2 EQH2 FAD2 FJZ2 FTV2 GDR2 GNN2 GXJ2 HHF2 HRB2 IAX2 IKT2 IUP2 JEL2 JOH2 JYD2 KHZ2 KRV2 LBR2 LLN2 LVJ2 MFF2 MPB2 MYX2 NIT2 NSP2 OCL2 OMH2 OWD2 PFZ2 PPV2 PZR2 QJN2 QTJ2 RDF2 RNB2 RWX2 SGT2 SQP2 TAL2 TKH2 TUD2 UDZ2 UNV2 UXR2 VHN2 VRJ2 WBF2 WLB2 WUX2" xr:uid="{00000000-0002-0000-0200-000002000000}">
      <formula1>"СБ, МБ"</formula1>
    </dataValidation>
    <dataValidation type="list" allowBlank="1" showInputMessage="1" showErrorMessage="1" sqref="K14:K414" xr:uid="{00000000-0002-0000-0200-000003000000}">
      <formula1>"-, Неудовлетворительное, Удовлетворительное, Хорошее"</formula1>
    </dataValidation>
    <dataValidation type="list" allowBlank="1" showInputMessage="1" showErrorMessage="1" sqref="N14:O414" xr:uid="{00000000-0002-0000-0200-000004000000}">
      <formula1>"+,-"</formula1>
    </dataValidation>
    <dataValidation type="date" allowBlank="1" showInputMessage="1" showErrorMessage="1" sqref="AE6:AF414" xr:uid="{00000000-0002-0000-0200-000005000000}">
      <formula1>43831</formula1>
      <formula2>44927</formula2>
    </dataValidation>
    <dataValidation type="whole" operator="greaterThanOrEqual" allowBlank="1" showInputMessage="1" showErrorMessage="1" sqref="G14:G414 E14:E414 Z6:AC414" xr:uid="{00000000-0002-0000-0200-000006000000}">
      <formula1>0</formula1>
    </dataValidation>
    <dataValidation type="whole" allowBlank="1" showInputMessage="1" showErrorMessage="1" sqref="H14:H414" xr:uid="{00000000-0002-0000-0200-000007000000}">
      <formula1>1830</formula1>
      <formula2>2023</formula2>
    </dataValidation>
    <dataValidation type="list" allowBlank="1" showInputMessage="1" showErrorMessage="1" sqref="M14:M414" xr:uid="{00000000-0002-0000-0200-000008000000}">
      <formula1>"Без отделки, Требуется кап.ремонт, Требуется косметический ремонт, Удовлетворительное, Хорошее, -,"</formula1>
    </dataValidation>
    <dataValidation type="list" allowBlank="1" showInputMessage="1" showErrorMessage="1" sqref="L14:L414" xr:uid="{00000000-0002-0000-0200-000009000000}">
      <mc:AlternateContent xmlns:x12ac="http://schemas.microsoft.com/office/spreadsheetml/2011/1/ac" xmlns:mc="http://schemas.openxmlformats.org/markup-compatibility/2006">
        <mc:Choice Requires="x12ac">
          <x12ac:list>"Без отделки, требуется кап.ремонт"," Отделка люкс, дизайнерский ремонт", Типовой ремонт, Требуется косметический ремонт, -,</x12ac:list>
        </mc:Choice>
        <mc:Fallback>
          <formula1>"Без отделки, требуется кап.ремонт, Отделка люкс, дизайнерский ремонт, Типовой ремонт, Требуется косметический ремонт, -,"</formula1>
        </mc:Fallback>
      </mc:AlternateContent>
    </dataValidation>
    <dataValidation type="whole" operator="greaterThan" allowBlank="1" showInputMessage="1" showErrorMessage="1" sqref="P6:Q414 S6:S414" xr:uid="{00000000-0002-0000-0200-00000A000000}">
      <formula1>0</formula1>
    </dataValidation>
    <dataValidation type="textLength" allowBlank="1" showInputMessage="1" showErrorMessage="1" sqref="F5:F414" xr:uid="{00000000-0002-0000-0200-00000B000000}">
      <formula1>17</formula1>
      <formula2>17</formula2>
    </dataValidation>
    <dataValidation type="whole" allowBlank="1" showInputMessage="1" showErrorMessage="1" sqref="J6:J414" xr:uid="{00000000-0002-0000-0200-00000C000000}">
      <formula1>1950</formula1>
      <formula2>2023</formula2>
    </dataValidation>
    <dataValidation operator="greaterThan" allowBlank="1" showInputMessage="1" showErrorMessage="1" sqref="R6:R414" xr:uid="{00000000-0002-0000-0200-00000D000000}"/>
    <dataValidation type="list" allowBlank="1" showInputMessage="1" showErrorMessage="1" sqref="V6:V414" xr:uid="{00000000-0002-0000-0200-00000E000000}">
      <formula1>"Неудовлетворительное, Новый, Удовлетворительное, Хорошее, б/у, -,"</formula1>
    </dataValidation>
    <dataValidation type="list" allowBlank="1" showInputMessage="1" showErrorMessage="1" sqref="T6:U414" xr:uid="{00000000-0002-0000-0200-00000F000000}">
      <formula1>"Подтверждена, Не подтверждена"</formula1>
    </dataValidation>
    <dataValidation type="list" allowBlank="1" showInputMessage="1" showErrorMessage="1" sqref="W6:W414" xr:uid="{00000000-0002-0000-0200-000010000000}">
      <formula1>"да, нет"</formula1>
    </dataValidation>
  </dataValidations>
  <pageMargins left="0.25" right="0.25" top="0.75" bottom="0.75" header="0.3" footer="0.3"/>
  <pageSetup paperSize="9" scale="28"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87" id="{A5F618C5-33DF-4D96-A58A-C55E47125855}">
            <xm:f>COUNTIFS(Списки!$B$5:$B$56,A6,Списки!$C$5:$C$56,B6)-1+ISBLANK(B6)</xm:f>
            <x14:dxf>
              <fill>
                <patternFill>
                  <bgColor rgb="FFFF0000"/>
                </patternFill>
              </fill>
            </x14:dxf>
          </x14:cfRule>
          <xm:sqref>B6:D414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11000000}">
          <x14:formula1>
            <xm:f>'список 1'!$E$83:$E$91</xm:f>
          </x14:formula1>
          <xm:sqref>I14:I414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6"/>
  <sheetViews>
    <sheetView zoomScaleNormal="100" zoomScaleSheetLayoutView="100" workbookViewId="0">
      <selection sqref="A1:XFD1048576"/>
    </sheetView>
  </sheetViews>
  <sheetFormatPr defaultColWidth="9.109375" defaultRowHeight="11.4" x14ac:dyDescent="0.2"/>
  <cols>
    <col min="1" max="1" width="43.109375" style="54" customWidth="1"/>
    <col min="2" max="2" width="45.33203125" style="54" customWidth="1"/>
    <col min="3" max="16384" width="9.109375" style="54"/>
  </cols>
  <sheetData>
    <row r="1" spans="1:2" ht="141.75" customHeight="1" x14ac:dyDescent="0.2">
      <c r="A1" s="103" t="s">
        <v>352</v>
      </c>
      <c r="B1" s="104"/>
    </row>
    <row r="2" spans="1:2" x14ac:dyDescent="0.2">
      <c r="A2" s="105" t="s">
        <v>353</v>
      </c>
      <c r="B2" s="105" t="s">
        <v>354</v>
      </c>
    </row>
    <row r="3" spans="1:2" ht="159.75" customHeight="1" x14ac:dyDescent="0.2">
      <c r="A3" s="104"/>
      <c r="B3" s="104"/>
    </row>
    <row r="4" spans="1:2" x14ac:dyDescent="0.2">
      <c r="A4" s="106" t="s">
        <v>355</v>
      </c>
      <c r="B4" s="106" t="s">
        <v>356</v>
      </c>
    </row>
    <row r="5" spans="1:2" ht="120" customHeight="1" x14ac:dyDescent="0.2">
      <c r="A5" s="104"/>
      <c r="B5" s="104"/>
    </row>
    <row r="6" spans="1:2" x14ac:dyDescent="0.2">
      <c r="A6" s="106" t="s">
        <v>357</v>
      </c>
      <c r="B6" s="106" t="s">
        <v>358</v>
      </c>
    </row>
  </sheetData>
  <pageMargins left="0.7" right="0.7" top="0.75" bottom="0.75" header="0.3" footer="0.3"/>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K7"/>
  <sheetViews>
    <sheetView zoomScaleNormal="100" zoomScaleSheetLayoutView="100" workbookViewId="0">
      <selection sqref="A1:XFD1048576"/>
    </sheetView>
  </sheetViews>
  <sheetFormatPr defaultColWidth="9.109375" defaultRowHeight="13.8" x14ac:dyDescent="0.25"/>
  <cols>
    <col min="1" max="1" width="75.6640625" style="21" customWidth="1"/>
    <col min="2" max="16384" width="9.109375" style="21"/>
  </cols>
  <sheetData>
    <row r="1" spans="1:11" x14ac:dyDescent="0.25">
      <c r="A1" s="107" t="s">
        <v>359</v>
      </c>
      <c r="B1" s="108"/>
      <c r="C1" s="108"/>
      <c r="D1" s="108"/>
      <c r="E1" s="108"/>
      <c r="F1" s="108"/>
      <c r="G1" s="108"/>
      <c r="H1" s="108"/>
      <c r="I1" s="108"/>
      <c r="J1" s="108"/>
      <c r="K1" s="108"/>
    </row>
    <row r="2" spans="1:11" x14ac:dyDescent="0.25">
      <c r="A2" s="109" t="s">
        <v>360</v>
      </c>
    </row>
    <row r="3" spans="1:11" ht="138.75" customHeight="1" x14ac:dyDescent="0.25">
      <c r="A3" s="109"/>
    </row>
    <row r="4" spans="1:11" ht="12.75" customHeight="1" x14ac:dyDescent="0.25">
      <c r="A4" s="109" t="s">
        <v>361</v>
      </c>
    </row>
    <row r="5" spans="1:11" ht="163.5" customHeight="1" x14ac:dyDescent="0.25">
      <c r="A5" s="109"/>
    </row>
    <row r="6" spans="1:11" x14ac:dyDescent="0.25">
      <c r="A6" s="109" t="s">
        <v>362</v>
      </c>
    </row>
    <row r="7" spans="1:11" ht="162.75" customHeight="1" x14ac:dyDescent="0.25">
      <c r="A7" s="109"/>
    </row>
  </sheetData>
  <pageMargins left="0.7" right="0.7" top="0.75" bottom="0.75" header="0.3" footer="0.3"/>
  <pageSetup paperSize="9" orientation="portrait" r:id="rId1"/>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topLeftCell="A19" zoomScale="90" zoomScaleNormal="90" workbookViewId="0">
      <selection activeCell="E36" sqref="E36:L36"/>
    </sheetView>
  </sheetViews>
  <sheetFormatPr defaultColWidth="9.109375" defaultRowHeight="13.8" x14ac:dyDescent="0.25"/>
  <cols>
    <col min="1" max="1" width="47.44140625" style="21" customWidth="1"/>
    <col min="2" max="2" width="29.44140625" style="21" customWidth="1"/>
    <col min="3" max="3" width="9.109375" style="21"/>
    <col min="4" max="4" width="6" style="21" customWidth="1"/>
    <col min="5" max="5" width="5.6640625" style="21" customWidth="1"/>
    <col min="6" max="6" width="5.88671875" style="21" customWidth="1"/>
    <col min="7" max="7" width="9.109375" style="21"/>
    <col min="8" max="8" width="1.109375" style="21" customWidth="1"/>
    <col min="9" max="9" width="7.44140625" style="21" customWidth="1"/>
    <col min="10" max="10" width="3.6640625" style="21" customWidth="1"/>
    <col min="11" max="11" width="3.88671875" style="21" customWidth="1"/>
    <col min="12" max="12" width="2" style="21" customWidth="1"/>
    <col min="13" max="16384" width="9.109375" style="21"/>
  </cols>
  <sheetData>
    <row r="1" spans="1:12" ht="15.75" customHeight="1" x14ac:dyDescent="0.25">
      <c r="A1" s="85"/>
      <c r="B1" s="85"/>
      <c r="C1" s="85"/>
      <c r="D1" s="86"/>
      <c r="E1" s="86"/>
      <c r="F1" s="653"/>
      <c r="G1" s="653"/>
      <c r="H1" s="653"/>
      <c r="I1" s="653"/>
      <c r="J1" s="653"/>
      <c r="K1" s="85"/>
      <c r="L1" s="85"/>
    </row>
    <row r="2" spans="1:12" ht="15" customHeight="1" x14ac:dyDescent="0.25">
      <c r="A2" s="87"/>
      <c r="B2" s="88"/>
      <c r="C2" s="88"/>
      <c r="D2" s="654"/>
      <c r="E2" s="654"/>
      <c r="F2" s="654"/>
      <c r="G2" s="654"/>
      <c r="H2" s="654"/>
      <c r="I2" s="655"/>
      <c r="J2" s="655"/>
      <c r="K2" s="88"/>
      <c r="L2" s="88"/>
    </row>
    <row r="3" spans="1:12" x14ac:dyDescent="0.25">
      <c r="A3" s="87"/>
      <c r="B3" s="88"/>
      <c r="C3" s="88"/>
      <c r="D3" s="89"/>
      <c r="E3" s="89"/>
      <c r="F3" s="89"/>
      <c r="G3" s="89"/>
      <c r="H3" s="89"/>
      <c r="I3" s="90"/>
      <c r="J3" s="90"/>
      <c r="K3" s="88"/>
      <c r="L3" s="88"/>
    </row>
    <row r="4" spans="1:12" x14ac:dyDescent="0.25">
      <c r="A4" s="656" t="s">
        <v>321</v>
      </c>
      <c r="B4" s="656"/>
      <c r="C4" s="656"/>
      <c r="D4" s="656"/>
      <c r="E4" s="656"/>
      <c r="F4" s="656"/>
      <c r="G4" s="656"/>
      <c r="H4" s="656"/>
      <c r="I4" s="656"/>
      <c r="J4" s="656"/>
      <c r="K4" s="656"/>
      <c r="L4" s="656"/>
    </row>
    <row r="5" spans="1:12" x14ac:dyDescent="0.25">
      <c r="A5" s="91"/>
      <c r="B5" s="88"/>
      <c r="C5" s="88"/>
      <c r="D5" s="88"/>
      <c r="E5" s="88"/>
      <c r="F5" s="88"/>
      <c r="G5" s="88"/>
      <c r="H5" s="88"/>
      <c r="I5" s="88"/>
      <c r="J5" s="88"/>
      <c r="K5" s="88"/>
      <c r="L5" s="88"/>
    </row>
    <row r="6" spans="1:12" ht="42" customHeight="1" x14ac:dyDescent="0.25">
      <c r="A6" s="92" t="s">
        <v>322</v>
      </c>
      <c r="B6" s="644"/>
      <c r="C6" s="645"/>
      <c r="D6" s="645"/>
      <c r="E6" s="645"/>
      <c r="F6" s="645"/>
      <c r="G6" s="645"/>
      <c r="H6" s="645"/>
      <c r="I6" s="645"/>
      <c r="J6" s="645"/>
      <c r="K6" s="645"/>
      <c r="L6" s="646"/>
    </row>
    <row r="7" spans="1:12" ht="20.399999999999999" x14ac:dyDescent="0.25">
      <c r="A7" s="93" t="s">
        <v>737</v>
      </c>
      <c r="B7" s="644"/>
      <c r="C7" s="645"/>
      <c r="D7" s="645"/>
      <c r="E7" s="645"/>
      <c r="F7" s="645"/>
      <c r="G7" s="645"/>
      <c r="H7" s="645"/>
      <c r="I7" s="645"/>
      <c r="J7" s="645"/>
      <c r="K7" s="645"/>
      <c r="L7" s="646"/>
    </row>
    <row r="8" spans="1:12" x14ac:dyDescent="0.25">
      <c r="A8" s="93" t="s">
        <v>323</v>
      </c>
      <c r="B8" s="644"/>
      <c r="C8" s="645"/>
      <c r="D8" s="645"/>
      <c r="E8" s="645"/>
      <c r="F8" s="645"/>
      <c r="G8" s="645"/>
      <c r="H8" s="645"/>
      <c r="I8" s="645"/>
      <c r="J8" s="645"/>
      <c r="K8" s="645"/>
      <c r="L8" s="646"/>
    </row>
    <row r="9" spans="1:12" x14ac:dyDescent="0.25">
      <c r="A9" s="93" t="s">
        <v>324</v>
      </c>
      <c r="B9" s="644"/>
      <c r="C9" s="645"/>
      <c r="D9" s="645"/>
      <c r="E9" s="645"/>
      <c r="F9" s="645"/>
      <c r="G9" s="645"/>
      <c r="H9" s="645"/>
      <c r="I9" s="645"/>
      <c r="J9" s="645"/>
      <c r="K9" s="645"/>
      <c r="L9" s="646"/>
    </row>
    <row r="10" spans="1:12" x14ac:dyDescent="0.25">
      <c r="A10" s="93" t="s">
        <v>325</v>
      </c>
      <c r="B10" s="644"/>
      <c r="C10" s="645"/>
      <c r="D10" s="645"/>
      <c r="E10" s="645"/>
      <c r="F10" s="645"/>
      <c r="G10" s="645"/>
      <c r="H10" s="645"/>
      <c r="I10" s="645"/>
      <c r="J10" s="645"/>
      <c r="K10" s="645"/>
      <c r="L10" s="646"/>
    </row>
    <row r="11" spans="1:12" x14ac:dyDescent="0.25">
      <c r="A11" s="94" t="s">
        <v>326</v>
      </c>
      <c r="B11" s="644"/>
      <c r="C11" s="645"/>
      <c r="D11" s="645"/>
      <c r="E11" s="645"/>
      <c r="F11" s="645"/>
      <c r="G11" s="645"/>
      <c r="H11" s="645"/>
      <c r="I11" s="645"/>
      <c r="J11" s="645"/>
      <c r="K11" s="645"/>
      <c r="L11" s="646"/>
    </row>
    <row r="12" spans="1:12" x14ac:dyDescent="0.25">
      <c r="A12" s="93" t="s">
        <v>327</v>
      </c>
      <c r="B12" s="644" t="s">
        <v>328</v>
      </c>
      <c r="C12" s="645"/>
      <c r="D12" s="645"/>
      <c r="E12" s="645"/>
      <c r="F12" s="645"/>
      <c r="G12" s="645"/>
      <c r="H12" s="645"/>
      <c r="I12" s="645"/>
      <c r="J12" s="645"/>
      <c r="K12" s="645"/>
      <c r="L12" s="646"/>
    </row>
    <row r="13" spans="1:12" x14ac:dyDescent="0.25">
      <c r="A13" s="94" t="s">
        <v>329</v>
      </c>
      <c r="B13" s="644"/>
      <c r="C13" s="645"/>
      <c r="D13" s="645"/>
      <c r="E13" s="645"/>
      <c r="F13" s="645"/>
      <c r="G13" s="645"/>
      <c r="H13" s="645"/>
      <c r="I13" s="645"/>
      <c r="J13" s="645"/>
      <c r="K13" s="645"/>
      <c r="L13" s="646"/>
    </row>
    <row r="14" spans="1:12" x14ac:dyDescent="0.25">
      <c r="A14" s="93" t="s">
        <v>330</v>
      </c>
      <c r="B14" s="644"/>
      <c r="C14" s="645"/>
      <c r="D14" s="645"/>
      <c r="E14" s="645"/>
      <c r="F14" s="645"/>
      <c r="G14" s="645"/>
      <c r="H14" s="645"/>
      <c r="I14" s="645"/>
      <c r="J14" s="645"/>
      <c r="K14" s="645"/>
      <c r="L14" s="646"/>
    </row>
    <row r="15" spans="1:12" ht="15" customHeight="1" x14ac:dyDescent="0.25">
      <c r="A15" s="95" t="s">
        <v>331</v>
      </c>
      <c r="B15" s="95" t="s">
        <v>332</v>
      </c>
      <c r="C15" s="647" t="s">
        <v>333</v>
      </c>
      <c r="D15" s="648"/>
      <c r="E15" s="648"/>
      <c r="F15" s="648"/>
      <c r="G15" s="648"/>
      <c r="H15" s="648"/>
      <c r="I15" s="648"/>
      <c r="J15" s="648"/>
      <c r="K15" s="648"/>
      <c r="L15" s="649"/>
    </row>
    <row r="16" spans="1:12" ht="51" x14ac:dyDescent="0.25">
      <c r="A16" s="93" t="s">
        <v>734</v>
      </c>
      <c r="B16" s="48" t="s">
        <v>334</v>
      </c>
      <c r="C16" s="626"/>
      <c r="D16" s="627"/>
      <c r="E16" s="627"/>
      <c r="F16" s="627"/>
      <c r="G16" s="627"/>
      <c r="H16" s="627"/>
      <c r="I16" s="627"/>
      <c r="J16" s="627"/>
      <c r="K16" s="627"/>
      <c r="L16" s="628"/>
    </row>
    <row r="17" spans="1:12" ht="11.25" customHeight="1" x14ac:dyDescent="0.25">
      <c r="A17" s="96" t="s">
        <v>335</v>
      </c>
      <c r="B17" s="647" t="s">
        <v>42</v>
      </c>
      <c r="C17" s="648"/>
      <c r="D17" s="648"/>
      <c r="E17" s="648"/>
      <c r="F17" s="648"/>
      <c r="G17" s="648"/>
      <c r="H17" s="648"/>
      <c r="I17" s="648"/>
      <c r="J17" s="648"/>
      <c r="K17" s="648"/>
      <c r="L17" s="649"/>
    </row>
    <row r="18" spans="1:12" x14ac:dyDescent="0.25">
      <c r="A18" s="650" t="s">
        <v>336</v>
      </c>
      <c r="B18" s="651"/>
      <c r="C18" s="651"/>
      <c r="D18" s="651"/>
      <c r="E18" s="651"/>
      <c r="F18" s="651"/>
      <c r="G18" s="651"/>
      <c r="H18" s="651"/>
      <c r="I18" s="651"/>
      <c r="J18" s="651"/>
      <c r="K18" s="651"/>
      <c r="L18" s="652"/>
    </row>
    <row r="19" spans="1:12" ht="30.6" x14ac:dyDescent="0.25">
      <c r="A19" s="93" t="s">
        <v>337</v>
      </c>
      <c r="B19" s="626"/>
      <c r="C19" s="627"/>
      <c r="D19" s="627"/>
      <c r="E19" s="627"/>
      <c r="F19" s="627"/>
      <c r="G19" s="627"/>
      <c r="H19" s="627"/>
      <c r="I19" s="627"/>
      <c r="J19" s="627"/>
      <c r="K19" s="627"/>
      <c r="L19" s="628"/>
    </row>
    <row r="20" spans="1:12" ht="30.6" x14ac:dyDescent="0.25">
      <c r="A20" s="93" t="s">
        <v>338</v>
      </c>
      <c r="B20" s="626"/>
      <c r="C20" s="627"/>
      <c r="D20" s="627"/>
      <c r="E20" s="627"/>
      <c r="F20" s="627"/>
      <c r="G20" s="627"/>
      <c r="H20" s="627"/>
      <c r="I20" s="627"/>
      <c r="J20" s="627"/>
      <c r="K20" s="627"/>
      <c r="L20" s="628"/>
    </row>
    <row r="21" spans="1:12" x14ac:dyDescent="0.25">
      <c r="A21" s="92" t="s">
        <v>339</v>
      </c>
      <c r="B21" s="626"/>
      <c r="C21" s="627"/>
      <c r="D21" s="627"/>
      <c r="E21" s="627"/>
      <c r="F21" s="627"/>
      <c r="G21" s="627"/>
      <c r="H21" s="627"/>
      <c r="I21" s="627"/>
      <c r="J21" s="627"/>
      <c r="K21" s="627"/>
      <c r="L21" s="628"/>
    </row>
    <row r="22" spans="1:12" x14ac:dyDescent="0.25">
      <c r="A22" s="623" t="s">
        <v>340</v>
      </c>
      <c r="B22" s="624"/>
      <c r="C22" s="624"/>
      <c r="D22" s="624"/>
      <c r="E22" s="624"/>
      <c r="F22" s="624"/>
      <c r="G22" s="624"/>
      <c r="H22" s="624"/>
      <c r="I22" s="624"/>
      <c r="J22" s="624"/>
      <c r="K22" s="624"/>
      <c r="L22" s="625"/>
    </row>
    <row r="23" spans="1:12" ht="30.6" x14ac:dyDescent="0.25">
      <c r="A23" s="93" t="s">
        <v>341</v>
      </c>
      <c r="B23" s="626"/>
      <c r="C23" s="627"/>
      <c r="D23" s="627"/>
      <c r="E23" s="627"/>
      <c r="F23" s="627"/>
      <c r="G23" s="627"/>
      <c r="H23" s="627"/>
      <c r="I23" s="627"/>
      <c r="J23" s="627"/>
      <c r="K23" s="627"/>
      <c r="L23" s="628"/>
    </row>
    <row r="24" spans="1:12" ht="30.6" x14ac:dyDescent="0.25">
      <c r="A24" s="93" t="s">
        <v>338</v>
      </c>
      <c r="B24" s="626"/>
      <c r="C24" s="627"/>
      <c r="D24" s="627"/>
      <c r="E24" s="627"/>
      <c r="F24" s="627"/>
      <c r="G24" s="627"/>
      <c r="H24" s="627"/>
      <c r="I24" s="627"/>
      <c r="J24" s="627"/>
      <c r="K24" s="627"/>
      <c r="L24" s="628"/>
    </row>
    <row r="25" spans="1:12" x14ac:dyDescent="0.25">
      <c r="A25" s="92" t="s">
        <v>342</v>
      </c>
      <c r="B25" s="626"/>
      <c r="C25" s="627"/>
      <c r="D25" s="627"/>
      <c r="E25" s="627"/>
      <c r="F25" s="627"/>
      <c r="G25" s="627"/>
      <c r="H25" s="627"/>
      <c r="I25" s="627"/>
      <c r="J25" s="627"/>
      <c r="K25" s="627"/>
      <c r="L25" s="628"/>
    </row>
    <row r="26" spans="1:12" x14ac:dyDescent="0.25">
      <c r="A26" s="623" t="s">
        <v>343</v>
      </c>
      <c r="B26" s="624"/>
      <c r="C26" s="624"/>
      <c r="D26" s="624"/>
      <c r="E26" s="624"/>
      <c r="F26" s="624"/>
      <c r="G26" s="624"/>
      <c r="H26" s="624"/>
      <c r="I26" s="624"/>
      <c r="J26" s="624"/>
      <c r="K26" s="624"/>
      <c r="L26" s="625"/>
    </row>
    <row r="27" spans="1:12" ht="30.6" x14ac:dyDescent="0.25">
      <c r="A27" s="93" t="s">
        <v>344</v>
      </c>
      <c r="B27" s="626"/>
      <c r="C27" s="627"/>
      <c r="D27" s="627"/>
      <c r="E27" s="627"/>
      <c r="F27" s="627"/>
      <c r="G27" s="627"/>
      <c r="H27" s="627"/>
      <c r="I27" s="627"/>
      <c r="J27" s="627"/>
      <c r="K27" s="627"/>
      <c r="L27" s="628"/>
    </row>
    <row r="28" spans="1:12" ht="30.6" x14ac:dyDescent="0.25">
      <c r="A28" s="93" t="s">
        <v>338</v>
      </c>
      <c r="B28" s="626"/>
      <c r="C28" s="627"/>
      <c r="D28" s="627"/>
      <c r="E28" s="627"/>
      <c r="F28" s="627"/>
      <c r="G28" s="627"/>
      <c r="H28" s="627"/>
      <c r="I28" s="627"/>
      <c r="J28" s="627"/>
      <c r="K28" s="627"/>
      <c r="L28" s="628"/>
    </row>
    <row r="29" spans="1:12" x14ac:dyDescent="0.25">
      <c r="A29" s="92" t="s">
        <v>345</v>
      </c>
      <c r="B29" s="626"/>
      <c r="C29" s="627"/>
      <c r="D29" s="627"/>
      <c r="E29" s="627"/>
      <c r="F29" s="627"/>
      <c r="G29" s="627"/>
      <c r="H29" s="627"/>
      <c r="I29" s="627"/>
      <c r="J29" s="627"/>
      <c r="K29" s="627"/>
      <c r="L29" s="628"/>
    </row>
    <row r="30" spans="1:12" x14ac:dyDescent="0.25">
      <c r="A30" s="623" t="s">
        <v>346</v>
      </c>
      <c r="B30" s="624"/>
      <c r="C30" s="624"/>
      <c r="D30" s="624"/>
      <c r="E30" s="624"/>
      <c r="F30" s="624"/>
      <c r="G30" s="624"/>
      <c r="H30" s="624"/>
      <c r="I30" s="624"/>
      <c r="J30" s="624"/>
      <c r="K30" s="624"/>
      <c r="L30" s="625"/>
    </row>
    <row r="31" spans="1:12" ht="20.399999999999999" x14ac:dyDescent="0.25">
      <c r="A31" s="93" t="s">
        <v>347</v>
      </c>
      <c r="B31" s="629"/>
      <c r="C31" s="630"/>
      <c r="D31" s="630"/>
      <c r="E31" s="630"/>
      <c r="F31" s="630"/>
      <c r="G31" s="630"/>
      <c r="H31" s="630"/>
      <c r="I31" s="630"/>
      <c r="J31" s="630"/>
      <c r="K31" s="630"/>
      <c r="L31" s="631"/>
    </row>
    <row r="32" spans="1:12" ht="21" thickBot="1" x14ac:dyDescent="0.3">
      <c r="A32" s="97" t="s">
        <v>347</v>
      </c>
      <c r="B32" s="632"/>
      <c r="C32" s="633"/>
      <c r="D32" s="633"/>
      <c r="E32" s="633"/>
      <c r="F32" s="633"/>
      <c r="G32" s="633"/>
      <c r="H32" s="633"/>
      <c r="I32" s="633"/>
      <c r="J32" s="633"/>
      <c r="K32" s="633"/>
      <c r="L32" s="634"/>
    </row>
    <row r="33" spans="1:12" ht="26.25" customHeight="1" x14ac:dyDescent="0.25">
      <c r="A33" s="98" t="s">
        <v>348</v>
      </c>
      <c r="B33" s="635"/>
      <c r="C33" s="636"/>
      <c r="D33" s="636"/>
      <c r="E33" s="636"/>
      <c r="F33" s="636"/>
      <c r="G33" s="636"/>
      <c r="H33" s="636"/>
      <c r="I33" s="636"/>
      <c r="J33" s="636"/>
      <c r="K33" s="636"/>
      <c r="L33" s="637"/>
    </row>
    <row r="34" spans="1:12" x14ac:dyDescent="0.25">
      <c r="A34" s="99" t="s">
        <v>349</v>
      </c>
      <c r="B34" s="638"/>
      <c r="C34" s="639"/>
      <c r="D34" s="639"/>
      <c r="E34" s="639"/>
      <c r="F34" s="639"/>
      <c r="G34" s="639"/>
      <c r="H34" s="639"/>
      <c r="I34" s="639"/>
      <c r="J34" s="639"/>
      <c r="K34" s="639"/>
      <c r="L34" s="640"/>
    </row>
    <row r="35" spans="1:12" x14ac:dyDescent="0.25">
      <c r="A35" s="100" t="s">
        <v>350</v>
      </c>
      <c r="B35" s="641">
        <f ca="1" xml:space="preserve"> TODAY()</f>
        <v>45978</v>
      </c>
      <c r="C35" s="642"/>
      <c r="D35" s="642"/>
      <c r="E35" s="642"/>
      <c r="F35" s="642"/>
      <c r="G35" s="642"/>
      <c r="H35" s="642"/>
      <c r="I35" s="642"/>
      <c r="J35" s="642"/>
      <c r="K35" s="642"/>
      <c r="L35" s="643"/>
    </row>
    <row r="36" spans="1:12" ht="23.25" customHeight="1" thickBot="1" x14ac:dyDescent="0.3">
      <c r="A36" s="101" t="s">
        <v>351</v>
      </c>
      <c r="B36" s="102" t="s">
        <v>306</v>
      </c>
      <c r="C36" s="620"/>
      <c r="D36" s="620"/>
      <c r="E36" s="621" t="s">
        <v>736</v>
      </c>
      <c r="F36" s="621"/>
      <c r="G36" s="621"/>
      <c r="H36" s="621"/>
      <c r="I36" s="621"/>
      <c r="J36" s="621"/>
      <c r="K36" s="621"/>
      <c r="L36" s="622"/>
    </row>
  </sheetData>
  <mergeCells count="36">
    <mergeCell ref="B13:L13"/>
    <mergeCell ref="F1:J1"/>
    <mergeCell ref="D2:H2"/>
    <mergeCell ref="I2:J2"/>
    <mergeCell ref="A4:L4"/>
    <mergeCell ref="B6:L6"/>
    <mergeCell ref="B7:L7"/>
    <mergeCell ref="B8:L8"/>
    <mergeCell ref="B9:L9"/>
    <mergeCell ref="B10:L10"/>
    <mergeCell ref="B11:L11"/>
    <mergeCell ref="B12:L12"/>
    <mergeCell ref="B25:L25"/>
    <mergeCell ref="B14:L14"/>
    <mergeCell ref="C15:L15"/>
    <mergeCell ref="C16:L16"/>
    <mergeCell ref="B17:L17"/>
    <mergeCell ref="A18:L18"/>
    <mergeCell ref="B19:L19"/>
    <mergeCell ref="B20:L20"/>
    <mergeCell ref="B21:L21"/>
    <mergeCell ref="A22:L22"/>
    <mergeCell ref="B23:L23"/>
    <mergeCell ref="B24:L24"/>
    <mergeCell ref="C36:D36"/>
    <mergeCell ref="E36:L36"/>
    <mergeCell ref="A26:L26"/>
    <mergeCell ref="B27:L27"/>
    <mergeCell ref="B28:L28"/>
    <mergeCell ref="B29:L29"/>
    <mergeCell ref="A30:L30"/>
    <mergeCell ref="B31:L31"/>
    <mergeCell ref="B32:L32"/>
    <mergeCell ref="B33:L33"/>
    <mergeCell ref="B34:L34"/>
    <mergeCell ref="B35:L35"/>
  </mergeCells>
  <dataValidations count="2">
    <dataValidation type="list" allowBlank="1" showInputMessage="1" showErrorMessage="1" sqref="B16" xr:uid="{00000000-0002-0000-0500-000000000000}">
      <formula1>"Соответствует, Несоответствует"</formula1>
    </dataValidation>
    <dataValidation type="list" allowBlank="1" showInputMessage="1" showErrorMessage="1" sqref="B12:L12" xr:uid="{00000000-0002-0000-0500-000001000000}">
      <formula1>"Рыночная стоимость, Ликвидационная стоимость"</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J101"/>
  <sheetViews>
    <sheetView workbookViewId="0">
      <selection activeCell="C9" sqref="C9"/>
    </sheetView>
  </sheetViews>
  <sheetFormatPr defaultRowHeight="14.4" x14ac:dyDescent="0.3"/>
  <cols>
    <col min="1" max="1" width="5.109375" customWidth="1"/>
    <col min="2" max="2" width="26.44140625" customWidth="1"/>
    <col min="3" max="7" width="52.6640625" customWidth="1"/>
    <col min="8" max="8" width="12.5546875" customWidth="1"/>
    <col min="10" max="10" width="68.88671875" customWidth="1"/>
  </cols>
  <sheetData>
    <row r="1" spans="1:10" ht="43.8" thickBot="1" x14ac:dyDescent="0.35">
      <c r="A1" s="518" t="s">
        <v>711</v>
      </c>
      <c r="B1" s="519" t="s">
        <v>712</v>
      </c>
      <c r="C1" s="519" t="s">
        <v>713</v>
      </c>
      <c r="D1" s="520" t="s">
        <v>714</v>
      </c>
      <c r="E1" s="521" t="s">
        <v>715</v>
      </c>
      <c r="F1" s="520" t="s">
        <v>716</v>
      </c>
      <c r="G1" s="521" t="s">
        <v>717</v>
      </c>
      <c r="H1" s="522" t="s">
        <v>718</v>
      </c>
      <c r="I1" s="519" t="s">
        <v>719</v>
      </c>
      <c r="J1" s="519" t="s">
        <v>720</v>
      </c>
    </row>
    <row r="2" spans="1:10" ht="15" thickBot="1" x14ac:dyDescent="0.35">
      <c r="A2" s="523">
        <v>1</v>
      </c>
      <c r="B2" s="524" t="s">
        <v>721</v>
      </c>
      <c r="C2" s="525" t="s">
        <v>722</v>
      </c>
      <c r="D2" s="526" t="s">
        <v>721</v>
      </c>
      <c r="E2" s="526" t="s">
        <v>723</v>
      </c>
      <c r="F2" s="526" t="s">
        <v>724</v>
      </c>
      <c r="G2" s="527"/>
      <c r="H2" s="528">
        <f>LEN(C2)</f>
        <v>14</v>
      </c>
      <c r="I2" s="529" t="str">
        <f>IF(OR(AND(B2&lt;&gt;"",C2&lt;&gt;"",J2=""),AND(B2="",C2&lt;&gt;"",J2="VIN номер обязателен к заполнению при наличии. ")),"ОК","Х")</f>
        <v>ОК</v>
      </c>
      <c r="J2" s="530" t="str">
        <f>IF(B2="","VIN номер обязателен к заполнению при наличии. ",
IF(AND(LEN(B2)=17,'[3]Технический лист'!S2&gt;0),"Использован недопустимый символ в VIN номере. ","")&amp;
IF(AND(LEN(B2)=11,'[3]Технический лист 2'!M2&gt;0),"Использован недопустимый символ в VIN номере. ","")&amp;
IF(OR(LEN(B2)=17,LEN(B2)=11),"","Неверное количество знаков VIN номера. "))
&amp;IF(C2="","Описание не заполнено. ",IF(LEN(C2)&lt;=4000,"","Превышено допустимое количество знаков в поле описания (можно не более 4000 знаков)"))</f>
        <v/>
      </c>
    </row>
    <row r="3" spans="1:10" x14ac:dyDescent="0.3">
      <c r="A3" s="523">
        <v>2</v>
      </c>
      <c r="B3" s="524" t="s">
        <v>725</v>
      </c>
      <c r="C3" s="531" t="s">
        <v>726</v>
      </c>
      <c r="D3" s="526" t="s">
        <v>725</v>
      </c>
      <c r="E3" s="526" t="s">
        <v>727</v>
      </c>
      <c r="F3" s="526" t="s">
        <v>728</v>
      </c>
      <c r="G3" s="527"/>
      <c r="H3" s="528">
        <f t="shared" ref="H3:H66" si="0">LEN(C3)</f>
        <v>13</v>
      </c>
      <c r="I3" s="529" t="str">
        <f t="shared" ref="I3:I66" si="1">IF(OR(AND(B3&lt;&gt;"",C3&lt;&gt;"",J3=""),AND(B3="",C3&lt;&gt;"",J3="VIN номер обязателен к заполнению при наличии. ")),"ОК","Х")</f>
        <v>ОК</v>
      </c>
      <c r="J3" s="530" t="str">
        <f>IF(B3="","VIN номер обязателен к заполнению при наличии. ",
IF(AND(LEN(B3)=17,'[3]Технический лист'!S3&gt;0),"Использован недопустимый символ в VIN номере. ","")&amp;
IF(AND(LEN(B3)=11,'[3]Технический лист 2'!M3&gt;0),"Использован недопустимый символ в VIN номере. ","")&amp;
IF(OR(LEN(B3)=17,LEN(B3)=11),"","Неверное количество знаков VIN номера. "))
&amp;IF(C3="","Описание не заполнено. ",IF(LEN(C3)&lt;=4000,"","Превышено допустимое количество знаков в поле описания (можно не более 4000 знаков)"))</f>
        <v/>
      </c>
    </row>
    <row r="4" spans="1:10" ht="15" thickBot="1" x14ac:dyDescent="0.35">
      <c r="A4" s="523">
        <v>3</v>
      </c>
      <c r="B4" s="524"/>
      <c r="C4" s="532"/>
      <c r="D4" s="526"/>
      <c r="E4" s="526"/>
      <c r="F4" s="526"/>
      <c r="G4" s="527"/>
      <c r="H4" s="528">
        <f t="shared" si="0"/>
        <v>0</v>
      </c>
      <c r="I4" s="529" t="str">
        <f t="shared" si="1"/>
        <v>Х</v>
      </c>
      <c r="J4" s="530" t="str">
        <f>IF(B4="","VIN номер обязателен к заполнению при наличии. ",
IF(AND(LEN(B4)=17,'[3]Технический лист'!S4&gt;0),"Использован недопустимый символ в VIN номере. ","")&amp;
IF(AND(LEN(B4)=11,'[3]Технический лист 2'!M4&gt;0),"Использован недопустимый символ в VIN номере. ","")&amp;
IF(OR(LEN(B4)=17,LEN(B4)=11),"","Неверное количество знаков VIN номера. "))
&amp;IF(C4="","Описание не заполнено. ",IF(LEN(C4)&lt;=4000,"","Превышено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 spans="1:10" x14ac:dyDescent="0.3">
      <c r="A5" s="523">
        <v>4</v>
      </c>
      <c r="B5" s="524"/>
      <c r="C5" s="523"/>
      <c r="D5" s="523"/>
      <c r="E5" s="523"/>
      <c r="F5" s="523"/>
      <c r="G5" s="523"/>
      <c r="H5" s="528">
        <f t="shared" si="0"/>
        <v>0</v>
      </c>
      <c r="I5" s="529" t="str">
        <f t="shared" si="1"/>
        <v>Х</v>
      </c>
      <c r="J5" s="530" t="str">
        <f>IF(B5="","VIN номер обязателен к заполнению при наличии. ",
IF(AND(LEN(B5)=17,'[3]Технический лист'!S5&gt;0),"Использован недопустимый символ в VIN номере. ","")&amp;
IF(AND(LEN(B5)=11,'[3]Технический лист 2'!M5&gt;0),"Использован недопустимый символ в VIN номере. ","")&amp;
IF(OR(LEN(B5)=17,LEN(B5)=11),"","Неверное количество знаков VIN номера. "))
&amp;IF(C5="","Описание не заполнено. ",IF(LEN(C5)&lt;=4000,"","Превышено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 spans="1:10" x14ac:dyDescent="0.3">
      <c r="A6" s="523">
        <v>5</v>
      </c>
      <c r="B6" s="524"/>
      <c r="C6" s="523"/>
      <c r="D6" s="523"/>
      <c r="E6" s="523"/>
      <c r="F6" s="523"/>
      <c r="G6" s="523"/>
      <c r="H6" s="528">
        <f t="shared" si="0"/>
        <v>0</v>
      </c>
      <c r="I6" s="529" t="str">
        <f t="shared" si="1"/>
        <v>Х</v>
      </c>
      <c r="J6" s="530" t="str">
        <f>IF(B6="","VIN номер обязателен к заполнению при наличии. ",
IF(AND(LEN(B6)=17,'[3]Технический лист'!S6&gt;0),"Использован недопустимый символ в VIN номере. ","")&amp;
IF(AND(LEN(B6)=11,'[3]Технический лист 2'!M6&gt;0),"Использован недопустимый символ в VIN номере. ","")&amp;
IF(OR(LEN(B6)=17,LEN(B6)=11),"","Неверное количество знаков VIN номера. "))
&amp;IF(C6="","Описание не заполнено. ",IF(LEN(C6)&lt;=4000,"","Превышено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 spans="1:10" x14ac:dyDescent="0.3">
      <c r="A7" s="523">
        <v>6</v>
      </c>
      <c r="B7" s="524"/>
      <c r="C7" s="523"/>
      <c r="D7" s="523"/>
      <c r="E7" s="523"/>
      <c r="F7" s="523"/>
      <c r="G7" s="523"/>
      <c r="H7" s="528">
        <f t="shared" si="0"/>
        <v>0</v>
      </c>
      <c r="I7" s="529" t="str">
        <f t="shared" si="1"/>
        <v>Х</v>
      </c>
      <c r="J7" s="530" t="str">
        <f>IF(B7="","VIN номер обязателен к заполнению при наличии. ",
IF(AND(LEN(B7)=17,'[3]Технический лист'!S7&gt;0),"Использован недопустимый символ в VIN номере. ","")&amp;
IF(AND(LEN(B7)=11,'[3]Технический лист 2'!M7&gt;0),"Использован недопустимый символ в VIN номере. ","")&amp;
IF(OR(LEN(B7)=17,LEN(B7)=11),"","Неверное количество знаков VIN номера. "))
&amp;IF(C7="","Описание не заполнено. ",IF(LEN(C7)&lt;=4000,"","Превышено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 spans="1:10" x14ac:dyDescent="0.3">
      <c r="A8" s="523">
        <v>7</v>
      </c>
      <c r="B8" s="524"/>
      <c r="C8" s="523"/>
      <c r="D8" s="523"/>
      <c r="E8" s="523"/>
      <c r="F8" s="523"/>
      <c r="G8" s="523"/>
      <c r="H8" s="528">
        <f t="shared" si="0"/>
        <v>0</v>
      </c>
      <c r="I8" s="529" t="str">
        <f t="shared" si="1"/>
        <v>Х</v>
      </c>
      <c r="J8" s="530" t="str">
        <f>IF(B8="","VIN номер обязателен к заполнению при наличии. ",
IF(AND(LEN(B8)=17,'[3]Технический лист'!S8&gt;0),"Использован недопустимый символ в VIN номере. ","")&amp;
IF(AND(LEN(B8)=11,'[3]Технический лист 2'!M8&gt;0),"Использован недопустимый символ в VIN номере. ","")&amp;
IF(OR(LEN(B8)=17,LEN(B8)=11),"","Неверное количество знаков VIN номера. "))
&amp;IF(C8="","Описание не заполнено. ",IF(LEN(C8)&lt;=4000,"","Превышено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 spans="1:10" x14ac:dyDescent="0.3">
      <c r="A9" s="523">
        <v>8</v>
      </c>
      <c r="B9" s="524"/>
      <c r="C9" s="523"/>
      <c r="D9" s="523"/>
      <c r="E9" s="523"/>
      <c r="F9" s="523"/>
      <c r="G9" s="523"/>
      <c r="H9" s="528">
        <f t="shared" si="0"/>
        <v>0</v>
      </c>
      <c r="I9" s="529" t="str">
        <f t="shared" si="1"/>
        <v>Х</v>
      </c>
      <c r="J9" s="530" t="str">
        <f>IF(B9="","VIN номер обязателен к заполнению при наличии. ",
IF(AND(LEN(B9)=17,'[3]Технический лист'!S9&gt;0),"Использован недопустимый символ в VIN номере. ","")&amp;
IF(AND(LEN(B9)=11,'[3]Технический лист 2'!M9&gt;0),"Использован недопустимый символ в VIN номере. ","")&amp;
IF(OR(LEN(B9)=17,LEN(B9)=11),"","Неверное количество знаков VIN номера. "))
&amp;IF(C9="","Описание не заполнено. ",IF(LEN(C9)&lt;=4000,"","Превышено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 spans="1:10" x14ac:dyDescent="0.3">
      <c r="A10" s="523">
        <v>9</v>
      </c>
      <c r="B10" s="524"/>
      <c r="C10" s="523"/>
      <c r="D10" s="523"/>
      <c r="E10" s="523"/>
      <c r="F10" s="523"/>
      <c r="G10" s="523"/>
      <c r="H10" s="528">
        <f t="shared" si="0"/>
        <v>0</v>
      </c>
      <c r="I10" s="529" t="str">
        <f t="shared" si="1"/>
        <v>Х</v>
      </c>
      <c r="J10" s="530" t="str">
        <f>IF(B10="","VIN номер обязателен к заполнению при наличии. ",
IF(AND(LEN(B10)=17,'[3]Технический лист'!S10&gt;0),"Использован недопустимый символ в VIN номере. ","")&amp;
IF(AND(LEN(B10)=11,'[3]Технический лист 2'!M10&gt;0),"Использован недопустимый символ в VIN номере. ","")&amp;
IF(OR(LEN(B10)=17,LEN(B10)=11),"","Неверное количество знаков VIN номера. "))
&amp;IF(C10="","Описание не заполнено. ",IF(LEN(C10)&lt;=4000,"","Превышено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1" spans="1:10" x14ac:dyDescent="0.3">
      <c r="A11" s="523">
        <v>10</v>
      </c>
      <c r="B11" s="524"/>
      <c r="C11" s="523"/>
      <c r="D11" s="523"/>
      <c r="E11" s="523"/>
      <c r="F11" s="523"/>
      <c r="G11" s="523"/>
      <c r="H11" s="528">
        <f t="shared" si="0"/>
        <v>0</v>
      </c>
      <c r="I11" s="529" t="str">
        <f t="shared" si="1"/>
        <v>Х</v>
      </c>
      <c r="J11" s="530" t="str">
        <f>IF(B11="","VIN номер обязателен к заполнению при наличии. ",
IF(AND(LEN(B11)=17,'[3]Технический лист'!S11&gt;0),"Использован недопустимый символ в VIN номере. ","")&amp;
IF(AND(LEN(B11)=11,'[3]Технический лист 2'!M11&gt;0),"Использован недопустимый символ в VIN номере. ","")&amp;
IF(OR(LEN(B11)=17,LEN(B11)=11),"","Неверное количество знаков VIN номера. "))
&amp;IF(C11="","Описание не заполнено. ",IF(LEN(C11)&lt;=4000,"","Превышено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2" spans="1:10" x14ac:dyDescent="0.3">
      <c r="A12" s="523">
        <v>11</v>
      </c>
      <c r="B12" s="524"/>
      <c r="C12" s="523"/>
      <c r="D12" s="523"/>
      <c r="E12" s="523"/>
      <c r="F12" s="523"/>
      <c r="G12" s="523"/>
      <c r="H12" s="528">
        <f t="shared" si="0"/>
        <v>0</v>
      </c>
      <c r="I12" s="529" t="str">
        <f t="shared" si="1"/>
        <v>Х</v>
      </c>
      <c r="J12" s="530" t="str">
        <f>IF(B12="","VIN номер обязателен к заполнению при наличии. ",
IF(AND(LEN(B12)=17,'[3]Технический лист'!S12&gt;0),"Использован недопустимый символ в VIN номере. ","")&amp;
IF(AND(LEN(B12)=11,'[3]Технический лист 2'!M12&gt;0),"Использован недопустимый символ в VIN номере. ","")&amp;
IF(OR(LEN(B12)=17,LEN(B12)=11),"","Неверное количество знаков VIN номера. "))
&amp;IF(C12="","Описание не заполнено. ",IF(LEN(C12)&lt;=4000,"","Превышено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3" spans="1:10" x14ac:dyDescent="0.3">
      <c r="A13" s="523">
        <v>12</v>
      </c>
      <c r="B13" s="524"/>
      <c r="C13" s="523"/>
      <c r="D13" s="523"/>
      <c r="E13" s="523"/>
      <c r="F13" s="523"/>
      <c r="G13" s="523"/>
      <c r="H13" s="528">
        <f t="shared" si="0"/>
        <v>0</v>
      </c>
      <c r="I13" s="529" t="str">
        <f t="shared" si="1"/>
        <v>Х</v>
      </c>
      <c r="J13" s="530" t="str">
        <f>IF(B13="","VIN номер обязателен к заполнению при наличии. ",
IF(AND(LEN(B13)=17,'[3]Технический лист'!S13&gt;0),"Использован недопустимый символ в VIN номере. ","")&amp;
IF(AND(LEN(B13)=11,'[3]Технический лист 2'!M13&gt;0),"Использован недопустимый символ в VIN номере. ","")&amp;
IF(OR(LEN(B13)=17,LEN(B13)=11),"","Неверное количество знаков VIN номера. "))
&amp;IF(C13="","Описание не заполнено. ",IF(LEN(C13)&lt;=4000,"","Превышено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4" spans="1:10" x14ac:dyDescent="0.3">
      <c r="A14" s="523">
        <v>13</v>
      </c>
      <c r="B14" s="524"/>
      <c r="C14" s="523"/>
      <c r="D14" s="523"/>
      <c r="E14" s="523"/>
      <c r="F14" s="523"/>
      <c r="G14" s="523"/>
      <c r="H14" s="528">
        <f t="shared" si="0"/>
        <v>0</v>
      </c>
      <c r="I14" s="529" t="str">
        <f t="shared" si="1"/>
        <v>Х</v>
      </c>
      <c r="J14" s="530" t="str">
        <f>IF(B14="","VIN номер обязателен к заполнению при наличии. ",
IF(AND(LEN(B14)=17,'[3]Технический лист'!S14&gt;0),"Использован недопустимый символ в VIN номере. ","")&amp;
IF(AND(LEN(B14)=11,'[3]Технический лист 2'!M14&gt;0),"Использован недопустимый символ в VIN номере. ","")&amp;
IF(OR(LEN(B14)=17,LEN(B14)=11),"","Неверное количество знаков VIN номера. "))
&amp;IF(C14="","Описание не заполнено. ",IF(LEN(C14)&lt;=4000,"","Превышено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5" spans="1:10" x14ac:dyDescent="0.3">
      <c r="A15" s="523">
        <v>14</v>
      </c>
      <c r="B15" s="524"/>
      <c r="C15" s="523"/>
      <c r="D15" s="523"/>
      <c r="E15" s="523"/>
      <c r="F15" s="523"/>
      <c r="G15" s="523"/>
      <c r="H15" s="528">
        <f t="shared" si="0"/>
        <v>0</v>
      </c>
      <c r="I15" s="529" t="str">
        <f t="shared" si="1"/>
        <v>Х</v>
      </c>
      <c r="J15" s="530" t="str">
        <f>IF(B15="","VIN номер обязателен к заполнению при наличии. ",
IF(AND(LEN(B15)=17,'[3]Технический лист'!S15&gt;0),"Использован недопустимый символ в VIN номере. ","")&amp;
IF(AND(LEN(B15)=11,'[3]Технический лист 2'!M15&gt;0),"Использован недопустимый символ в VIN номере. ","")&amp;
IF(OR(LEN(B15)=17,LEN(B15)=11),"","Неверное количество знаков VIN номера. "))
&amp;IF(C15="","Описание не заполнено. ",IF(LEN(C15)&lt;=4000,"","Превышено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6" spans="1:10" x14ac:dyDescent="0.3">
      <c r="A16" s="523">
        <v>15</v>
      </c>
      <c r="B16" s="524"/>
      <c r="C16" s="523"/>
      <c r="D16" s="523"/>
      <c r="E16" s="523"/>
      <c r="F16" s="523"/>
      <c r="G16" s="523"/>
      <c r="H16" s="528">
        <f t="shared" si="0"/>
        <v>0</v>
      </c>
      <c r="I16" s="529" t="str">
        <f t="shared" si="1"/>
        <v>Х</v>
      </c>
      <c r="J16" s="530" t="str">
        <f>IF(B16="","VIN номер обязателен к заполнению при наличии. ",
IF(AND(LEN(B16)=17,'[3]Технический лист'!S16&gt;0),"Использован недопустимый символ в VIN номере. ","")&amp;
IF(AND(LEN(B16)=11,'[3]Технический лист 2'!M16&gt;0),"Использован недопустимый символ в VIN номере. ","")&amp;
IF(OR(LEN(B16)=17,LEN(B16)=11),"","Неверное количество знаков VIN номера. "))
&amp;IF(C16="","Описание не заполнено. ",IF(LEN(C16)&lt;=4000,"","Превышено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7" spans="1:10" x14ac:dyDescent="0.3">
      <c r="A17" s="523">
        <v>16</v>
      </c>
      <c r="B17" s="524"/>
      <c r="C17" s="523"/>
      <c r="D17" s="523"/>
      <c r="E17" s="523"/>
      <c r="F17" s="523"/>
      <c r="G17" s="523"/>
      <c r="H17" s="528">
        <f t="shared" si="0"/>
        <v>0</v>
      </c>
      <c r="I17" s="529" t="str">
        <f t="shared" si="1"/>
        <v>Х</v>
      </c>
      <c r="J17" s="530" t="str">
        <f>IF(B17="","VIN номер обязателен к заполнению при наличии. ",
IF(AND(LEN(B17)=17,'[3]Технический лист'!S17&gt;0),"Использован недопустимый символ в VIN номере. ","")&amp;
IF(AND(LEN(B17)=11,'[3]Технический лист 2'!M17&gt;0),"Использован недопустимый символ в VIN номере. ","")&amp;
IF(OR(LEN(B17)=17,LEN(B17)=11),"","Неверное количество знаков VIN номера. "))
&amp;IF(C17="","Описание не заполнено. ",IF(LEN(C17)&lt;=4000,"","Превышено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8" spans="1:10" x14ac:dyDescent="0.3">
      <c r="A18" s="523">
        <v>17</v>
      </c>
      <c r="B18" s="524"/>
      <c r="C18" s="523"/>
      <c r="D18" s="523"/>
      <c r="E18" s="523"/>
      <c r="F18" s="523"/>
      <c r="G18" s="523"/>
      <c r="H18" s="528">
        <f t="shared" si="0"/>
        <v>0</v>
      </c>
      <c r="I18" s="529" t="str">
        <f t="shared" si="1"/>
        <v>Х</v>
      </c>
      <c r="J18" s="530" t="str">
        <f>IF(B18="","VIN номер обязателен к заполнению при наличии. ",
IF(AND(LEN(B18)=17,'[3]Технический лист'!S18&gt;0),"Использован недопустимый символ в VIN номере. ","")&amp;
IF(AND(LEN(B18)=11,'[3]Технический лист 2'!M18&gt;0),"Использован недопустимый символ в VIN номере. ","")&amp;
IF(OR(LEN(B18)=17,LEN(B18)=11),"","Неверное количество знаков VIN номера. "))
&amp;IF(C18="","Описание не заполнено. ",IF(LEN(C18)&lt;=4000,"","Превышено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9" spans="1:10" x14ac:dyDescent="0.3">
      <c r="A19" s="523">
        <v>18</v>
      </c>
      <c r="B19" s="524"/>
      <c r="C19" s="523"/>
      <c r="D19" s="523"/>
      <c r="E19" s="523"/>
      <c r="F19" s="523"/>
      <c r="G19" s="523"/>
      <c r="H19" s="528">
        <f t="shared" si="0"/>
        <v>0</v>
      </c>
      <c r="I19" s="529" t="str">
        <f t="shared" si="1"/>
        <v>Х</v>
      </c>
      <c r="J19" s="530" t="str">
        <f>IF(B19="","VIN номер обязателен к заполнению при наличии. ",
IF(AND(LEN(B19)=17,'[3]Технический лист'!S19&gt;0),"Использован недопустимый символ в VIN номере. ","")&amp;
IF(AND(LEN(B19)=11,'[3]Технический лист 2'!M19&gt;0),"Использован недопустимый символ в VIN номере. ","")&amp;
IF(OR(LEN(B19)=17,LEN(B19)=11),"","Неверное количество знаков VIN номера. "))
&amp;IF(C19="","Описание не заполнено. ",IF(LEN(C19)&lt;=4000,"","Превышено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0" spans="1:10" x14ac:dyDescent="0.3">
      <c r="A20" s="523">
        <v>19</v>
      </c>
      <c r="B20" s="524"/>
      <c r="C20" s="523"/>
      <c r="D20" s="523"/>
      <c r="E20" s="523"/>
      <c r="F20" s="523"/>
      <c r="G20" s="523"/>
      <c r="H20" s="528">
        <f t="shared" si="0"/>
        <v>0</v>
      </c>
      <c r="I20" s="529" t="str">
        <f t="shared" si="1"/>
        <v>Х</v>
      </c>
      <c r="J20" s="530" t="str">
        <f>IF(B20="","VIN номер обязателен к заполнению при наличии. ",
IF(AND(LEN(B20)=17,'[3]Технический лист'!S20&gt;0),"Использован недопустимый символ в VIN номере. ","")&amp;
IF(AND(LEN(B20)=11,'[3]Технический лист 2'!M20&gt;0),"Использован недопустимый символ в VIN номере. ","")&amp;
IF(OR(LEN(B20)=17,LEN(B20)=11),"","Неверное количество знаков VIN номера. "))
&amp;IF(C20="","Описание не заполнено. ",IF(LEN(C20)&lt;=4000,"","Превышено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1" spans="1:10" x14ac:dyDescent="0.3">
      <c r="A21" s="523">
        <v>20</v>
      </c>
      <c r="B21" s="524"/>
      <c r="C21" s="523"/>
      <c r="D21" s="523"/>
      <c r="E21" s="523"/>
      <c r="F21" s="523"/>
      <c r="G21" s="523"/>
      <c r="H21" s="528">
        <f t="shared" si="0"/>
        <v>0</v>
      </c>
      <c r="I21" s="529" t="str">
        <f t="shared" si="1"/>
        <v>Х</v>
      </c>
      <c r="J21" s="530" t="str">
        <f>IF(B21="","VIN номер обязателен к заполнению при наличии. ",
IF(AND(LEN(B21)=17,'[3]Технический лист'!S21&gt;0),"Использован недопустимый символ в VIN номере. ","")&amp;
IF(AND(LEN(B21)=11,'[3]Технический лист 2'!M21&gt;0),"Использован недопустимый символ в VIN номере. ","")&amp;
IF(OR(LEN(B21)=17,LEN(B21)=11),"","Неверное количество знаков VIN номера. "))
&amp;IF(C21="","Описание не заполнено. ",IF(LEN(C21)&lt;=4000,"","Превышено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2" spans="1:10" x14ac:dyDescent="0.3">
      <c r="A22" s="523">
        <v>21</v>
      </c>
      <c r="B22" s="524"/>
      <c r="C22" s="523"/>
      <c r="D22" s="523"/>
      <c r="E22" s="523"/>
      <c r="F22" s="523"/>
      <c r="G22" s="523"/>
      <c r="H22" s="528">
        <f t="shared" si="0"/>
        <v>0</v>
      </c>
      <c r="I22" s="529" t="str">
        <f t="shared" si="1"/>
        <v>Х</v>
      </c>
      <c r="J22" s="530" t="str">
        <f>IF(B22="","VIN номер обязателен к заполнению при наличии. ",
IF(AND(LEN(B22)=17,'[3]Технический лист'!S22&gt;0),"Использован недопустимый символ в VIN номере. ","")&amp;
IF(AND(LEN(B22)=11,'[3]Технический лист 2'!M22&gt;0),"Использован недопустимый символ в VIN номере. ","")&amp;
IF(OR(LEN(B22)=17,LEN(B22)=11),"","Неверное количество знаков VIN номера. "))
&amp;IF(C22="","Описание не заполнено. ",IF(LEN(C22)&lt;=4000,"","Превышено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3" spans="1:10" x14ac:dyDescent="0.3">
      <c r="A23" s="523">
        <v>22</v>
      </c>
      <c r="B23" s="524"/>
      <c r="C23" s="523"/>
      <c r="D23" s="523"/>
      <c r="E23" s="523"/>
      <c r="F23" s="523"/>
      <c r="G23" s="523"/>
      <c r="H23" s="528">
        <f t="shared" si="0"/>
        <v>0</v>
      </c>
      <c r="I23" s="529" t="str">
        <f t="shared" si="1"/>
        <v>Х</v>
      </c>
      <c r="J23" s="530" t="str">
        <f>IF(B23="","VIN номер обязателен к заполнению при наличии. ",
IF(AND(LEN(B23)=17,'[3]Технический лист'!S23&gt;0),"Использован недопустимый символ в VIN номере. ","")&amp;
IF(AND(LEN(B23)=11,'[3]Технический лист 2'!M23&gt;0),"Использован недопустимый символ в VIN номере. ","")&amp;
IF(OR(LEN(B23)=17,LEN(B23)=11),"","Неверное количество знаков VIN номера. "))
&amp;IF(C23="","Описание не заполнено. ",IF(LEN(C23)&lt;=4000,"","Превышено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4" spans="1:10" x14ac:dyDescent="0.3">
      <c r="A24" s="523">
        <v>23</v>
      </c>
      <c r="B24" s="524"/>
      <c r="C24" s="523"/>
      <c r="D24" s="523"/>
      <c r="E24" s="523"/>
      <c r="F24" s="523"/>
      <c r="G24" s="523"/>
      <c r="H24" s="528">
        <f t="shared" si="0"/>
        <v>0</v>
      </c>
      <c r="I24" s="529" t="str">
        <f t="shared" si="1"/>
        <v>Х</v>
      </c>
      <c r="J24" s="530" t="str">
        <f>IF(B24="","VIN номер обязателен к заполнению при наличии. ",
IF(AND(LEN(B24)=17,'[3]Технический лист'!S24&gt;0),"Использован недопустимый символ в VIN номере. ","")&amp;
IF(AND(LEN(B24)=11,'[3]Технический лист 2'!M24&gt;0),"Использован недопустимый символ в VIN номере. ","")&amp;
IF(OR(LEN(B24)=17,LEN(B24)=11),"","Неверное количество знаков VIN номера. "))
&amp;IF(C24="","Описание не заполнено. ",IF(LEN(C24)&lt;=4000,"","Превышено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5" spans="1:10" x14ac:dyDescent="0.3">
      <c r="A25" s="523">
        <v>24</v>
      </c>
      <c r="B25" s="524"/>
      <c r="C25" s="523"/>
      <c r="D25" s="523"/>
      <c r="E25" s="523"/>
      <c r="F25" s="523"/>
      <c r="G25" s="523"/>
      <c r="H25" s="528">
        <f t="shared" si="0"/>
        <v>0</v>
      </c>
      <c r="I25" s="529" t="str">
        <f t="shared" si="1"/>
        <v>Х</v>
      </c>
      <c r="J25" s="530" t="str">
        <f>IF(B25="","VIN номер обязателен к заполнению при наличии. ",
IF(AND(LEN(B25)=17,'[3]Технический лист'!S25&gt;0),"Использован недопустимый символ в VIN номере. ","")&amp;
IF(AND(LEN(B25)=11,'[3]Технический лист 2'!M25&gt;0),"Использован недопустимый символ в VIN номере. ","")&amp;
IF(OR(LEN(B25)=17,LEN(B25)=11),"","Неверное количество знаков VIN номера. "))
&amp;IF(C25="","Описание не заполнено. ",IF(LEN(C25)&lt;=4000,"","Превышено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6" spans="1:10" x14ac:dyDescent="0.3">
      <c r="A26" s="523">
        <v>25</v>
      </c>
      <c r="B26" s="524"/>
      <c r="C26" s="523"/>
      <c r="D26" s="523"/>
      <c r="E26" s="523"/>
      <c r="F26" s="523"/>
      <c r="G26" s="523"/>
      <c r="H26" s="528">
        <f t="shared" si="0"/>
        <v>0</v>
      </c>
      <c r="I26" s="529" t="str">
        <f t="shared" si="1"/>
        <v>Х</v>
      </c>
      <c r="J26" s="530" t="str">
        <f>IF(B26="","VIN номер обязателен к заполнению при наличии. ",
IF(AND(LEN(B26)=17,'[3]Технический лист'!S26&gt;0),"Использован недопустимый символ в VIN номере. ","")&amp;
IF(AND(LEN(B26)=11,'[3]Технический лист 2'!M26&gt;0),"Использован недопустимый символ в VIN номере. ","")&amp;
IF(OR(LEN(B26)=17,LEN(B26)=11),"","Неверное количество знаков VIN номера. "))
&amp;IF(C26="","Описание не заполнено. ",IF(LEN(C26)&lt;=4000,"","Превышено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7" spans="1:10" x14ac:dyDescent="0.3">
      <c r="A27" s="523">
        <v>26</v>
      </c>
      <c r="B27" s="524"/>
      <c r="C27" s="523"/>
      <c r="D27" s="523"/>
      <c r="E27" s="523"/>
      <c r="F27" s="523"/>
      <c r="G27" s="523"/>
      <c r="H27" s="528">
        <f t="shared" si="0"/>
        <v>0</v>
      </c>
      <c r="I27" s="529" t="str">
        <f t="shared" si="1"/>
        <v>Х</v>
      </c>
      <c r="J27" s="530" t="str">
        <f>IF(B27="","VIN номер обязателен к заполнению при наличии. ",
IF(AND(LEN(B27)=17,'[3]Технический лист'!S27&gt;0),"Использован недопустимый символ в VIN номере. ","")&amp;
IF(AND(LEN(B27)=11,'[3]Технический лист 2'!M27&gt;0),"Использован недопустимый символ в VIN номере. ","")&amp;
IF(OR(LEN(B27)=17,LEN(B27)=11),"","Неверное количество знаков VIN номера. "))
&amp;IF(C27="","Описание не заполнено. ",IF(LEN(C27)&lt;=4000,"","Превышено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8" spans="1:10" x14ac:dyDescent="0.3">
      <c r="A28" s="523">
        <v>27</v>
      </c>
      <c r="B28" s="524"/>
      <c r="C28" s="523"/>
      <c r="D28" s="523"/>
      <c r="E28" s="523"/>
      <c r="F28" s="523"/>
      <c r="G28" s="523"/>
      <c r="H28" s="528">
        <f t="shared" si="0"/>
        <v>0</v>
      </c>
      <c r="I28" s="529" t="str">
        <f t="shared" si="1"/>
        <v>Х</v>
      </c>
      <c r="J28" s="530" t="str">
        <f>IF(B28="","VIN номер обязателен к заполнению при наличии. ",
IF(AND(LEN(B28)=17,'[3]Технический лист'!S28&gt;0),"Использован недопустимый символ в VIN номере. ","")&amp;
IF(AND(LEN(B28)=11,'[3]Технический лист 2'!M28&gt;0),"Использован недопустимый символ в VIN номере. ","")&amp;
IF(OR(LEN(B28)=17,LEN(B28)=11),"","Неверное количество знаков VIN номера. "))
&amp;IF(C28="","Описание не заполнено. ",IF(LEN(C28)&lt;=4000,"","Превышено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9" spans="1:10" x14ac:dyDescent="0.3">
      <c r="A29" s="523">
        <v>28</v>
      </c>
      <c r="B29" s="524"/>
      <c r="C29" s="523"/>
      <c r="D29" s="523"/>
      <c r="E29" s="523"/>
      <c r="F29" s="523"/>
      <c r="G29" s="523"/>
      <c r="H29" s="528">
        <f t="shared" si="0"/>
        <v>0</v>
      </c>
      <c r="I29" s="529" t="str">
        <f t="shared" si="1"/>
        <v>Х</v>
      </c>
      <c r="J29" s="530" t="str">
        <f>IF(B29="","VIN номер обязателен к заполнению при наличии. ",
IF(AND(LEN(B29)=17,'[3]Технический лист'!S29&gt;0),"Использован недопустимый символ в VIN номере. ","")&amp;
IF(AND(LEN(B29)=11,'[3]Технический лист 2'!M29&gt;0),"Использован недопустимый символ в VIN номере. ","")&amp;
IF(OR(LEN(B29)=17,LEN(B29)=11),"","Неверное количество знаков VIN номера. "))
&amp;IF(C29="","Описание не заполнено. ",IF(LEN(C29)&lt;=4000,"","Превышено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0" spans="1:10" x14ac:dyDescent="0.3">
      <c r="A30" s="523">
        <v>29</v>
      </c>
      <c r="B30" s="524"/>
      <c r="C30" s="523"/>
      <c r="D30" s="523"/>
      <c r="E30" s="523"/>
      <c r="F30" s="523"/>
      <c r="G30" s="523"/>
      <c r="H30" s="528">
        <f t="shared" si="0"/>
        <v>0</v>
      </c>
      <c r="I30" s="529" t="str">
        <f t="shared" si="1"/>
        <v>Х</v>
      </c>
      <c r="J30" s="530" t="str">
        <f>IF(B30="","VIN номер обязателен к заполнению при наличии. ",
IF(AND(LEN(B30)=17,'[3]Технический лист'!S30&gt;0),"Использован недопустимый символ в VIN номере. ","")&amp;
IF(AND(LEN(B30)=11,'[3]Технический лист 2'!M30&gt;0),"Использован недопустимый символ в VIN номере. ","")&amp;
IF(OR(LEN(B30)=17,LEN(B30)=11),"","Неверное количество знаков VIN номера. "))
&amp;IF(C30="","Описание не заполнено. ",IF(LEN(C30)&lt;=4000,"","Превышено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1" spans="1:10" x14ac:dyDescent="0.3">
      <c r="A31" s="523">
        <v>30</v>
      </c>
      <c r="B31" s="524"/>
      <c r="C31" s="523"/>
      <c r="D31" s="523"/>
      <c r="E31" s="523"/>
      <c r="F31" s="523"/>
      <c r="G31" s="523"/>
      <c r="H31" s="528">
        <f t="shared" si="0"/>
        <v>0</v>
      </c>
      <c r="I31" s="529" t="str">
        <f t="shared" si="1"/>
        <v>Х</v>
      </c>
      <c r="J31" s="530" t="str">
        <f>IF(B31="","VIN номер обязателен к заполнению при наличии. ",
IF(AND(LEN(B31)=17,'[3]Технический лист'!S31&gt;0),"Использован недопустимый символ в VIN номере. ","")&amp;
IF(AND(LEN(B31)=11,'[3]Технический лист 2'!M31&gt;0),"Использован недопустимый символ в VIN номере. ","")&amp;
IF(OR(LEN(B31)=17,LEN(B31)=11),"","Неверное количество знаков VIN номера. "))
&amp;IF(C31="","Описание не заполнено. ",IF(LEN(C31)&lt;=4000,"","Превышено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2" spans="1:10" x14ac:dyDescent="0.3">
      <c r="A32" s="523">
        <v>31</v>
      </c>
      <c r="B32" s="524"/>
      <c r="C32" s="523"/>
      <c r="D32" s="523"/>
      <c r="E32" s="523"/>
      <c r="F32" s="523"/>
      <c r="G32" s="523"/>
      <c r="H32" s="528">
        <f t="shared" si="0"/>
        <v>0</v>
      </c>
      <c r="I32" s="529" t="str">
        <f t="shared" si="1"/>
        <v>Х</v>
      </c>
      <c r="J32" s="530" t="str">
        <f>IF(B32="","VIN номер обязателен к заполнению при наличии. ",
IF(AND(LEN(B32)=17,'[3]Технический лист'!S32&gt;0),"Использован недопустимый символ в VIN номере. ","")&amp;
IF(AND(LEN(B32)=11,'[3]Технический лист 2'!M32&gt;0),"Использован недопустимый символ в VIN номере. ","")&amp;
IF(OR(LEN(B32)=17,LEN(B32)=11),"","Неверное количество знаков VIN номера. "))
&amp;IF(C32="","Описание не заполнено. ",IF(LEN(C32)&lt;=4000,"","Превышено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3" spans="1:10" x14ac:dyDescent="0.3">
      <c r="A33" s="523">
        <v>32</v>
      </c>
      <c r="B33" s="524"/>
      <c r="C33" s="523"/>
      <c r="D33" s="523"/>
      <c r="E33" s="523"/>
      <c r="F33" s="523"/>
      <c r="G33" s="523"/>
      <c r="H33" s="528">
        <f t="shared" si="0"/>
        <v>0</v>
      </c>
      <c r="I33" s="529" t="str">
        <f t="shared" si="1"/>
        <v>Х</v>
      </c>
      <c r="J33" s="530" t="str">
        <f>IF(B33="","VIN номер обязателен к заполнению при наличии. ",
IF(AND(LEN(B33)=17,'[3]Технический лист'!S33&gt;0),"Использован недопустимый символ в VIN номере. ","")&amp;
IF(AND(LEN(B33)=11,'[3]Технический лист 2'!M33&gt;0),"Использован недопустимый символ в VIN номере. ","")&amp;
IF(OR(LEN(B33)=17,LEN(B33)=11),"","Неверное количество знаков VIN номера. "))
&amp;IF(C33="","Описание не заполнено. ",IF(LEN(C33)&lt;=4000,"","Превышено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4" spans="1:10" x14ac:dyDescent="0.3">
      <c r="A34" s="523">
        <v>33</v>
      </c>
      <c r="B34" s="524"/>
      <c r="C34" s="523"/>
      <c r="D34" s="523"/>
      <c r="E34" s="523"/>
      <c r="F34" s="523"/>
      <c r="G34" s="523"/>
      <c r="H34" s="528">
        <f t="shared" si="0"/>
        <v>0</v>
      </c>
      <c r="I34" s="529" t="str">
        <f t="shared" si="1"/>
        <v>Х</v>
      </c>
      <c r="J34" s="530" t="str">
        <f>IF(B34="","VIN номер обязателен к заполнению при наличии. ",
IF(AND(LEN(B34)=17,'[3]Технический лист'!S34&gt;0),"Использован недопустимый символ в VIN номере. ","")&amp;
IF(AND(LEN(B34)=11,'[3]Технический лист 2'!M34&gt;0),"Использован недопустимый символ в VIN номере. ","")&amp;
IF(OR(LEN(B34)=17,LEN(B34)=11),"","Неверное количество знаков VIN номера. "))
&amp;IF(C34="","Описание не заполнено. ",IF(LEN(C34)&lt;=4000,"","Превышено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5" spans="1:10" x14ac:dyDescent="0.3">
      <c r="A35" s="523">
        <v>34</v>
      </c>
      <c r="B35" s="524"/>
      <c r="C35" s="523"/>
      <c r="D35" s="523"/>
      <c r="E35" s="523"/>
      <c r="F35" s="523"/>
      <c r="G35" s="523"/>
      <c r="H35" s="528">
        <f t="shared" si="0"/>
        <v>0</v>
      </c>
      <c r="I35" s="529" t="str">
        <f t="shared" si="1"/>
        <v>Х</v>
      </c>
      <c r="J35" s="530" t="str">
        <f>IF(B35="","VIN номер обязателен к заполнению при наличии. ",
IF(AND(LEN(B35)=17,'[3]Технический лист'!S35&gt;0),"Использован недопустимый символ в VIN номере. ","")&amp;
IF(AND(LEN(B35)=11,'[3]Технический лист 2'!M35&gt;0),"Использован недопустимый символ в VIN номере. ","")&amp;
IF(OR(LEN(B35)=17,LEN(B35)=11),"","Неверное количество знаков VIN номера. "))
&amp;IF(C35="","Описание не заполнено. ",IF(LEN(C35)&lt;=4000,"","Превышено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6" spans="1:10" x14ac:dyDescent="0.3">
      <c r="A36" s="523">
        <v>35</v>
      </c>
      <c r="B36" s="524"/>
      <c r="C36" s="523"/>
      <c r="D36" s="523"/>
      <c r="E36" s="523"/>
      <c r="F36" s="523"/>
      <c r="G36" s="523"/>
      <c r="H36" s="528">
        <f t="shared" si="0"/>
        <v>0</v>
      </c>
      <c r="I36" s="529" t="str">
        <f t="shared" si="1"/>
        <v>Х</v>
      </c>
      <c r="J36" s="530" t="str">
        <f>IF(B36="","VIN номер обязателен к заполнению при наличии. ",
IF(AND(LEN(B36)=17,'[3]Технический лист'!S36&gt;0),"Использован недопустимый символ в VIN номере. ","")&amp;
IF(AND(LEN(B36)=11,'[3]Технический лист 2'!M36&gt;0),"Использован недопустимый символ в VIN номере. ","")&amp;
IF(OR(LEN(B36)=17,LEN(B36)=11),"","Неверное количество знаков VIN номера. "))
&amp;IF(C36="","Описание не заполнено. ",IF(LEN(C36)&lt;=4000,"","Превышено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7" spans="1:10" x14ac:dyDescent="0.3">
      <c r="A37" s="523">
        <v>36</v>
      </c>
      <c r="B37" s="524"/>
      <c r="C37" s="523"/>
      <c r="D37" s="523"/>
      <c r="E37" s="523"/>
      <c r="F37" s="523"/>
      <c r="G37" s="523"/>
      <c r="H37" s="528">
        <f t="shared" si="0"/>
        <v>0</v>
      </c>
      <c r="I37" s="529" t="str">
        <f t="shared" si="1"/>
        <v>Х</v>
      </c>
      <c r="J37" s="530" t="str">
        <f>IF(B37="","VIN номер обязателен к заполнению при наличии. ",
IF(AND(LEN(B37)=17,'[3]Технический лист'!S37&gt;0),"Использован недопустимый символ в VIN номере. ","")&amp;
IF(AND(LEN(B37)=11,'[3]Технический лист 2'!M37&gt;0),"Использован недопустимый символ в VIN номере. ","")&amp;
IF(OR(LEN(B37)=17,LEN(B37)=11),"","Неверное количество знаков VIN номера. "))
&amp;IF(C37="","Описание не заполнено. ",IF(LEN(C37)&lt;=4000,"","Превышено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8" spans="1:10" x14ac:dyDescent="0.3">
      <c r="A38" s="523">
        <v>37</v>
      </c>
      <c r="B38" s="524"/>
      <c r="C38" s="523"/>
      <c r="D38" s="523"/>
      <c r="E38" s="523"/>
      <c r="F38" s="523"/>
      <c r="G38" s="523"/>
      <c r="H38" s="528">
        <f t="shared" si="0"/>
        <v>0</v>
      </c>
      <c r="I38" s="529" t="str">
        <f t="shared" si="1"/>
        <v>Х</v>
      </c>
      <c r="J38" s="530" t="str">
        <f>IF(B38="","VIN номер обязателен к заполнению при наличии. ",
IF(AND(LEN(B38)=17,'[3]Технический лист'!S38&gt;0),"Использован недопустимый символ в VIN номере. ","")&amp;
IF(AND(LEN(B38)=11,'[3]Технический лист 2'!M38&gt;0),"Использован недопустимый символ в VIN номере. ","")&amp;
IF(OR(LEN(B38)=17,LEN(B38)=11),"","Неверное количество знаков VIN номера. "))
&amp;IF(C38="","Описание не заполнено. ",IF(LEN(C38)&lt;=4000,"","Превышено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9" spans="1:10" x14ac:dyDescent="0.3">
      <c r="A39" s="523">
        <v>38</v>
      </c>
      <c r="B39" s="524"/>
      <c r="C39" s="523"/>
      <c r="D39" s="523"/>
      <c r="E39" s="523"/>
      <c r="F39" s="523"/>
      <c r="G39" s="523"/>
      <c r="H39" s="528">
        <f t="shared" si="0"/>
        <v>0</v>
      </c>
      <c r="I39" s="529" t="str">
        <f t="shared" si="1"/>
        <v>Х</v>
      </c>
      <c r="J39" s="530" t="str">
        <f>IF(B39="","VIN номер обязателен к заполнению при наличии. ",
IF(AND(LEN(B39)=17,'[3]Технический лист'!S39&gt;0),"Использован недопустимый символ в VIN номере. ","")&amp;
IF(AND(LEN(B39)=11,'[3]Технический лист 2'!M39&gt;0),"Использован недопустимый символ в VIN номере. ","")&amp;
IF(OR(LEN(B39)=17,LEN(B39)=11),"","Неверное количество знаков VIN номера. "))
&amp;IF(C39="","Описание не заполнено. ",IF(LEN(C39)&lt;=4000,"","Превышено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0" spans="1:10" x14ac:dyDescent="0.3">
      <c r="A40" s="523">
        <v>39</v>
      </c>
      <c r="B40" s="524"/>
      <c r="C40" s="523"/>
      <c r="D40" s="523"/>
      <c r="E40" s="523"/>
      <c r="F40" s="523"/>
      <c r="G40" s="523"/>
      <c r="H40" s="528">
        <f t="shared" si="0"/>
        <v>0</v>
      </c>
      <c r="I40" s="529" t="str">
        <f t="shared" si="1"/>
        <v>Х</v>
      </c>
      <c r="J40" s="530" t="str">
        <f>IF(B40="","VIN номер обязателен к заполнению при наличии. ",
IF(AND(LEN(B40)=17,'[3]Технический лист'!S40&gt;0),"Использован недопустимый символ в VIN номере. ","")&amp;
IF(AND(LEN(B40)=11,'[3]Технический лист 2'!M40&gt;0),"Использован недопустимый символ в VIN номере. ","")&amp;
IF(OR(LEN(B40)=17,LEN(B40)=11),"","Неверное количество знаков VIN номера. "))
&amp;IF(C40="","Описание не заполнено. ",IF(LEN(C40)&lt;=4000,"","Превышено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1" spans="1:10" x14ac:dyDescent="0.3">
      <c r="A41" s="523">
        <v>40</v>
      </c>
      <c r="B41" s="524"/>
      <c r="C41" s="523"/>
      <c r="D41" s="523"/>
      <c r="E41" s="523"/>
      <c r="F41" s="523"/>
      <c r="G41" s="523"/>
      <c r="H41" s="528">
        <f t="shared" si="0"/>
        <v>0</v>
      </c>
      <c r="I41" s="529" t="str">
        <f t="shared" si="1"/>
        <v>Х</v>
      </c>
      <c r="J41" s="530" t="str">
        <f>IF(B41="","VIN номер обязателен к заполнению при наличии. ",
IF(AND(LEN(B41)=17,'[3]Технический лист'!S41&gt;0),"Использован недопустимый символ в VIN номере. ","")&amp;
IF(AND(LEN(B41)=11,'[3]Технический лист 2'!M41&gt;0),"Использован недопустимый символ в VIN номере. ","")&amp;
IF(OR(LEN(B41)=17,LEN(B41)=11),"","Неверное количество знаков VIN номера. "))
&amp;IF(C41="","Описание не заполнено. ",IF(LEN(C41)&lt;=4000,"","Превышено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2" spans="1:10" x14ac:dyDescent="0.3">
      <c r="A42" s="523">
        <v>41</v>
      </c>
      <c r="B42" s="524"/>
      <c r="C42" s="523"/>
      <c r="D42" s="523"/>
      <c r="E42" s="523"/>
      <c r="F42" s="523"/>
      <c r="G42" s="523"/>
      <c r="H42" s="528">
        <f t="shared" si="0"/>
        <v>0</v>
      </c>
      <c r="I42" s="529" t="str">
        <f t="shared" si="1"/>
        <v>Х</v>
      </c>
      <c r="J42" s="530" t="str">
        <f>IF(B42="","VIN номер обязателен к заполнению при наличии. ",
IF(AND(LEN(B42)=17,'[3]Технический лист'!S42&gt;0),"Использован недопустимый символ в VIN номере. ","")&amp;
IF(AND(LEN(B42)=11,'[3]Технический лист 2'!M42&gt;0),"Использован недопустимый символ в VIN номере. ","")&amp;
IF(OR(LEN(B42)=17,LEN(B42)=11),"","Неверное количество знаков VIN номера. "))
&amp;IF(C42="","Описание не заполнено. ",IF(LEN(C42)&lt;=4000,"","Превышено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3" spans="1:10" x14ac:dyDescent="0.3">
      <c r="A43" s="523">
        <v>42</v>
      </c>
      <c r="B43" s="524"/>
      <c r="C43" s="523"/>
      <c r="D43" s="523"/>
      <c r="E43" s="523"/>
      <c r="F43" s="523"/>
      <c r="G43" s="523"/>
      <c r="H43" s="528">
        <f t="shared" si="0"/>
        <v>0</v>
      </c>
      <c r="I43" s="529" t="str">
        <f t="shared" si="1"/>
        <v>Х</v>
      </c>
      <c r="J43" s="530" t="str">
        <f>IF(B43="","VIN номер обязателен к заполнению при наличии. ",
IF(AND(LEN(B43)=17,'[3]Технический лист'!S43&gt;0),"Использован недопустимый символ в VIN номере. ","")&amp;
IF(AND(LEN(B43)=11,'[3]Технический лист 2'!M43&gt;0),"Использован недопустимый символ в VIN номере. ","")&amp;
IF(OR(LEN(B43)=17,LEN(B43)=11),"","Неверное количество знаков VIN номера. "))
&amp;IF(C43="","Описание не заполнено. ",IF(LEN(C43)&lt;=4000,"","Превышено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4" spans="1:10" x14ac:dyDescent="0.3">
      <c r="A44" s="523">
        <v>43</v>
      </c>
      <c r="B44" s="524"/>
      <c r="C44" s="523"/>
      <c r="D44" s="523"/>
      <c r="E44" s="523"/>
      <c r="F44" s="523"/>
      <c r="G44" s="523"/>
      <c r="H44" s="528">
        <f t="shared" si="0"/>
        <v>0</v>
      </c>
      <c r="I44" s="529" t="str">
        <f t="shared" si="1"/>
        <v>Х</v>
      </c>
      <c r="J44" s="530" t="str">
        <f>IF(B44="","VIN номер обязателен к заполнению при наличии. ",
IF(AND(LEN(B44)=17,'[3]Технический лист'!S44&gt;0),"Использован недопустимый символ в VIN номере. ","")&amp;
IF(AND(LEN(B44)=11,'[3]Технический лист 2'!M44&gt;0),"Использован недопустимый символ в VIN номере. ","")&amp;
IF(OR(LEN(B44)=17,LEN(B44)=11),"","Неверное количество знаков VIN номера. "))
&amp;IF(C44="","Описание не заполнено. ",IF(LEN(C44)&lt;=4000,"","Превышено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5" spans="1:10" x14ac:dyDescent="0.3">
      <c r="A45" s="523">
        <v>44</v>
      </c>
      <c r="B45" s="524"/>
      <c r="C45" s="523"/>
      <c r="D45" s="523"/>
      <c r="E45" s="523"/>
      <c r="F45" s="523"/>
      <c r="G45" s="523"/>
      <c r="H45" s="528">
        <f t="shared" si="0"/>
        <v>0</v>
      </c>
      <c r="I45" s="529" t="str">
        <f t="shared" si="1"/>
        <v>Х</v>
      </c>
      <c r="J45" s="530" t="str">
        <f>IF(B45="","VIN номер обязателен к заполнению при наличии. ",
IF(AND(LEN(B45)=17,'[3]Технический лист'!S45&gt;0),"Использован недопустимый символ в VIN номере. ","")&amp;
IF(AND(LEN(B45)=11,'[3]Технический лист 2'!M45&gt;0),"Использован недопустимый символ в VIN номере. ","")&amp;
IF(OR(LEN(B45)=17,LEN(B45)=11),"","Неверное количество знаков VIN номера. "))
&amp;IF(C45="","Описание не заполнено. ",IF(LEN(C45)&lt;=4000,"","Превышено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6" spans="1:10" x14ac:dyDescent="0.3">
      <c r="A46" s="523">
        <v>45</v>
      </c>
      <c r="B46" s="524"/>
      <c r="C46" s="523"/>
      <c r="D46" s="523"/>
      <c r="E46" s="523"/>
      <c r="F46" s="523"/>
      <c r="G46" s="523"/>
      <c r="H46" s="528">
        <f t="shared" si="0"/>
        <v>0</v>
      </c>
      <c r="I46" s="529" t="str">
        <f t="shared" si="1"/>
        <v>Х</v>
      </c>
      <c r="J46" s="530" t="str">
        <f>IF(B46="","VIN номер обязателен к заполнению при наличии. ",
IF(AND(LEN(B46)=17,'[3]Технический лист'!S46&gt;0),"Использован недопустимый символ в VIN номере. ","")&amp;
IF(AND(LEN(B46)=11,'[3]Технический лист 2'!M46&gt;0),"Использован недопустимый символ в VIN номере. ","")&amp;
IF(OR(LEN(B46)=17,LEN(B46)=11),"","Неверное количество знаков VIN номера. "))
&amp;IF(C46="","Описание не заполнено. ",IF(LEN(C46)&lt;=4000,"","Превышено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7" spans="1:10" x14ac:dyDescent="0.3">
      <c r="A47" s="523">
        <v>46</v>
      </c>
      <c r="B47" s="524"/>
      <c r="C47" s="523"/>
      <c r="D47" s="523"/>
      <c r="E47" s="523"/>
      <c r="F47" s="523"/>
      <c r="G47" s="523"/>
      <c r="H47" s="528">
        <f t="shared" si="0"/>
        <v>0</v>
      </c>
      <c r="I47" s="529" t="str">
        <f t="shared" si="1"/>
        <v>Х</v>
      </c>
      <c r="J47" s="530" t="str">
        <f>IF(B47="","VIN номер обязателен к заполнению при наличии. ",
IF(AND(LEN(B47)=17,'[3]Технический лист'!S47&gt;0),"Использован недопустимый символ в VIN номере. ","")&amp;
IF(AND(LEN(B47)=11,'[3]Технический лист 2'!M47&gt;0),"Использован недопустимый символ в VIN номере. ","")&amp;
IF(OR(LEN(B47)=17,LEN(B47)=11),"","Неверное количество знаков VIN номера. "))
&amp;IF(C47="","Описание не заполнено. ",IF(LEN(C47)&lt;=4000,"","Превышено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8" spans="1:10" x14ac:dyDescent="0.3">
      <c r="A48" s="523">
        <v>47</v>
      </c>
      <c r="B48" s="524"/>
      <c r="C48" s="523"/>
      <c r="D48" s="523"/>
      <c r="E48" s="523"/>
      <c r="F48" s="523"/>
      <c r="G48" s="523"/>
      <c r="H48" s="528">
        <f t="shared" si="0"/>
        <v>0</v>
      </c>
      <c r="I48" s="529" t="str">
        <f t="shared" si="1"/>
        <v>Х</v>
      </c>
      <c r="J48" s="530" t="str">
        <f>IF(B48="","VIN номер обязателен к заполнению при наличии. ",
IF(AND(LEN(B48)=17,'[3]Технический лист'!S48&gt;0),"Использован недопустимый символ в VIN номере. ","")&amp;
IF(AND(LEN(B48)=11,'[3]Технический лист 2'!M48&gt;0),"Использован недопустимый символ в VIN номере. ","")&amp;
IF(OR(LEN(B48)=17,LEN(B48)=11),"","Неверное количество знаков VIN номера. "))
&amp;IF(C48="","Описание не заполнено. ",IF(LEN(C48)&lt;=4000,"","Превышено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9" spans="1:10" x14ac:dyDescent="0.3">
      <c r="A49" s="523">
        <v>48</v>
      </c>
      <c r="B49" s="524"/>
      <c r="C49" s="523"/>
      <c r="D49" s="523"/>
      <c r="E49" s="523"/>
      <c r="F49" s="523"/>
      <c r="G49" s="523"/>
      <c r="H49" s="528">
        <f t="shared" si="0"/>
        <v>0</v>
      </c>
      <c r="I49" s="529" t="str">
        <f t="shared" si="1"/>
        <v>Х</v>
      </c>
      <c r="J49" s="530" t="str">
        <f>IF(B49="","VIN номер обязателен к заполнению при наличии. ",
IF(AND(LEN(B49)=17,'[3]Технический лист'!S49&gt;0),"Использован недопустимый символ в VIN номере. ","")&amp;
IF(AND(LEN(B49)=11,'[3]Технический лист 2'!M49&gt;0),"Использован недопустимый символ в VIN номере. ","")&amp;
IF(OR(LEN(B49)=17,LEN(B49)=11),"","Неверное количество знаков VIN номера. "))
&amp;IF(C49="","Описание не заполнено. ",IF(LEN(C49)&lt;=4000,"","Превышено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0" spans="1:10" x14ac:dyDescent="0.3">
      <c r="A50" s="523">
        <v>49</v>
      </c>
      <c r="B50" s="524"/>
      <c r="C50" s="523"/>
      <c r="D50" s="523"/>
      <c r="E50" s="523"/>
      <c r="F50" s="523"/>
      <c r="G50" s="523"/>
      <c r="H50" s="528">
        <f t="shared" si="0"/>
        <v>0</v>
      </c>
      <c r="I50" s="529" t="str">
        <f t="shared" si="1"/>
        <v>Х</v>
      </c>
      <c r="J50" s="530" t="str">
        <f>IF(B50="","VIN номер обязателен к заполнению при наличии. ",
IF(AND(LEN(B50)=17,'[3]Технический лист'!S50&gt;0),"Использован недопустимый символ в VIN номере. ","")&amp;
IF(AND(LEN(B50)=11,'[3]Технический лист 2'!M50&gt;0),"Использован недопустимый символ в VIN номере. ","")&amp;
IF(OR(LEN(B50)=17,LEN(B50)=11),"","Неверное количество знаков VIN номера. "))
&amp;IF(C50="","Описание не заполнено. ",IF(LEN(C50)&lt;=4000,"","Превышено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1" spans="1:10" x14ac:dyDescent="0.3">
      <c r="A51" s="523">
        <v>50</v>
      </c>
      <c r="B51" s="524"/>
      <c r="C51" s="523"/>
      <c r="D51" s="523"/>
      <c r="E51" s="523"/>
      <c r="F51" s="523"/>
      <c r="G51" s="523"/>
      <c r="H51" s="528">
        <f t="shared" si="0"/>
        <v>0</v>
      </c>
      <c r="I51" s="529" t="str">
        <f t="shared" si="1"/>
        <v>Х</v>
      </c>
      <c r="J51" s="530" t="str">
        <f>IF(B51="","VIN номер обязателен к заполнению при наличии. ",
IF(AND(LEN(B51)=17,'[3]Технический лист'!S51&gt;0),"Использован недопустимый символ в VIN номере. ","")&amp;
IF(AND(LEN(B51)=11,'[3]Технический лист 2'!M51&gt;0),"Использован недопустимый символ в VIN номере. ","")&amp;
IF(OR(LEN(B51)=17,LEN(B51)=11),"","Неверное количество знаков VIN номера. "))
&amp;IF(C51="","Описание не заполнено. ",IF(LEN(C51)&lt;=4000,"","Превышено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2" spans="1:10" x14ac:dyDescent="0.3">
      <c r="A52" s="523">
        <v>51</v>
      </c>
      <c r="B52" s="524"/>
      <c r="C52" s="523"/>
      <c r="D52" s="523"/>
      <c r="E52" s="523"/>
      <c r="F52" s="523"/>
      <c r="G52" s="523"/>
      <c r="H52" s="528">
        <f t="shared" si="0"/>
        <v>0</v>
      </c>
      <c r="I52" s="529" t="str">
        <f t="shared" si="1"/>
        <v>Х</v>
      </c>
      <c r="J52" s="530" t="str">
        <f>IF(B52="","VIN номер обязателен к заполнению при наличии. ",
IF(AND(LEN(B52)=17,'[3]Технический лист'!S52&gt;0),"Использован недопустимый символ в VIN номере. ","")&amp;
IF(AND(LEN(B52)=11,'[3]Технический лист 2'!M52&gt;0),"Использован недопустимый символ в VIN номере. ","")&amp;
IF(OR(LEN(B52)=17,LEN(B52)=11),"","Неверное количество знаков VIN номера. "))
&amp;IF(C52="","Описание не заполнено. ",IF(LEN(C52)&lt;=4000,"","Превышено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3" spans="1:10" x14ac:dyDescent="0.3">
      <c r="A53" s="523">
        <v>52</v>
      </c>
      <c r="B53" s="524"/>
      <c r="C53" s="523"/>
      <c r="D53" s="523"/>
      <c r="E53" s="523"/>
      <c r="F53" s="523"/>
      <c r="G53" s="523"/>
      <c r="H53" s="528">
        <f t="shared" si="0"/>
        <v>0</v>
      </c>
      <c r="I53" s="529" t="str">
        <f t="shared" si="1"/>
        <v>Х</v>
      </c>
      <c r="J53" s="530" t="str">
        <f>IF(B53="","VIN номер обязателен к заполнению при наличии. ",
IF(AND(LEN(B53)=17,'[3]Технический лист'!S53&gt;0),"Использован недопустимый символ в VIN номере. ","")&amp;
IF(AND(LEN(B53)=11,'[3]Технический лист 2'!M53&gt;0),"Использован недопустимый символ в VIN номере. ","")&amp;
IF(OR(LEN(B53)=17,LEN(B53)=11),"","Неверное количество знаков VIN номера. "))
&amp;IF(C53="","Описание не заполнено. ",IF(LEN(C53)&lt;=4000,"","Превышено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4" spans="1:10" x14ac:dyDescent="0.3">
      <c r="A54" s="523">
        <v>53</v>
      </c>
      <c r="B54" s="524"/>
      <c r="C54" s="523"/>
      <c r="D54" s="523"/>
      <c r="E54" s="523"/>
      <c r="F54" s="523"/>
      <c r="G54" s="523"/>
      <c r="H54" s="528">
        <f t="shared" si="0"/>
        <v>0</v>
      </c>
      <c r="I54" s="529" t="str">
        <f t="shared" si="1"/>
        <v>Х</v>
      </c>
      <c r="J54" s="530" t="str">
        <f>IF(B54="","VIN номер обязателен к заполнению при наличии. ",
IF(AND(LEN(B54)=17,'[3]Технический лист'!S54&gt;0),"Использован недопустимый символ в VIN номере. ","")&amp;
IF(AND(LEN(B54)=11,'[3]Технический лист 2'!M54&gt;0),"Использован недопустимый символ в VIN номере. ","")&amp;
IF(OR(LEN(B54)=17,LEN(B54)=11),"","Неверное количество знаков VIN номера. "))
&amp;IF(C54="","Описание не заполнено. ",IF(LEN(C54)&lt;=4000,"","Превышено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5" spans="1:10" x14ac:dyDescent="0.3">
      <c r="A55" s="523">
        <v>54</v>
      </c>
      <c r="B55" s="524"/>
      <c r="C55" s="523"/>
      <c r="D55" s="523"/>
      <c r="E55" s="523"/>
      <c r="F55" s="523"/>
      <c r="G55" s="523"/>
      <c r="H55" s="528">
        <f t="shared" si="0"/>
        <v>0</v>
      </c>
      <c r="I55" s="529" t="str">
        <f t="shared" si="1"/>
        <v>Х</v>
      </c>
      <c r="J55" s="530" t="str">
        <f>IF(B55="","VIN номер обязателен к заполнению при наличии. ",
IF(AND(LEN(B55)=17,'[3]Технический лист'!S55&gt;0),"Использован недопустимый символ в VIN номере. ","")&amp;
IF(AND(LEN(B55)=11,'[3]Технический лист 2'!M55&gt;0),"Использован недопустимый символ в VIN номере. ","")&amp;
IF(OR(LEN(B55)=17,LEN(B55)=11),"","Неверное количество знаков VIN номера. "))
&amp;IF(C55="","Описание не заполнено. ",IF(LEN(C55)&lt;=4000,"","Превышено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6" spans="1:10" x14ac:dyDescent="0.3">
      <c r="A56" s="523">
        <v>55</v>
      </c>
      <c r="B56" s="524"/>
      <c r="C56" s="523"/>
      <c r="D56" s="523"/>
      <c r="E56" s="523"/>
      <c r="F56" s="523"/>
      <c r="G56" s="523"/>
      <c r="H56" s="528">
        <f t="shared" si="0"/>
        <v>0</v>
      </c>
      <c r="I56" s="529" t="str">
        <f t="shared" si="1"/>
        <v>Х</v>
      </c>
      <c r="J56" s="530" t="str">
        <f>IF(B56="","VIN номер обязателен к заполнению при наличии. ",
IF(AND(LEN(B56)=17,'[3]Технический лист'!S56&gt;0),"Использован недопустимый символ в VIN номере. ","")&amp;
IF(AND(LEN(B56)=11,'[3]Технический лист 2'!M56&gt;0),"Использован недопустимый символ в VIN номере. ","")&amp;
IF(OR(LEN(B56)=17,LEN(B56)=11),"","Неверное количество знаков VIN номера. "))
&amp;IF(C56="","Описание не заполнено. ",IF(LEN(C56)&lt;=4000,"","Превышено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7" spans="1:10" x14ac:dyDescent="0.3">
      <c r="A57" s="523">
        <v>56</v>
      </c>
      <c r="B57" s="524"/>
      <c r="C57" s="523"/>
      <c r="D57" s="523"/>
      <c r="E57" s="523"/>
      <c r="F57" s="523"/>
      <c r="G57" s="523"/>
      <c r="H57" s="528">
        <f t="shared" si="0"/>
        <v>0</v>
      </c>
      <c r="I57" s="529" t="str">
        <f t="shared" si="1"/>
        <v>Х</v>
      </c>
      <c r="J57" s="530" t="str">
        <f>IF(B57="","VIN номер обязателен к заполнению при наличии. ",
IF(AND(LEN(B57)=17,'[3]Технический лист'!S57&gt;0),"Использован недопустимый символ в VIN номере. ","")&amp;
IF(AND(LEN(B57)=11,'[3]Технический лист 2'!M57&gt;0),"Использован недопустимый символ в VIN номере. ","")&amp;
IF(OR(LEN(B57)=17,LEN(B57)=11),"","Неверное количество знаков VIN номера. "))
&amp;IF(C57="","Описание не заполнено. ",IF(LEN(C57)&lt;=4000,"","Превышено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8" spans="1:10" x14ac:dyDescent="0.3">
      <c r="A58" s="523">
        <v>57</v>
      </c>
      <c r="B58" s="524"/>
      <c r="C58" s="523"/>
      <c r="D58" s="523"/>
      <c r="E58" s="523"/>
      <c r="F58" s="523"/>
      <c r="G58" s="523"/>
      <c r="H58" s="528">
        <f t="shared" si="0"/>
        <v>0</v>
      </c>
      <c r="I58" s="529" t="str">
        <f t="shared" si="1"/>
        <v>Х</v>
      </c>
      <c r="J58" s="530" t="str">
        <f>IF(B58="","VIN номер обязателен к заполнению при наличии. ",
IF(AND(LEN(B58)=17,'[3]Технический лист'!S58&gt;0),"Использован недопустимый символ в VIN номере. ","")&amp;
IF(AND(LEN(B58)=11,'[3]Технический лист 2'!M58&gt;0),"Использован недопустимый символ в VIN номере. ","")&amp;
IF(OR(LEN(B58)=17,LEN(B58)=11),"","Неверное количество знаков VIN номера. "))
&amp;IF(C58="","Описание не заполнено. ",IF(LEN(C58)&lt;=4000,"","Превышено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9" spans="1:10" x14ac:dyDescent="0.3">
      <c r="A59" s="523">
        <v>58</v>
      </c>
      <c r="B59" s="524"/>
      <c r="C59" s="523"/>
      <c r="D59" s="523"/>
      <c r="E59" s="523"/>
      <c r="F59" s="523"/>
      <c r="G59" s="523"/>
      <c r="H59" s="528">
        <f t="shared" si="0"/>
        <v>0</v>
      </c>
      <c r="I59" s="529" t="str">
        <f t="shared" si="1"/>
        <v>Х</v>
      </c>
      <c r="J59" s="530" t="str">
        <f>IF(B59="","VIN номер обязателен к заполнению при наличии. ",
IF(AND(LEN(B59)=17,'[3]Технический лист'!S59&gt;0),"Использован недопустимый символ в VIN номере. ","")&amp;
IF(AND(LEN(B59)=11,'[3]Технический лист 2'!M59&gt;0),"Использован недопустимый символ в VIN номере. ","")&amp;
IF(OR(LEN(B59)=17,LEN(B59)=11),"","Неверное количество знаков VIN номера. "))
&amp;IF(C59="","Описание не заполнено. ",IF(LEN(C59)&lt;=4000,"","Превышено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0" spans="1:10" x14ac:dyDescent="0.3">
      <c r="A60" s="523">
        <v>59</v>
      </c>
      <c r="B60" s="524"/>
      <c r="C60" s="523"/>
      <c r="D60" s="523"/>
      <c r="E60" s="523"/>
      <c r="F60" s="523"/>
      <c r="G60" s="523"/>
      <c r="H60" s="528">
        <f t="shared" si="0"/>
        <v>0</v>
      </c>
      <c r="I60" s="529" t="str">
        <f t="shared" si="1"/>
        <v>Х</v>
      </c>
      <c r="J60" s="530" t="str">
        <f>IF(B60="","VIN номер обязателен к заполнению при наличии. ",
IF(AND(LEN(B60)=17,'[3]Технический лист'!S60&gt;0),"Использован недопустимый символ в VIN номере. ","")&amp;
IF(AND(LEN(B60)=11,'[3]Технический лист 2'!M60&gt;0),"Использован недопустимый символ в VIN номере. ","")&amp;
IF(OR(LEN(B60)=17,LEN(B60)=11),"","Неверное количество знаков VIN номера. "))
&amp;IF(C60="","Описание не заполнено. ",IF(LEN(C60)&lt;=4000,"","Превышено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1" spans="1:10" x14ac:dyDescent="0.3">
      <c r="A61" s="523">
        <v>60</v>
      </c>
      <c r="B61" s="524"/>
      <c r="C61" s="523"/>
      <c r="D61" s="523"/>
      <c r="E61" s="523"/>
      <c r="F61" s="523"/>
      <c r="G61" s="523"/>
      <c r="H61" s="528">
        <f t="shared" si="0"/>
        <v>0</v>
      </c>
      <c r="I61" s="529" t="str">
        <f t="shared" si="1"/>
        <v>Х</v>
      </c>
      <c r="J61" s="530" t="str">
        <f>IF(B61="","VIN номер обязателен к заполнению при наличии. ",
IF(AND(LEN(B61)=17,'[3]Технический лист'!S61&gt;0),"Использован недопустимый символ в VIN номере. ","")&amp;
IF(AND(LEN(B61)=11,'[3]Технический лист 2'!M61&gt;0),"Использован недопустимый символ в VIN номере. ","")&amp;
IF(OR(LEN(B61)=17,LEN(B61)=11),"","Неверное количество знаков VIN номера. "))
&amp;IF(C61="","Описание не заполнено. ",IF(LEN(C61)&lt;=4000,"","Превышено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2" spans="1:10" x14ac:dyDescent="0.3">
      <c r="A62" s="523">
        <v>61</v>
      </c>
      <c r="B62" s="524"/>
      <c r="C62" s="523"/>
      <c r="D62" s="523"/>
      <c r="E62" s="523"/>
      <c r="F62" s="523"/>
      <c r="G62" s="523"/>
      <c r="H62" s="528">
        <f t="shared" si="0"/>
        <v>0</v>
      </c>
      <c r="I62" s="529" t="str">
        <f t="shared" si="1"/>
        <v>Х</v>
      </c>
      <c r="J62" s="530" t="str">
        <f>IF(B62="","VIN номер обязателен к заполнению при наличии. ",
IF(AND(LEN(B62)=17,'[3]Технический лист'!S62&gt;0),"Использован недопустимый символ в VIN номере. ","")&amp;
IF(AND(LEN(B62)=11,'[3]Технический лист 2'!M62&gt;0),"Использован недопустимый символ в VIN номере. ","")&amp;
IF(OR(LEN(B62)=17,LEN(B62)=11),"","Неверное количество знаков VIN номера. "))
&amp;IF(C62="","Описание не заполнено. ",IF(LEN(C62)&lt;=4000,"","Превышено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3" spans="1:10" x14ac:dyDescent="0.3">
      <c r="A63" s="523">
        <v>62</v>
      </c>
      <c r="B63" s="524"/>
      <c r="C63" s="523"/>
      <c r="D63" s="523"/>
      <c r="E63" s="523"/>
      <c r="F63" s="523"/>
      <c r="G63" s="523"/>
      <c r="H63" s="528">
        <f t="shared" si="0"/>
        <v>0</v>
      </c>
      <c r="I63" s="529" t="str">
        <f t="shared" si="1"/>
        <v>Х</v>
      </c>
      <c r="J63" s="530" t="str">
        <f>IF(B63="","VIN номер обязателен к заполнению при наличии. ",
IF(AND(LEN(B63)=17,'[3]Технический лист'!S63&gt;0),"Использован недопустимый символ в VIN номере. ","")&amp;
IF(AND(LEN(B63)=11,'[3]Технический лист 2'!M63&gt;0),"Использован недопустимый символ в VIN номере. ","")&amp;
IF(OR(LEN(B63)=17,LEN(B63)=11),"","Неверное количество знаков VIN номера. "))
&amp;IF(C63="","Описание не заполнено. ",IF(LEN(C63)&lt;=4000,"","Превышено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4" spans="1:10" x14ac:dyDescent="0.3">
      <c r="A64" s="523">
        <v>63</v>
      </c>
      <c r="B64" s="524"/>
      <c r="C64" s="523"/>
      <c r="D64" s="523"/>
      <c r="E64" s="523"/>
      <c r="F64" s="523"/>
      <c r="G64" s="523"/>
      <c r="H64" s="528">
        <f t="shared" si="0"/>
        <v>0</v>
      </c>
      <c r="I64" s="529" t="str">
        <f t="shared" si="1"/>
        <v>Х</v>
      </c>
      <c r="J64" s="530" t="str">
        <f>IF(B64="","VIN номер обязателен к заполнению при наличии. ",
IF(AND(LEN(B64)=17,'[3]Технический лист'!S64&gt;0),"Использован недопустимый символ в VIN номере. ","")&amp;
IF(AND(LEN(B64)=11,'[3]Технический лист 2'!M64&gt;0),"Использован недопустимый символ в VIN номере. ","")&amp;
IF(OR(LEN(B64)=17,LEN(B64)=11),"","Неверное количество знаков VIN номера. "))
&amp;IF(C64="","Описание не заполнено. ",IF(LEN(C64)&lt;=4000,"","Превышено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5" spans="1:10" x14ac:dyDescent="0.3">
      <c r="A65" s="523">
        <v>64</v>
      </c>
      <c r="B65" s="524"/>
      <c r="C65" s="523"/>
      <c r="D65" s="523"/>
      <c r="E65" s="523"/>
      <c r="F65" s="523"/>
      <c r="G65" s="523"/>
      <c r="H65" s="528">
        <f t="shared" si="0"/>
        <v>0</v>
      </c>
      <c r="I65" s="529" t="str">
        <f t="shared" si="1"/>
        <v>Х</v>
      </c>
      <c r="J65" s="530" t="str">
        <f>IF(B65="","VIN номер обязателен к заполнению при наличии. ",
IF(AND(LEN(B65)=17,'[3]Технический лист'!S65&gt;0),"Использован недопустимый символ в VIN номере. ","")&amp;
IF(AND(LEN(B65)=11,'[3]Технический лист 2'!M65&gt;0),"Использован недопустимый символ в VIN номере. ","")&amp;
IF(OR(LEN(B65)=17,LEN(B65)=11),"","Неверное количество знаков VIN номера. "))
&amp;IF(C65="","Описание не заполнено. ",IF(LEN(C65)&lt;=4000,"","Превышено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6" spans="1:10" x14ac:dyDescent="0.3">
      <c r="A66" s="523">
        <v>65</v>
      </c>
      <c r="B66" s="524"/>
      <c r="C66" s="523"/>
      <c r="D66" s="523"/>
      <c r="E66" s="523"/>
      <c r="F66" s="523"/>
      <c r="G66" s="523"/>
      <c r="H66" s="528">
        <f t="shared" si="0"/>
        <v>0</v>
      </c>
      <c r="I66" s="529" t="str">
        <f t="shared" si="1"/>
        <v>Х</v>
      </c>
      <c r="J66" s="530" t="str">
        <f>IF(B66="","VIN номер обязателен к заполнению при наличии. ",
IF(AND(LEN(B66)=17,'[3]Технический лист'!S66&gt;0),"Использован недопустимый символ в VIN номере. ","")&amp;
IF(AND(LEN(B66)=11,'[3]Технический лист 2'!M66&gt;0),"Использован недопустимый символ в VIN номере. ","")&amp;
IF(OR(LEN(B66)=17,LEN(B66)=11),"","Неверное количество знаков VIN номера. "))
&amp;IF(C66="","Описание не заполнено. ",IF(LEN(C66)&lt;=4000,"","Превышено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7" spans="1:10" x14ac:dyDescent="0.3">
      <c r="A67" s="523">
        <v>66</v>
      </c>
      <c r="B67" s="524"/>
      <c r="C67" s="523"/>
      <c r="D67" s="523"/>
      <c r="E67" s="523"/>
      <c r="F67" s="523"/>
      <c r="G67" s="523"/>
      <c r="H67" s="528">
        <f t="shared" ref="H67:H101" si="2">LEN(C67)</f>
        <v>0</v>
      </c>
      <c r="I67" s="529" t="str">
        <f t="shared" ref="I67:I101" si="3">IF(OR(AND(B67&lt;&gt;"",C67&lt;&gt;"",J67=""),AND(B67="",C67&lt;&gt;"",J67="VIN номер обязателен к заполнению при наличии. ")),"ОК","Х")</f>
        <v>Х</v>
      </c>
      <c r="J67" s="530" t="str">
        <f>IF(B67="","VIN номер обязателен к заполнению при наличии. ",
IF(AND(LEN(B67)=17,'[3]Технический лист'!S67&gt;0),"Использован недопустимый символ в VIN номере. ","")&amp;
IF(AND(LEN(B67)=11,'[3]Технический лист 2'!M67&gt;0),"Использован недопустимый символ в VIN номере. ","")&amp;
IF(OR(LEN(B67)=17,LEN(B67)=11),"","Неверное количество знаков VIN номера. "))
&amp;IF(C67="","Описание не заполнено. ",IF(LEN(C67)&lt;=4000,"","Превышено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8" spans="1:10" x14ac:dyDescent="0.3">
      <c r="A68" s="523">
        <v>67</v>
      </c>
      <c r="B68" s="524"/>
      <c r="C68" s="523"/>
      <c r="D68" s="523"/>
      <c r="E68" s="523"/>
      <c r="F68" s="523"/>
      <c r="G68" s="523"/>
      <c r="H68" s="528">
        <f t="shared" si="2"/>
        <v>0</v>
      </c>
      <c r="I68" s="529" t="str">
        <f t="shared" si="3"/>
        <v>Х</v>
      </c>
      <c r="J68" s="530" t="str">
        <f>IF(B68="","VIN номер обязателен к заполнению при наличии. ",
IF(AND(LEN(B68)=17,'[3]Технический лист'!S68&gt;0),"Использован недопустимый символ в VIN номере. ","")&amp;
IF(AND(LEN(B68)=11,'[3]Технический лист 2'!M68&gt;0),"Использован недопустимый символ в VIN номере. ","")&amp;
IF(OR(LEN(B68)=17,LEN(B68)=11),"","Неверное количество знаков VIN номера. "))
&amp;IF(C68="","Описание не заполнено. ",IF(LEN(C68)&lt;=4000,"","Превышено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9" spans="1:10" x14ac:dyDescent="0.3">
      <c r="A69" s="523">
        <v>68</v>
      </c>
      <c r="B69" s="524"/>
      <c r="C69" s="523"/>
      <c r="D69" s="523"/>
      <c r="E69" s="523"/>
      <c r="F69" s="523"/>
      <c r="G69" s="523"/>
      <c r="H69" s="528">
        <f t="shared" si="2"/>
        <v>0</v>
      </c>
      <c r="I69" s="529" t="str">
        <f t="shared" si="3"/>
        <v>Х</v>
      </c>
      <c r="J69" s="530" t="str">
        <f>IF(B69="","VIN номер обязателен к заполнению при наличии. ",
IF(AND(LEN(B69)=17,'[3]Технический лист'!S69&gt;0),"Использован недопустимый символ в VIN номере. ","")&amp;
IF(AND(LEN(B69)=11,'[3]Технический лист 2'!M69&gt;0),"Использован недопустимый символ в VIN номере. ","")&amp;
IF(OR(LEN(B69)=17,LEN(B69)=11),"","Неверное количество знаков VIN номера. "))
&amp;IF(C69="","Описание не заполнено. ",IF(LEN(C69)&lt;=4000,"","Превышено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0" spans="1:10" x14ac:dyDescent="0.3">
      <c r="A70" s="523">
        <v>69</v>
      </c>
      <c r="B70" s="524"/>
      <c r="C70" s="523"/>
      <c r="D70" s="523"/>
      <c r="E70" s="523"/>
      <c r="F70" s="523"/>
      <c r="G70" s="523"/>
      <c r="H70" s="528">
        <f t="shared" si="2"/>
        <v>0</v>
      </c>
      <c r="I70" s="529" t="str">
        <f t="shared" si="3"/>
        <v>Х</v>
      </c>
      <c r="J70" s="530" t="str">
        <f>IF(B70="","VIN номер обязателен к заполнению при наличии. ",
IF(AND(LEN(B70)=17,'[3]Технический лист'!S70&gt;0),"Использован недопустимый символ в VIN номере. ","")&amp;
IF(AND(LEN(B70)=11,'[3]Технический лист 2'!M70&gt;0),"Использован недопустимый символ в VIN номере. ","")&amp;
IF(OR(LEN(B70)=17,LEN(B70)=11),"","Неверное количество знаков VIN номера. "))
&amp;IF(C70="","Описание не заполнено. ",IF(LEN(C70)&lt;=4000,"","Превышено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1" spans="1:10" x14ac:dyDescent="0.3">
      <c r="A71" s="523">
        <v>70</v>
      </c>
      <c r="B71" s="524"/>
      <c r="C71" s="523"/>
      <c r="D71" s="523"/>
      <c r="E71" s="523"/>
      <c r="F71" s="523"/>
      <c r="G71" s="523"/>
      <c r="H71" s="528">
        <f t="shared" si="2"/>
        <v>0</v>
      </c>
      <c r="I71" s="529" t="str">
        <f t="shared" si="3"/>
        <v>Х</v>
      </c>
      <c r="J71" s="530" t="str">
        <f>IF(B71="","VIN номер обязателен к заполнению при наличии. ",
IF(AND(LEN(B71)=17,'[3]Технический лист'!S71&gt;0),"Использован недопустимый символ в VIN номере. ","")&amp;
IF(AND(LEN(B71)=11,'[3]Технический лист 2'!M71&gt;0),"Использован недопустимый символ в VIN номере. ","")&amp;
IF(OR(LEN(B71)=17,LEN(B71)=11),"","Неверное количество знаков VIN номера. "))
&amp;IF(C71="","Описание не заполнено. ",IF(LEN(C71)&lt;=4000,"","Превышено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2" spans="1:10" x14ac:dyDescent="0.3">
      <c r="A72" s="523">
        <v>71</v>
      </c>
      <c r="B72" s="524"/>
      <c r="C72" s="523"/>
      <c r="D72" s="523"/>
      <c r="E72" s="523"/>
      <c r="F72" s="523"/>
      <c r="G72" s="523"/>
      <c r="H72" s="528">
        <f t="shared" si="2"/>
        <v>0</v>
      </c>
      <c r="I72" s="529" t="str">
        <f t="shared" si="3"/>
        <v>Х</v>
      </c>
      <c r="J72" s="530" t="str">
        <f>IF(B72="","VIN номер обязателен к заполнению при наличии. ",
IF(AND(LEN(B72)=17,'[3]Технический лист'!S72&gt;0),"Использован недопустимый символ в VIN номере. ","")&amp;
IF(AND(LEN(B72)=11,'[3]Технический лист 2'!M72&gt;0),"Использован недопустимый символ в VIN номере. ","")&amp;
IF(OR(LEN(B72)=17,LEN(B72)=11),"","Неверное количество знаков VIN номера. "))
&amp;IF(C72="","Описание не заполнено. ",IF(LEN(C72)&lt;=4000,"","Превышено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3" spans="1:10" x14ac:dyDescent="0.3">
      <c r="A73" s="523">
        <v>72</v>
      </c>
      <c r="B73" s="524"/>
      <c r="C73" s="523"/>
      <c r="D73" s="523"/>
      <c r="E73" s="523"/>
      <c r="F73" s="523"/>
      <c r="G73" s="523"/>
      <c r="H73" s="528">
        <f t="shared" si="2"/>
        <v>0</v>
      </c>
      <c r="I73" s="529" t="str">
        <f t="shared" si="3"/>
        <v>Х</v>
      </c>
      <c r="J73" s="530" t="str">
        <f>IF(B73="","VIN номер обязателен к заполнению при наличии. ",
IF(AND(LEN(B73)=17,'[3]Технический лист'!S73&gt;0),"Использован недопустимый символ в VIN номере. ","")&amp;
IF(AND(LEN(B73)=11,'[3]Технический лист 2'!M73&gt;0),"Использован недопустимый символ в VIN номере. ","")&amp;
IF(OR(LEN(B73)=17,LEN(B73)=11),"","Неверное количество знаков VIN номера. "))
&amp;IF(C73="","Описание не заполнено. ",IF(LEN(C73)&lt;=4000,"","Превышено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4" spans="1:10" x14ac:dyDescent="0.3">
      <c r="A74" s="523">
        <v>73</v>
      </c>
      <c r="B74" s="524"/>
      <c r="C74" s="523"/>
      <c r="D74" s="523"/>
      <c r="E74" s="523"/>
      <c r="F74" s="523"/>
      <c r="G74" s="523"/>
      <c r="H74" s="528">
        <f t="shared" si="2"/>
        <v>0</v>
      </c>
      <c r="I74" s="529" t="str">
        <f t="shared" si="3"/>
        <v>Х</v>
      </c>
      <c r="J74" s="530" t="str">
        <f>IF(B74="","VIN номер обязателен к заполнению при наличии. ",
IF(AND(LEN(B74)=17,'[3]Технический лист'!S74&gt;0),"Использован недопустимый символ в VIN номере. ","")&amp;
IF(AND(LEN(B74)=11,'[3]Технический лист 2'!M74&gt;0),"Использован недопустимый символ в VIN номере. ","")&amp;
IF(OR(LEN(B74)=17,LEN(B74)=11),"","Неверное количество знаков VIN номера. "))
&amp;IF(C74="","Описание не заполнено. ",IF(LEN(C74)&lt;=4000,"","Превышено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5" spans="1:10" x14ac:dyDescent="0.3">
      <c r="A75" s="523">
        <v>74</v>
      </c>
      <c r="B75" s="524"/>
      <c r="C75" s="523"/>
      <c r="D75" s="523"/>
      <c r="E75" s="523"/>
      <c r="F75" s="523"/>
      <c r="G75" s="523"/>
      <c r="H75" s="528">
        <f t="shared" si="2"/>
        <v>0</v>
      </c>
      <c r="I75" s="529" t="str">
        <f t="shared" si="3"/>
        <v>Х</v>
      </c>
      <c r="J75" s="530" t="str">
        <f>IF(B75="","VIN номер обязателен к заполнению при наличии. ",
IF(AND(LEN(B75)=17,'[3]Технический лист'!S75&gt;0),"Использован недопустимый символ в VIN номере. ","")&amp;
IF(AND(LEN(B75)=11,'[3]Технический лист 2'!M75&gt;0),"Использован недопустимый символ в VIN номере. ","")&amp;
IF(OR(LEN(B75)=17,LEN(B75)=11),"","Неверное количество знаков VIN номера. "))
&amp;IF(C75="","Описание не заполнено. ",IF(LEN(C75)&lt;=4000,"","Превышено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6" spans="1:10" x14ac:dyDescent="0.3">
      <c r="A76" s="523">
        <v>75</v>
      </c>
      <c r="B76" s="524"/>
      <c r="C76" s="523"/>
      <c r="D76" s="523"/>
      <c r="E76" s="523"/>
      <c r="F76" s="523"/>
      <c r="G76" s="523"/>
      <c r="H76" s="528">
        <f t="shared" si="2"/>
        <v>0</v>
      </c>
      <c r="I76" s="529" t="str">
        <f t="shared" si="3"/>
        <v>Х</v>
      </c>
      <c r="J76" s="530" t="str">
        <f>IF(B76="","VIN номер обязателен к заполнению при наличии. ",
IF(AND(LEN(B76)=17,'[3]Технический лист'!S76&gt;0),"Использован недопустимый символ в VIN номере. ","")&amp;
IF(AND(LEN(B76)=11,'[3]Технический лист 2'!M76&gt;0),"Использован недопустимый символ в VIN номере. ","")&amp;
IF(OR(LEN(B76)=17,LEN(B76)=11),"","Неверное количество знаков VIN номера. "))
&amp;IF(C76="","Описание не заполнено. ",IF(LEN(C76)&lt;=4000,"","Превышено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7" spans="1:10" x14ac:dyDescent="0.3">
      <c r="A77" s="523">
        <v>76</v>
      </c>
      <c r="B77" s="524"/>
      <c r="C77" s="523"/>
      <c r="D77" s="523"/>
      <c r="E77" s="523"/>
      <c r="F77" s="523"/>
      <c r="G77" s="523"/>
      <c r="H77" s="528">
        <f t="shared" si="2"/>
        <v>0</v>
      </c>
      <c r="I77" s="529" t="str">
        <f t="shared" si="3"/>
        <v>Х</v>
      </c>
      <c r="J77" s="530" t="str">
        <f>IF(B77="","VIN номер обязателен к заполнению при наличии. ",
IF(AND(LEN(B77)=17,'[3]Технический лист'!S77&gt;0),"Использован недопустимый символ в VIN номере. ","")&amp;
IF(AND(LEN(B77)=11,'[3]Технический лист 2'!M77&gt;0),"Использован недопустимый символ в VIN номере. ","")&amp;
IF(OR(LEN(B77)=17,LEN(B77)=11),"","Неверное количество знаков VIN номера. "))
&amp;IF(C77="","Описание не заполнено. ",IF(LEN(C77)&lt;=4000,"","Превышено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8" spans="1:10" x14ac:dyDescent="0.3">
      <c r="A78" s="523">
        <v>77</v>
      </c>
      <c r="B78" s="524"/>
      <c r="C78" s="523"/>
      <c r="D78" s="523"/>
      <c r="E78" s="523"/>
      <c r="F78" s="523"/>
      <c r="G78" s="523"/>
      <c r="H78" s="528">
        <f t="shared" si="2"/>
        <v>0</v>
      </c>
      <c r="I78" s="529" t="str">
        <f t="shared" si="3"/>
        <v>Х</v>
      </c>
      <c r="J78" s="530" t="str">
        <f>IF(B78="","VIN номер обязателен к заполнению при наличии. ",
IF(AND(LEN(B78)=17,'[3]Технический лист'!S78&gt;0),"Использован недопустимый символ в VIN номере. ","")&amp;
IF(AND(LEN(B78)=11,'[3]Технический лист 2'!M78&gt;0),"Использован недопустимый символ в VIN номере. ","")&amp;
IF(OR(LEN(B78)=17,LEN(B78)=11),"","Неверное количество знаков VIN номера. "))
&amp;IF(C78="","Описание не заполнено. ",IF(LEN(C78)&lt;=4000,"","Превышено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9" spans="1:10" x14ac:dyDescent="0.3">
      <c r="A79" s="523">
        <v>78</v>
      </c>
      <c r="B79" s="524"/>
      <c r="C79" s="523"/>
      <c r="D79" s="523"/>
      <c r="E79" s="523"/>
      <c r="F79" s="523"/>
      <c r="G79" s="523"/>
      <c r="H79" s="528">
        <f t="shared" si="2"/>
        <v>0</v>
      </c>
      <c r="I79" s="529" t="str">
        <f t="shared" si="3"/>
        <v>Х</v>
      </c>
      <c r="J79" s="530" t="str">
        <f>IF(B79="","VIN номер обязателен к заполнению при наличии. ",
IF(AND(LEN(B79)=17,'[3]Технический лист'!S79&gt;0),"Использован недопустимый символ в VIN номере. ","")&amp;
IF(AND(LEN(B79)=11,'[3]Технический лист 2'!M79&gt;0),"Использован недопустимый символ в VIN номере. ","")&amp;
IF(OR(LEN(B79)=17,LEN(B79)=11),"","Неверное количество знаков VIN номера. "))
&amp;IF(C79="","Описание не заполнено. ",IF(LEN(C79)&lt;=4000,"","Превышено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0" spans="1:10" x14ac:dyDescent="0.3">
      <c r="A80" s="523">
        <v>79</v>
      </c>
      <c r="B80" s="524"/>
      <c r="C80" s="523"/>
      <c r="D80" s="523"/>
      <c r="E80" s="523"/>
      <c r="F80" s="523"/>
      <c r="G80" s="523"/>
      <c r="H80" s="528">
        <f t="shared" si="2"/>
        <v>0</v>
      </c>
      <c r="I80" s="529" t="str">
        <f t="shared" si="3"/>
        <v>Х</v>
      </c>
      <c r="J80" s="530" t="str">
        <f>IF(B80="","VIN номер обязателен к заполнению при наличии. ",
IF(AND(LEN(B80)=17,'[3]Технический лист'!S80&gt;0),"Использован недопустимый символ в VIN номере. ","")&amp;
IF(AND(LEN(B80)=11,'[3]Технический лист 2'!M80&gt;0),"Использован недопустимый символ в VIN номере. ","")&amp;
IF(OR(LEN(B80)=17,LEN(B80)=11),"","Неверное количество знаков VIN номера. "))
&amp;IF(C80="","Описание не заполнено. ",IF(LEN(C80)&lt;=4000,"","Превышено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1" spans="1:10" x14ac:dyDescent="0.3">
      <c r="A81" s="523">
        <v>80</v>
      </c>
      <c r="B81" s="524"/>
      <c r="C81" s="523"/>
      <c r="D81" s="523"/>
      <c r="E81" s="523"/>
      <c r="F81" s="523"/>
      <c r="G81" s="523"/>
      <c r="H81" s="528">
        <f t="shared" si="2"/>
        <v>0</v>
      </c>
      <c r="I81" s="529" t="str">
        <f t="shared" si="3"/>
        <v>Х</v>
      </c>
      <c r="J81" s="530" t="str">
        <f>IF(B81="","VIN номер обязателен к заполнению при наличии. ",
IF(AND(LEN(B81)=17,'[3]Технический лист'!S81&gt;0),"Использован недопустимый символ в VIN номере. ","")&amp;
IF(AND(LEN(B81)=11,'[3]Технический лист 2'!M81&gt;0),"Использован недопустимый символ в VIN номере. ","")&amp;
IF(OR(LEN(B81)=17,LEN(B81)=11),"","Неверное количество знаков VIN номера. "))
&amp;IF(C81="","Описание не заполнено. ",IF(LEN(C81)&lt;=4000,"","Превышено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2" spans="1:10" x14ac:dyDescent="0.3">
      <c r="A82" s="523">
        <v>81</v>
      </c>
      <c r="B82" s="524"/>
      <c r="C82" s="523"/>
      <c r="D82" s="523"/>
      <c r="E82" s="523"/>
      <c r="F82" s="523"/>
      <c r="G82" s="523"/>
      <c r="H82" s="528">
        <f t="shared" si="2"/>
        <v>0</v>
      </c>
      <c r="I82" s="529" t="str">
        <f t="shared" si="3"/>
        <v>Х</v>
      </c>
      <c r="J82" s="530" t="str">
        <f>IF(B82="","VIN номер обязателен к заполнению при наличии. ",
IF(AND(LEN(B82)=17,'[3]Технический лист'!S82&gt;0),"Использован недопустимый символ в VIN номере. ","")&amp;
IF(AND(LEN(B82)=11,'[3]Технический лист 2'!M82&gt;0),"Использован недопустимый символ в VIN номере. ","")&amp;
IF(OR(LEN(B82)=17,LEN(B82)=11),"","Неверное количество знаков VIN номера. "))
&amp;IF(C82="","Описание не заполнено. ",IF(LEN(C82)&lt;=4000,"","Превышено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3" spans="1:10" x14ac:dyDescent="0.3">
      <c r="A83" s="523">
        <v>82</v>
      </c>
      <c r="B83" s="524"/>
      <c r="C83" s="523"/>
      <c r="D83" s="523"/>
      <c r="E83" s="523"/>
      <c r="F83" s="523"/>
      <c r="G83" s="523"/>
      <c r="H83" s="528">
        <f t="shared" si="2"/>
        <v>0</v>
      </c>
      <c r="I83" s="529" t="str">
        <f t="shared" si="3"/>
        <v>Х</v>
      </c>
      <c r="J83" s="530" t="str">
        <f>IF(B83="","VIN номер обязателен к заполнению при наличии. ",
IF(AND(LEN(B83)=17,'[3]Технический лист'!S83&gt;0),"Использован недопустимый символ в VIN номере. ","")&amp;
IF(AND(LEN(B83)=11,'[3]Технический лист 2'!M83&gt;0),"Использован недопустимый символ в VIN номере. ","")&amp;
IF(OR(LEN(B83)=17,LEN(B83)=11),"","Неверное количество знаков VIN номера. "))
&amp;IF(C83="","Описание не заполнено. ",IF(LEN(C83)&lt;=4000,"","Превышено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4" spans="1:10" x14ac:dyDescent="0.3">
      <c r="A84" s="523">
        <v>83</v>
      </c>
      <c r="B84" s="524"/>
      <c r="C84" s="523"/>
      <c r="D84" s="523"/>
      <c r="E84" s="523"/>
      <c r="F84" s="523"/>
      <c r="G84" s="523"/>
      <c r="H84" s="528">
        <f t="shared" si="2"/>
        <v>0</v>
      </c>
      <c r="I84" s="529" t="str">
        <f t="shared" si="3"/>
        <v>Х</v>
      </c>
      <c r="J84" s="530" t="str">
        <f>IF(B84="","VIN номер обязателен к заполнению при наличии. ",
IF(AND(LEN(B84)=17,'[3]Технический лист'!S84&gt;0),"Использован недопустимый символ в VIN номере. ","")&amp;
IF(AND(LEN(B84)=11,'[3]Технический лист 2'!M84&gt;0),"Использован недопустимый символ в VIN номере. ","")&amp;
IF(OR(LEN(B84)=17,LEN(B84)=11),"","Неверное количество знаков VIN номера. "))
&amp;IF(C84="","Описание не заполнено. ",IF(LEN(C84)&lt;=4000,"","Превышено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5" spans="1:10" x14ac:dyDescent="0.3">
      <c r="A85" s="523">
        <v>84</v>
      </c>
      <c r="B85" s="524"/>
      <c r="C85" s="523"/>
      <c r="D85" s="523"/>
      <c r="E85" s="523"/>
      <c r="F85" s="523"/>
      <c r="G85" s="523"/>
      <c r="H85" s="528">
        <f t="shared" si="2"/>
        <v>0</v>
      </c>
      <c r="I85" s="529" t="str">
        <f t="shared" si="3"/>
        <v>Х</v>
      </c>
      <c r="J85" s="530" t="str">
        <f>IF(B85="","VIN номер обязателен к заполнению при наличии. ",
IF(AND(LEN(B85)=17,'[3]Технический лист'!S85&gt;0),"Использован недопустимый символ в VIN номере. ","")&amp;
IF(AND(LEN(B85)=11,'[3]Технический лист 2'!M85&gt;0),"Использован недопустимый символ в VIN номере. ","")&amp;
IF(OR(LEN(B85)=17,LEN(B85)=11),"","Неверное количество знаков VIN номера. "))
&amp;IF(C85="","Описание не заполнено. ",IF(LEN(C85)&lt;=4000,"","Превышено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6" spans="1:10" x14ac:dyDescent="0.3">
      <c r="A86" s="523">
        <v>85</v>
      </c>
      <c r="B86" s="524"/>
      <c r="C86" s="523"/>
      <c r="D86" s="523"/>
      <c r="E86" s="523"/>
      <c r="F86" s="523"/>
      <c r="G86" s="523"/>
      <c r="H86" s="528">
        <f t="shared" si="2"/>
        <v>0</v>
      </c>
      <c r="I86" s="529" t="str">
        <f t="shared" si="3"/>
        <v>Х</v>
      </c>
      <c r="J86" s="530" t="str">
        <f>IF(B86="","VIN номер обязателен к заполнению при наличии. ",
IF(AND(LEN(B86)=17,'[3]Технический лист'!S86&gt;0),"Использован недопустимый символ в VIN номере. ","")&amp;
IF(AND(LEN(B86)=11,'[3]Технический лист 2'!M86&gt;0),"Использован недопустимый символ в VIN номере. ","")&amp;
IF(OR(LEN(B86)=17,LEN(B86)=11),"","Неверное количество знаков VIN номера. "))
&amp;IF(C86="","Описание не заполнено. ",IF(LEN(C86)&lt;=4000,"","Превышено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7" spans="1:10" x14ac:dyDescent="0.3">
      <c r="A87" s="523">
        <v>86</v>
      </c>
      <c r="B87" s="524"/>
      <c r="C87" s="523"/>
      <c r="D87" s="523"/>
      <c r="E87" s="523"/>
      <c r="F87" s="523"/>
      <c r="G87" s="523"/>
      <c r="H87" s="528">
        <f t="shared" si="2"/>
        <v>0</v>
      </c>
      <c r="I87" s="529" t="str">
        <f t="shared" si="3"/>
        <v>Х</v>
      </c>
      <c r="J87" s="530" t="str">
        <f>IF(B87="","VIN номер обязателен к заполнению при наличии. ",
IF(AND(LEN(B87)=17,'[3]Технический лист'!S87&gt;0),"Использован недопустимый символ в VIN номере. ","")&amp;
IF(AND(LEN(B87)=11,'[3]Технический лист 2'!M87&gt;0),"Использован недопустимый символ в VIN номере. ","")&amp;
IF(OR(LEN(B87)=17,LEN(B87)=11),"","Неверное количество знаков VIN номера. "))
&amp;IF(C87="","Описание не заполнено. ",IF(LEN(C87)&lt;=4000,"","Превышено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8" spans="1:10" x14ac:dyDescent="0.3">
      <c r="A88" s="523">
        <v>87</v>
      </c>
      <c r="B88" s="524"/>
      <c r="C88" s="523"/>
      <c r="D88" s="523"/>
      <c r="E88" s="523"/>
      <c r="F88" s="523"/>
      <c r="G88" s="523"/>
      <c r="H88" s="528">
        <f t="shared" si="2"/>
        <v>0</v>
      </c>
      <c r="I88" s="529" t="str">
        <f t="shared" si="3"/>
        <v>Х</v>
      </c>
      <c r="J88" s="530" t="str">
        <f>IF(B88="","VIN номер обязателен к заполнению при наличии. ",
IF(AND(LEN(B88)=17,'[3]Технический лист'!S88&gt;0),"Использован недопустимый символ в VIN номере. ","")&amp;
IF(AND(LEN(B88)=11,'[3]Технический лист 2'!M88&gt;0),"Использован недопустимый символ в VIN номере. ","")&amp;
IF(OR(LEN(B88)=17,LEN(B88)=11),"","Неверное количество знаков VIN номера. "))
&amp;IF(C88="","Описание не заполнено. ",IF(LEN(C88)&lt;=4000,"","Превышено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9" spans="1:10" x14ac:dyDescent="0.3">
      <c r="A89" s="523">
        <v>88</v>
      </c>
      <c r="B89" s="524"/>
      <c r="C89" s="523"/>
      <c r="D89" s="523"/>
      <c r="E89" s="523"/>
      <c r="F89" s="523"/>
      <c r="G89" s="523"/>
      <c r="H89" s="528">
        <f t="shared" si="2"/>
        <v>0</v>
      </c>
      <c r="I89" s="529" t="str">
        <f t="shared" si="3"/>
        <v>Х</v>
      </c>
      <c r="J89" s="530" t="str">
        <f>IF(B89="","VIN номер обязателен к заполнению при наличии. ",
IF(AND(LEN(B89)=17,'[3]Технический лист'!S89&gt;0),"Использован недопустимый символ в VIN номере. ","")&amp;
IF(AND(LEN(B89)=11,'[3]Технический лист 2'!M89&gt;0),"Использован недопустимый символ в VIN номере. ","")&amp;
IF(OR(LEN(B89)=17,LEN(B89)=11),"","Неверное количество знаков VIN номера. "))
&amp;IF(C89="","Описание не заполнено. ",IF(LEN(C89)&lt;=4000,"","Превышено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0" spans="1:10" x14ac:dyDescent="0.3">
      <c r="A90" s="523">
        <v>89</v>
      </c>
      <c r="B90" s="524"/>
      <c r="C90" s="523"/>
      <c r="D90" s="523"/>
      <c r="E90" s="523"/>
      <c r="F90" s="523"/>
      <c r="G90" s="523"/>
      <c r="H90" s="528">
        <f t="shared" si="2"/>
        <v>0</v>
      </c>
      <c r="I90" s="529" t="str">
        <f t="shared" si="3"/>
        <v>Х</v>
      </c>
      <c r="J90" s="530" t="str">
        <f>IF(B90="","VIN номер обязателен к заполнению при наличии. ",
IF(AND(LEN(B90)=17,'[3]Технический лист'!S90&gt;0),"Использован недопустимый символ в VIN номере. ","")&amp;
IF(AND(LEN(B90)=11,'[3]Технический лист 2'!M90&gt;0),"Использован недопустимый символ в VIN номере. ","")&amp;
IF(OR(LEN(B90)=17,LEN(B90)=11),"","Неверное количество знаков VIN номера. "))
&amp;IF(C90="","Описание не заполнено. ",IF(LEN(C90)&lt;=4000,"","Превышено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1" spans="1:10" x14ac:dyDescent="0.3">
      <c r="A91" s="523">
        <v>90</v>
      </c>
      <c r="B91" s="524"/>
      <c r="C91" s="523"/>
      <c r="D91" s="523"/>
      <c r="E91" s="523"/>
      <c r="F91" s="523"/>
      <c r="G91" s="523"/>
      <c r="H91" s="528">
        <f t="shared" si="2"/>
        <v>0</v>
      </c>
      <c r="I91" s="529" t="str">
        <f t="shared" si="3"/>
        <v>Х</v>
      </c>
      <c r="J91" s="530" t="str">
        <f>IF(B91="","VIN номер обязателен к заполнению при наличии. ",
IF(AND(LEN(B91)=17,'[3]Технический лист'!S91&gt;0),"Использован недопустимый символ в VIN номере. ","")&amp;
IF(AND(LEN(B91)=11,'[3]Технический лист 2'!M91&gt;0),"Использован недопустимый символ в VIN номере. ","")&amp;
IF(OR(LEN(B91)=17,LEN(B91)=11),"","Неверное количество знаков VIN номера. "))
&amp;IF(C91="","Описание не заполнено. ",IF(LEN(C91)&lt;=4000,"","Превышено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2" spans="1:10" x14ac:dyDescent="0.3">
      <c r="A92" s="523">
        <v>91</v>
      </c>
      <c r="B92" s="524"/>
      <c r="C92" s="523"/>
      <c r="D92" s="523"/>
      <c r="E92" s="523"/>
      <c r="F92" s="523"/>
      <c r="G92" s="523"/>
      <c r="H92" s="528">
        <f t="shared" si="2"/>
        <v>0</v>
      </c>
      <c r="I92" s="529" t="str">
        <f t="shared" si="3"/>
        <v>Х</v>
      </c>
      <c r="J92" s="530" t="str">
        <f>IF(B92="","VIN номер обязателен к заполнению при наличии. ",
IF(AND(LEN(B92)=17,'[3]Технический лист'!S92&gt;0),"Использован недопустимый символ в VIN номере. ","")&amp;
IF(AND(LEN(B92)=11,'[3]Технический лист 2'!M92&gt;0),"Использован недопустимый символ в VIN номере. ","")&amp;
IF(OR(LEN(B92)=17,LEN(B92)=11),"","Неверное количество знаков VIN номера. "))
&amp;IF(C92="","Описание не заполнено. ",IF(LEN(C92)&lt;=4000,"","Превышено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3" spans="1:10" x14ac:dyDescent="0.3">
      <c r="A93" s="523">
        <v>92</v>
      </c>
      <c r="B93" s="524"/>
      <c r="C93" s="523"/>
      <c r="D93" s="523"/>
      <c r="E93" s="523"/>
      <c r="F93" s="523"/>
      <c r="G93" s="523"/>
      <c r="H93" s="528">
        <f t="shared" si="2"/>
        <v>0</v>
      </c>
      <c r="I93" s="529" t="str">
        <f t="shared" si="3"/>
        <v>Х</v>
      </c>
      <c r="J93" s="530" t="str">
        <f>IF(B93="","VIN номер обязателен к заполнению при наличии. ",
IF(AND(LEN(B93)=17,'[3]Технический лист'!S93&gt;0),"Использован недопустимый символ в VIN номере. ","")&amp;
IF(AND(LEN(B93)=11,'[3]Технический лист 2'!M93&gt;0),"Использован недопустимый символ в VIN номере. ","")&amp;
IF(OR(LEN(B93)=17,LEN(B93)=11),"","Неверное количество знаков VIN номера. "))
&amp;IF(C93="","Описание не заполнено. ",IF(LEN(C93)&lt;=4000,"","Превышено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4" spans="1:10" x14ac:dyDescent="0.3">
      <c r="A94" s="523">
        <v>93</v>
      </c>
      <c r="B94" s="524"/>
      <c r="C94" s="523"/>
      <c r="D94" s="523"/>
      <c r="E94" s="523"/>
      <c r="F94" s="523"/>
      <c r="G94" s="523"/>
      <c r="H94" s="528">
        <f t="shared" si="2"/>
        <v>0</v>
      </c>
      <c r="I94" s="529" t="str">
        <f t="shared" si="3"/>
        <v>Х</v>
      </c>
      <c r="J94" s="530" t="str">
        <f>IF(B94="","VIN номер обязателен к заполнению при наличии. ",
IF(AND(LEN(B94)=17,'[3]Технический лист'!S94&gt;0),"Использован недопустимый символ в VIN номере. ","")&amp;
IF(AND(LEN(B94)=11,'[3]Технический лист 2'!M94&gt;0),"Использован недопустимый символ в VIN номере. ","")&amp;
IF(OR(LEN(B94)=17,LEN(B94)=11),"","Неверное количество знаков VIN номера. "))
&amp;IF(C94="","Описание не заполнено. ",IF(LEN(C94)&lt;=4000,"","Превышено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5" spans="1:10" x14ac:dyDescent="0.3">
      <c r="A95" s="523">
        <v>94</v>
      </c>
      <c r="B95" s="524"/>
      <c r="C95" s="523"/>
      <c r="D95" s="523"/>
      <c r="E95" s="523"/>
      <c r="F95" s="523"/>
      <c r="G95" s="523"/>
      <c r="H95" s="528">
        <f t="shared" si="2"/>
        <v>0</v>
      </c>
      <c r="I95" s="529" t="str">
        <f t="shared" si="3"/>
        <v>Х</v>
      </c>
      <c r="J95" s="530" t="str">
        <f>IF(B95="","VIN номер обязателен к заполнению при наличии. ",
IF(AND(LEN(B95)=17,'[3]Технический лист'!S95&gt;0),"Использован недопустимый символ в VIN номере. ","")&amp;
IF(AND(LEN(B95)=11,'[3]Технический лист 2'!M95&gt;0),"Использован недопустимый символ в VIN номере. ","")&amp;
IF(OR(LEN(B95)=17,LEN(B95)=11),"","Неверное количество знаков VIN номера. "))
&amp;IF(C95="","Описание не заполнено. ",IF(LEN(C95)&lt;=4000,"","Превышено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6" spans="1:10" x14ac:dyDescent="0.3">
      <c r="A96" s="523">
        <v>95</v>
      </c>
      <c r="B96" s="524"/>
      <c r="C96" s="523"/>
      <c r="D96" s="523"/>
      <c r="E96" s="523"/>
      <c r="F96" s="523"/>
      <c r="G96" s="523"/>
      <c r="H96" s="528">
        <f t="shared" si="2"/>
        <v>0</v>
      </c>
      <c r="I96" s="529" t="str">
        <f t="shared" si="3"/>
        <v>Х</v>
      </c>
      <c r="J96" s="530" t="str">
        <f>IF(B96="","VIN номер обязателен к заполнению при наличии. ",
IF(AND(LEN(B96)=17,'[3]Технический лист'!S96&gt;0),"Использован недопустимый символ в VIN номере. ","")&amp;
IF(AND(LEN(B96)=11,'[3]Технический лист 2'!M96&gt;0),"Использован недопустимый символ в VIN номере. ","")&amp;
IF(OR(LEN(B96)=17,LEN(B96)=11),"","Неверное количество знаков VIN номера. "))
&amp;IF(C96="","Описание не заполнено. ",IF(LEN(C96)&lt;=4000,"","Превышено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7" spans="1:10" x14ac:dyDescent="0.3">
      <c r="A97" s="523">
        <v>96</v>
      </c>
      <c r="B97" s="524"/>
      <c r="C97" s="523"/>
      <c r="D97" s="523"/>
      <c r="E97" s="523"/>
      <c r="F97" s="523"/>
      <c r="G97" s="523"/>
      <c r="H97" s="528">
        <f t="shared" si="2"/>
        <v>0</v>
      </c>
      <c r="I97" s="529" t="str">
        <f t="shared" si="3"/>
        <v>Х</v>
      </c>
      <c r="J97" s="530" t="str">
        <f>IF(B97="","VIN номер обязателен к заполнению при наличии. ",
IF(AND(LEN(B97)=17,'[3]Технический лист'!S97&gt;0),"Использован недопустимый символ в VIN номере. ","")&amp;
IF(AND(LEN(B97)=11,'[3]Технический лист 2'!M97&gt;0),"Использован недопустимый символ в VIN номере. ","")&amp;
IF(OR(LEN(B97)=17,LEN(B97)=11),"","Неверное количество знаков VIN номера. "))
&amp;IF(C97="","Описание не заполнено. ",IF(LEN(C97)&lt;=4000,"","Превышено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8" spans="1:10" x14ac:dyDescent="0.3">
      <c r="A98" s="523">
        <v>97</v>
      </c>
      <c r="B98" s="524"/>
      <c r="C98" s="523"/>
      <c r="D98" s="523"/>
      <c r="E98" s="523"/>
      <c r="F98" s="523"/>
      <c r="G98" s="523"/>
      <c r="H98" s="528">
        <f t="shared" si="2"/>
        <v>0</v>
      </c>
      <c r="I98" s="529" t="str">
        <f t="shared" si="3"/>
        <v>Х</v>
      </c>
      <c r="J98" s="530" t="str">
        <f>IF(B98="","VIN номер обязателен к заполнению при наличии. ",
IF(AND(LEN(B98)=17,'[3]Технический лист'!S98&gt;0),"Использован недопустимый символ в VIN номере. ","")&amp;
IF(AND(LEN(B98)=11,'[3]Технический лист 2'!M98&gt;0),"Использован недопустимый символ в VIN номере. ","")&amp;
IF(OR(LEN(B98)=17,LEN(B98)=11),"","Неверное количество знаков VIN номера. "))
&amp;IF(C98="","Описание не заполнено. ",IF(LEN(C98)&lt;=4000,"","Превышено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9" spans="1:10" x14ac:dyDescent="0.3">
      <c r="A99" s="523">
        <v>98</v>
      </c>
      <c r="B99" s="524"/>
      <c r="C99" s="523"/>
      <c r="D99" s="523"/>
      <c r="E99" s="523"/>
      <c r="F99" s="523"/>
      <c r="G99" s="523"/>
      <c r="H99" s="528">
        <f t="shared" si="2"/>
        <v>0</v>
      </c>
      <c r="I99" s="529" t="str">
        <f t="shared" si="3"/>
        <v>Х</v>
      </c>
      <c r="J99" s="530" t="str">
        <f>IF(B99="","VIN номер обязателен к заполнению при наличии. ",
IF(AND(LEN(B99)=17,'[3]Технический лист'!S99&gt;0),"Использован недопустимый символ в VIN номере. ","")&amp;
IF(AND(LEN(B99)=11,'[3]Технический лист 2'!M99&gt;0),"Использован недопустимый символ в VIN номере. ","")&amp;
IF(OR(LEN(B99)=17,LEN(B99)=11),"","Неверное количество знаков VIN номера. "))
&amp;IF(C99="","Описание не заполнено. ",IF(LEN(C99)&lt;=4000,"","Превышено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0" spans="1:10" x14ac:dyDescent="0.3">
      <c r="A100" s="523">
        <v>99</v>
      </c>
      <c r="B100" s="524"/>
      <c r="C100" s="523"/>
      <c r="D100" s="523"/>
      <c r="E100" s="523"/>
      <c r="F100" s="523"/>
      <c r="G100" s="523"/>
      <c r="H100" s="528">
        <f t="shared" si="2"/>
        <v>0</v>
      </c>
      <c r="I100" s="529" t="str">
        <f t="shared" si="3"/>
        <v>Х</v>
      </c>
      <c r="J100" s="530" t="str">
        <f>IF(B100="","VIN номер обязателен к заполнению при наличии. ",
IF(AND(LEN(B100)=17,'[3]Технический лист'!S100&gt;0),"Использован недопустимый символ в VIN номере. ","")&amp;
IF(AND(LEN(B100)=11,'[3]Технический лист 2'!M100&gt;0),"Использован недопустимый символ в VIN номере. ","")&amp;
IF(OR(LEN(B100)=17,LEN(B100)=11),"","Неверное количество знаков VIN номера. "))
&amp;IF(C100="","Описание не заполнено. ",IF(LEN(C100)&lt;=4000,"","Превышено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1" spans="1:10" x14ac:dyDescent="0.3">
      <c r="A101" s="523">
        <v>100</v>
      </c>
      <c r="B101" s="524"/>
      <c r="C101" s="523"/>
      <c r="D101" s="523"/>
      <c r="E101" s="523"/>
      <c r="F101" s="523"/>
      <c r="G101" s="523"/>
      <c r="H101" s="528">
        <f t="shared" si="2"/>
        <v>0</v>
      </c>
      <c r="I101" s="529" t="str">
        <f t="shared" si="3"/>
        <v>Х</v>
      </c>
      <c r="J101" s="530" t="str">
        <f>IF(B101="","VIN номер обязателен к заполнению при наличии. ",
IF(AND(LEN(B101)=17,'[3]Технический лист'!S101&gt;0),"Использован недопустимый символ в VIN номере. ","")&amp;
IF(AND(LEN(B101)=11,'[3]Технический лист 2'!M101&gt;0),"Использован недопустимый символ в VIN номере. ","")&amp;
IF(OR(LEN(B101)=17,LEN(B101)=11),"","Неверное количество знаков VIN номера. "))
&amp;IF(C101="","Описание не заполнено. ",IF(LEN(C101)&lt;=4000,"","Превышено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sheetData>
  <conditionalFormatting sqref="A5:G101 I2:I101 A2:B4">
    <cfRule type="expression" dxfId="87" priority="4">
      <formula>$I2="ОК"</formula>
    </cfRule>
  </conditionalFormatting>
  <conditionalFormatting sqref="I2:I101">
    <cfRule type="expression" dxfId="86" priority="3">
      <formula>$I2="ОК"</formula>
    </cfRule>
  </conditionalFormatting>
  <conditionalFormatting sqref="H2:H101">
    <cfRule type="expression" dxfId="85" priority="2">
      <formula>$I2="ОК"</formula>
    </cfRule>
  </conditionalFormatting>
  <conditionalFormatting sqref="B2:B101">
    <cfRule type="expression" dxfId="84" priority="1">
      <formula>J2="VIN номер обязателен к заполнению при наличии. "</formula>
    </cfRule>
  </conditionalFormatting>
  <dataValidations count="1">
    <dataValidation operator="lessThanOrEqual" allowBlank="1" showInputMessage="1" showErrorMessage="1" error="Введено неверное количество символов" promptTitle="ПРАВИЛА ЗАПОЛНЕНИЯ" prompt="_x000a_VIN номер автомобиля содержит строго 17 символов. При заполнении используются цифры (0-9) и заглавные буквы латинского алфавита, кроме I, O, Q._x000a__x000a_Возможен также VIN с 11 знаками. В нём используются цифры (0-9) и заглавные буквы латинского алфавита A-Z" sqref="B2:B101" xr:uid="{00000000-0002-0000-0600-000000000000}"/>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101"/>
  <sheetViews>
    <sheetView workbookViewId="0">
      <selection activeCell="B13" sqref="B13"/>
    </sheetView>
  </sheetViews>
  <sheetFormatPr defaultRowHeight="14.4" x14ac:dyDescent="0.3"/>
  <cols>
    <col min="1" max="1" width="6.109375" customWidth="1"/>
    <col min="2" max="2" width="42.5546875" customWidth="1"/>
    <col min="3" max="3" width="41.33203125" customWidth="1"/>
    <col min="4" max="4" width="11.6640625" customWidth="1"/>
    <col min="6" max="6" width="53" customWidth="1"/>
  </cols>
  <sheetData>
    <row r="1" spans="1:6" ht="43.2" x14ac:dyDescent="0.3">
      <c r="A1" s="518" t="s">
        <v>711</v>
      </c>
      <c r="B1" s="522" t="s">
        <v>729</v>
      </c>
      <c r="C1" s="522" t="s">
        <v>730</v>
      </c>
      <c r="D1" s="522" t="s">
        <v>718</v>
      </c>
      <c r="E1" s="519" t="s">
        <v>719</v>
      </c>
      <c r="F1" s="519" t="s">
        <v>731</v>
      </c>
    </row>
    <row r="2" spans="1:6" x14ac:dyDescent="0.3">
      <c r="A2" s="533">
        <v>1</v>
      </c>
      <c r="B2" s="534"/>
      <c r="C2" s="534"/>
      <c r="D2" s="528">
        <f>LEN(C2)</f>
        <v>0</v>
      </c>
      <c r="E2" s="535" t="str">
        <f>IF(AND(C2&lt;&gt;0,LEN(B2)&lt;26,LEN(C2)&lt;1001),"ОК","Х")</f>
        <v>Х</v>
      </c>
      <c r="F2" s="536" t="str">
        <f>IF(B2="","Рекомендуемзаполнить поле Идентификатор. ",
IF(LEN(B2)&gt;25,"Превышено допустимое количество знаков в поле Идентификатор. ",""))&amp;IF(C2="","Описание не заполнено. ",IF(LEN(C2)&lt;=1000,"","Превышено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3" spans="1:6" x14ac:dyDescent="0.3">
      <c r="A3" s="533">
        <v>2</v>
      </c>
      <c r="B3" s="523"/>
      <c r="C3" s="534"/>
      <c r="D3" s="528">
        <f t="shared" ref="D3:D66" si="0">LEN(C3)</f>
        <v>0</v>
      </c>
      <c r="E3" s="535" t="str">
        <f t="shared" ref="E3:E66" si="1">IF(AND(C3&lt;&gt;0,LEN(B3)&lt;26,LEN(C3)&lt;1001),"ОК","Х")</f>
        <v>Х</v>
      </c>
      <c r="F3" s="536" t="str">
        <f t="shared" ref="F3:F66" si="2">IF(B3="","Рекомендуемзаполнить поле Идентификатор. ",
IF(LEN(B3)&gt;25,"Превышено допустимое количество знаков в поле Идентификатор. ",""))&amp;IF(C3="","Описание не заполнено. ",IF(LEN(C3)&lt;=1000,"","Превышено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4" spans="1:6" x14ac:dyDescent="0.3">
      <c r="A4" s="533">
        <v>3</v>
      </c>
      <c r="B4" s="523"/>
      <c r="C4" s="534"/>
      <c r="D4" s="528">
        <f t="shared" si="0"/>
        <v>0</v>
      </c>
      <c r="E4" s="535" t="str">
        <f t="shared" si="1"/>
        <v>Х</v>
      </c>
      <c r="F4" s="536" t="str">
        <f t="shared" si="2"/>
        <v xml:space="preserve">Рекомендуемзаполнить поле Идентификатор. Описание не заполнено. </v>
      </c>
    </row>
    <row r="5" spans="1:6" x14ac:dyDescent="0.3">
      <c r="A5" s="533">
        <v>4</v>
      </c>
      <c r="B5" s="523"/>
      <c r="C5" s="534"/>
      <c r="D5" s="528">
        <f t="shared" si="0"/>
        <v>0</v>
      </c>
      <c r="E5" s="535" t="str">
        <f t="shared" si="1"/>
        <v>Х</v>
      </c>
      <c r="F5" s="536" t="str">
        <f t="shared" si="2"/>
        <v xml:space="preserve">Рекомендуемзаполнить поле Идентификатор. Описание не заполнено. </v>
      </c>
    </row>
    <row r="6" spans="1:6" x14ac:dyDescent="0.3">
      <c r="A6" s="533">
        <v>5</v>
      </c>
      <c r="B6" s="523"/>
      <c r="C6" s="534"/>
      <c r="D6" s="528">
        <f t="shared" si="0"/>
        <v>0</v>
      </c>
      <c r="E6" s="535" t="str">
        <f t="shared" si="1"/>
        <v>Х</v>
      </c>
      <c r="F6" s="536" t="str">
        <f t="shared" si="2"/>
        <v xml:space="preserve">Рекомендуемзаполнить поле Идентификатор. Описание не заполнено. </v>
      </c>
    </row>
    <row r="7" spans="1:6" x14ac:dyDescent="0.3">
      <c r="A7" s="533">
        <v>6</v>
      </c>
      <c r="B7" s="523"/>
      <c r="C7" s="534"/>
      <c r="D7" s="528">
        <f t="shared" si="0"/>
        <v>0</v>
      </c>
      <c r="E7" s="535" t="str">
        <f t="shared" si="1"/>
        <v>Х</v>
      </c>
      <c r="F7" s="536" t="str">
        <f t="shared" si="2"/>
        <v xml:space="preserve">Рекомендуемзаполнить поле Идентификатор. Описание не заполнено. </v>
      </c>
    </row>
    <row r="8" spans="1:6" x14ac:dyDescent="0.3">
      <c r="A8" s="533">
        <v>7</v>
      </c>
      <c r="B8" s="523"/>
      <c r="C8" s="534"/>
      <c r="D8" s="528">
        <f t="shared" si="0"/>
        <v>0</v>
      </c>
      <c r="E8" s="535" t="str">
        <f t="shared" si="1"/>
        <v>Х</v>
      </c>
      <c r="F8" s="536" t="str">
        <f t="shared" si="2"/>
        <v xml:space="preserve">Рекомендуемзаполнить поле Идентификатор. Описание не заполнено. </v>
      </c>
    </row>
    <row r="9" spans="1:6" x14ac:dyDescent="0.3">
      <c r="A9" s="533">
        <v>8</v>
      </c>
      <c r="B9" s="523"/>
      <c r="C9" s="534"/>
      <c r="D9" s="528">
        <f t="shared" si="0"/>
        <v>0</v>
      </c>
      <c r="E9" s="535" t="str">
        <f t="shared" si="1"/>
        <v>Х</v>
      </c>
      <c r="F9" s="536" t="str">
        <f t="shared" si="2"/>
        <v xml:space="preserve">Рекомендуемзаполнить поле Идентификатор. Описание не заполнено. </v>
      </c>
    </row>
    <row r="10" spans="1:6" x14ac:dyDescent="0.3">
      <c r="A10" s="533">
        <v>9</v>
      </c>
      <c r="B10" s="523"/>
      <c r="C10" s="534"/>
      <c r="D10" s="528">
        <f t="shared" si="0"/>
        <v>0</v>
      </c>
      <c r="E10" s="535" t="str">
        <f t="shared" si="1"/>
        <v>Х</v>
      </c>
      <c r="F10" s="536" t="str">
        <f t="shared" si="2"/>
        <v xml:space="preserve">Рекомендуемзаполнить поле Идентификатор. Описание не заполнено. </v>
      </c>
    </row>
    <row r="11" spans="1:6" x14ac:dyDescent="0.3">
      <c r="A11" s="533">
        <v>10</v>
      </c>
      <c r="B11" s="523"/>
      <c r="C11" s="534"/>
      <c r="D11" s="528">
        <f t="shared" si="0"/>
        <v>0</v>
      </c>
      <c r="E11" s="535" t="str">
        <f t="shared" si="1"/>
        <v>Х</v>
      </c>
      <c r="F11" s="536" t="str">
        <f t="shared" si="2"/>
        <v xml:space="preserve">Рекомендуемзаполнить поле Идентификатор. Описание не заполнено. </v>
      </c>
    </row>
    <row r="12" spans="1:6" x14ac:dyDescent="0.3">
      <c r="A12" s="533">
        <v>11</v>
      </c>
      <c r="B12" s="523"/>
      <c r="C12" s="523"/>
      <c r="D12" s="528">
        <f t="shared" si="0"/>
        <v>0</v>
      </c>
      <c r="E12" s="535" t="str">
        <f t="shared" si="1"/>
        <v>Х</v>
      </c>
      <c r="F12" s="536" t="str">
        <f t="shared" si="2"/>
        <v xml:space="preserve">Рекомендуемзаполнить поле Идентификатор. Описание не заполнено. </v>
      </c>
    </row>
    <row r="13" spans="1:6" x14ac:dyDescent="0.3">
      <c r="A13" s="533">
        <v>12</v>
      </c>
      <c r="B13" s="523"/>
      <c r="C13" s="523"/>
      <c r="D13" s="528">
        <f t="shared" si="0"/>
        <v>0</v>
      </c>
      <c r="E13" s="535" t="str">
        <f t="shared" si="1"/>
        <v>Х</v>
      </c>
      <c r="F13" s="536" t="str">
        <f t="shared" si="2"/>
        <v xml:space="preserve">Рекомендуемзаполнить поле Идентификатор. Описание не заполнено. </v>
      </c>
    </row>
    <row r="14" spans="1:6" x14ac:dyDescent="0.3">
      <c r="A14" s="533">
        <v>13</v>
      </c>
      <c r="B14" s="523"/>
      <c r="C14" s="523"/>
      <c r="D14" s="528">
        <f t="shared" si="0"/>
        <v>0</v>
      </c>
      <c r="E14" s="535" t="str">
        <f t="shared" si="1"/>
        <v>Х</v>
      </c>
      <c r="F14" s="536" t="str">
        <f t="shared" si="2"/>
        <v xml:space="preserve">Рекомендуемзаполнить поле Идентификатор. Описание не заполнено. </v>
      </c>
    </row>
    <row r="15" spans="1:6" x14ac:dyDescent="0.3">
      <c r="A15" s="533">
        <v>14</v>
      </c>
      <c r="B15" s="523"/>
      <c r="C15" s="523"/>
      <c r="D15" s="528">
        <f t="shared" si="0"/>
        <v>0</v>
      </c>
      <c r="E15" s="535" t="str">
        <f t="shared" si="1"/>
        <v>Х</v>
      </c>
      <c r="F15" s="536" t="str">
        <f t="shared" si="2"/>
        <v xml:space="preserve">Рекомендуемзаполнить поле Идентификатор. Описание не заполнено. </v>
      </c>
    </row>
    <row r="16" spans="1:6" x14ac:dyDescent="0.3">
      <c r="A16" s="533">
        <v>15</v>
      </c>
      <c r="B16" s="523"/>
      <c r="C16" s="523"/>
      <c r="D16" s="528">
        <f t="shared" si="0"/>
        <v>0</v>
      </c>
      <c r="E16" s="535" t="str">
        <f t="shared" si="1"/>
        <v>Х</v>
      </c>
      <c r="F16" s="536" t="str">
        <f t="shared" si="2"/>
        <v xml:space="preserve">Рекомендуемзаполнить поле Идентификатор. Описание не заполнено. </v>
      </c>
    </row>
    <row r="17" spans="1:6" x14ac:dyDescent="0.3">
      <c r="A17" s="533">
        <v>16</v>
      </c>
      <c r="B17" s="523"/>
      <c r="C17" s="523"/>
      <c r="D17" s="528">
        <f t="shared" si="0"/>
        <v>0</v>
      </c>
      <c r="E17" s="535" t="str">
        <f t="shared" si="1"/>
        <v>Х</v>
      </c>
      <c r="F17" s="536" t="str">
        <f t="shared" si="2"/>
        <v xml:space="preserve">Рекомендуемзаполнить поле Идентификатор. Описание не заполнено. </v>
      </c>
    </row>
    <row r="18" spans="1:6" x14ac:dyDescent="0.3">
      <c r="A18" s="533">
        <v>17</v>
      </c>
      <c r="B18" s="523"/>
      <c r="C18" s="523"/>
      <c r="D18" s="528">
        <f t="shared" si="0"/>
        <v>0</v>
      </c>
      <c r="E18" s="535" t="str">
        <f t="shared" si="1"/>
        <v>Х</v>
      </c>
      <c r="F18" s="536" t="str">
        <f t="shared" si="2"/>
        <v xml:space="preserve">Рекомендуемзаполнить поле Идентификатор. Описание не заполнено. </v>
      </c>
    </row>
    <row r="19" spans="1:6" x14ac:dyDescent="0.3">
      <c r="A19" s="533">
        <v>18</v>
      </c>
      <c r="B19" s="523"/>
      <c r="C19" s="523"/>
      <c r="D19" s="528">
        <f t="shared" si="0"/>
        <v>0</v>
      </c>
      <c r="E19" s="535" t="str">
        <f t="shared" si="1"/>
        <v>Х</v>
      </c>
      <c r="F19" s="536" t="str">
        <f t="shared" si="2"/>
        <v xml:space="preserve">Рекомендуемзаполнить поле Идентификатор. Описание не заполнено. </v>
      </c>
    </row>
    <row r="20" spans="1:6" x14ac:dyDescent="0.3">
      <c r="A20" s="533">
        <v>19</v>
      </c>
      <c r="B20" s="523"/>
      <c r="C20" s="523"/>
      <c r="D20" s="528">
        <f t="shared" si="0"/>
        <v>0</v>
      </c>
      <c r="E20" s="535" t="str">
        <f t="shared" si="1"/>
        <v>Х</v>
      </c>
      <c r="F20" s="536" t="str">
        <f t="shared" si="2"/>
        <v xml:space="preserve">Рекомендуемзаполнить поле Идентификатор. Описание не заполнено. </v>
      </c>
    </row>
    <row r="21" spans="1:6" x14ac:dyDescent="0.3">
      <c r="A21" s="533">
        <v>20</v>
      </c>
      <c r="B21" s="523"/>
      <c r="C21" s="523"/>
      <c r="D21" s="528">
        <f t="shared" si="0"/>
        <v>0</v>
      </c>
      <c r="E21" s="535" t="str">
        <f t="shared" si="1"/>
        <v>Х</v>
      </c>
      <c r="F21" s="536" t="str">
        <f t="shared" si="2"/>
        <v xml:space="preserve">Рекомендуемзаполнить поле Идентификатор. Описание не заполнено. </v>
      </c>
    </row>
    <row r="22" spans="1:6" x14ac:dyDescent="0.3">
      <c r="A22" s="533">
        <v>21</v>
      </c>
      <c r="B22" s="523"/>
      <c r="C22" s="523"/>
      <c r="D22" s="528">
        <f t="shared" si="0"/>
        <v>0</v>
      </c>
      <c r="E22" s="535" t="str">
        <f t="shared" si="1"/>
        <v>Х</v>
      </c>
      <c r="F22" s="536" t="str">
        <f t="shared" si="2"/>
        <v xml:space="preserve">Рекомендуемзаполнить поле Идентификатор. Описание не заполнено. </v>
      </c>
    </row>
    <row r="23" spans="1:6" x14ac:dyDescent="0.3">
      <c r="A23" s="533">
        <v>22</v>
      </c>
      <c r="B23" s="523"/>
      <c r="C23" s="523"/>
      <c r="D23" s="528">
        <f t="shared" si="0"/>
        <v>0</v>
      </c>
      <c r="E23" s="535" t="str">
        <f t="shared" si="1"/>
        <v>Х</v>
      </c>
      <c r="F23" s="536" t="str">
        <f t="shared" si="2"/>
        <v xml:space="preserve">Рекомендуемзаполнить поле Идентификатор. Описание не заполнено. </v>
      </c>
    </row>
    <row r="24" spans="1:6" x14ac:dyDescent="0.3">
      <c r="A24" s="533">
        <v>23</v>
      </c>
      <c r="B24" s="523"/>
      <c r="C24" s="523"/>
      <c r="D24" s="528">
        <f t="shared" si="0"/>
        <v>0</v>
      </c>
      <c r="E24" s="535" t="str">
        <f t="shared" si="1"/>
        <v>Х</v>
      </c>
      <c r="F24" s="536" t="str">
        <f t="shared" si="2"/>
        <v xml:space="preserve">Рекомендуемзаполнить поле Идентификатор. Описание не заполнено. </v>
      </c>
    </row>
    <row r="25" spans="1:6" x14ac:dyDescent="0.3">
      <c r="A25" s="533">
        <v>24</v>
      </c>
      <c r="B25" s="523"/>
      <c r="C25" s="523"/>
      <c r="D25" s="528">
        <f t="shared" si="0"/>
        <v>0</v>
      </c>
      <c r="E25" s="535" t="str">
        <f t="shared" si="1"/>
        <v>Х</v>
      </c>
      <c r="F25" s="536" t="str">
        <f t="shared" si="2"/>
        <v xml:space="preserve">Рекомендуемзаполнить поле Идентификатор. Описание не заполнено. </v>
      </c>
    </row>
    <row r="26" spans="1:6" x14ac:dyDescent="0.3">
      <c r="A26" s="533">
        <v>25</v>
      </c>
      <c r="B26" s="523"/>
      <c r="C26" s="523"/>
      <c r="D26" s="528">
        <f t="shared" si="0"/>
        <v>0</v>
      </c>
      <c r="E26" s="535" t="str">
        <f t="shared" si="1"/>
        <v>Х</v>
      </c>
      <c r="F26" s="536" t="str">
        <f t="shared" si="2"/>
        <v xml:space="preserve">Рекомендуемзаполнить поле Идентификатор. Описание не заполнено. </v>
      </c>
    </row>
    <row r="27" spans="1:6" x14ac:dyDescent="0.3">
      <c r="A27" s="533">
        <v>26</v>
      </c>
      <c r="B27" s="523"/>
      <c r="C27" s="523"/>
      <c r="D27" s="528">
        <f t="shared" si="0"/>
        <v>0</v>
      </c>
      <c r="E27" s="535" t="str">
        <f t="shared" si="1"/>
        <v>Х</v>
      </c>
      <c r="F27" s="536" t="str">
        <f t="shared" si="2"/>
        <v xml:space="preserve">Рекомендуемзаполнить поле Идентификатор. Описание не заполнено. </v>
      </c>
    </row>
    <row r="28" spans="1:6" x14ac:dyDescent="0.3">
      <c r="A28" s="533">
        <v>27</v>
      </c>
      <c r="B28" s="523"/>
      <c r="C28" s="523"/>
      <c r="D28" s="528">
        <f t="shared" si="0"/>
        <v>0</v>
      </c>
      <c r="E28" s="535" t="str">
        <f t="shared" si="1"/>
        <v>Х</v>
      </c>
      <c r="F28" s="536" t="str">
        <f t="shared" si="2"/>
        <v xml:space="preserve">Рекомендуемзаполнить поле Идентификатор. Описание не заполнено. </v>
      </c>
    </row>
    <row r="29" spans="1:6" x14ac:dyDescent="0.3">
      <c r="A29" s="533">
        <v>28</v>
      </c>
      <c r="B29" s="523"/>
      <c r="C29" s="523"/>
      <c r="D29" s="528">
        <f t="shared" si="0"/>
        <v>0</v>
      </c>
      <c r="E29" s="535" t="str">
        <f t="shared" si="1"/>
        <v>Х</v>
      </c>
      <c r="F29" s="536" t="str">
        <f t="shared" si="2"/>
        <v xml:space="preserve">Рекомендуемзаполнить поле Идентификатор. Описание не заполнено. </v>
      </c>
    </row>
    <row r="30" spans="1:6" x14ac:dyDescent="0.3">
      <c r="A30" s="533">
        <v>29</v>
      </c>
      <c r="B30" s="523"/>
      <c r="C30" s="523"/>
      <c r="D30" s="528">
        <f t="shared" si="0"/>
        <v>0</v>
      </c>
      <c r="E30" s="535" t="str">
        <f t="shared" si="1"/>
        <v>Х</v>
      </c>
      <c r="F30" s="536" t="str">
        <f t="shared" si="2"/>
        <v xml:space="preserve">Рекомендуемзаполнить поле Идентификатор. Описание не заполнено. </v>
      </c>
    </row>
    <row r="31" spans="1:6" x14ac:dyDescent="0.3">
      <c r="A31" s="533">
        <v>30</v>
      </c>
      <c r="B31" s="523"/>
      <c r="C31" s="523"/>
      <c r="D31" s="528">
        <f t="shared" si="0"/>
        <v>0</v>
      </c>
      <c r="E31" s="535" t="str">
        <f t="shared" si="1"/>
        <v>Х</v>
      </c>
      <c r="F31" s="536" t="str">
        <f t="shared" si="2"/>
        <v xml:space="preserve">Рекомендуемзаполнить поле Идентификатор. Описание не заполнено. </v>
      </c>
    </row>
    <row r="32" spans="1:6" x14ac:dyDescent="0.3">
      <c r="A32" s="533">
        <v>31</v>
      </c>
      <c r="B32" s="523"/>
      <c r="C32" s="523"/>
      <c r="D32" s="528">
        <f t="shared" si="0"/>
        <v>0</v>
      </c>
      <c r="E32" s="535" t="str">
        <f t="shared" si="1"/>
        <v>Х</v>
      </c>
      <c r="F32" s="536" t="str">
        <f t="shared" si="2"/>
        <v xml:space="preserve">Рекомендуемзаполнить поле Идентификатор. Описание не заполнено. </v>
      </c>
    </row>
    <row r="33" spans="1:6" x14ac:dyDescent="0.3">
      <c r="A33" s="533">
        <v>32</v>
      </c>
      <c r="B33" s="523"/>
      <c r="C33" s="523"/>
      <c r="D33" s="528">
        <f t="shared" si="0"/>
        <v>0</v>
      </c>
      <c r="E33" s="535" t="str">
        <f t="shared" si="1"/>
        <v>Х</v>
      </c>
      <c r="F33" s="536" t="str">
        <f t="shared" si="2"/>
        <v xml:space="preserve">Рекомендуемзаполнить поле Идентификатор. Описание не заполнено. </v>
      </c>
    </row>
    <row r="34" spans="1:6" x14ac:dyDescent="0.3">
      <c r="A34" s="533">
        <v>33</v>
      </c>
      <c r="B34" s="523"/>
      <c r="C34" s="523"/>
      <c r="D34" s="528">
        <f t="shared" si="0"/>
        <v>0</v>
      </c>
      <c r="E34" s="535" t="str">
        <f t="shared" si="1"/>
        <v>Х</v>
      </c>
      <c r="F34" s="536" t="str">
        <f t="shared" si="2"/>
        <v xml:space="preserve">Рекомендуемзаполнить поле Идентификатор. Описание не заполнено. </v>
      </c>
    </row>
    <row r="35" spans="1:6" x14ac:dyDescent="0.3">
      <c r="A35" s="533">
        <v>34</v>
      </c>
      <c r="B35" s="523"/>
      <c r="C35" s="523"/>
      <c r="D35" s="528">
        <f t="shared" si="0"/>
        <v>0</v>
      </c>
      <c r="E35" s="535" t="str">
        <f t="shared" si="1"/>
        <v>Х</v>
      </c>
      <c r="F35" s="536" t="str">
        <f t="shared" si="2"/>
        <v xml:space="preserve">Рекомендуемзаполнить поле Идентификатор. Описание не заполнено. </v>
      </c>
    </row>
    <row r="36" spans="1:6" x14ac:dyDescent="0.3">
      <c r="A36" s="533">
        <v>35</v>
      </c>
      <c r="B36" s="523"/>
      <c r="C36" s="523"/>
      <c r="D36" s="528">
        <f t="shared" si="0"/>
        <v>0</v>
      </c>
      <c r="E36" s="535" t="str">
        <f t="shared" si="1"/>
        <v>Х</v>
      </c>
      <c r="F36" s="536" t="str">
        <f t="shared" si="2"/>
        <v xml:space="preserve">Рекомендуемзаполнить поле Идентификатор. Описание не заполнено. </v>
      </c>
    </row>
    <row r="37" spans="1:6" x14ac:dyDescent="0.3">
      <c r="A37" s="533">
        <v>36</v>
      </c>
      <c r="B37" s="523"/>
      <c r="C37" s="523"/>
      <c r="D37" s="528">
        <f t="shared" si="0"/>
        <v>0</v>
      </c>
      <c r="E37" s="535" t="str">
        <f t="shared" si="1"/>
        <v>Х</v>
      </c>
      <c r="F37" s="536" t="str">
        <f t="shared" si="2"/>
        <v xml:space="preserve">Рекомендуемзаполнить поле Идентификатор. Описание не заполнено. </v>
      </c>
    </row>
    <row r="38" spans="1:6" x14ac:dyDescent="0.3">
      <c r="A38" s="533">
        <v>37</v>
      </c>
      <c r="B38" s="523"/>
      <c r="C38" s="523"/>
      <c r="D38" s="528">
        <f t="shared" si="0"/>
        <v>0</v>
      </c>
      <c r="E38" s="535" t="str">
        <f t="shared" si="1"/>
        <v>Х</v>
      </c>
      <c r="F38" s="536" t="str">
        <f t="shared" si="2"/>
        <v xml:space="preserve">Рекомендуемзаполнить поле Идентификатор. Описание не заполнено. </v>
      </c>
    </row>
    <row r="39" spans="1:6" x14ac:dyDescent="0.3">
      <c r="A39" s="533">
        <v>38</v>
      </c>
      <c r="B39" s="523"/>
      <c r="C39" s="523"/>
      <c r="D39" s="528">
        <f t="shared" si="0"/>
        <v>0</v>
      </c>
      <c r="E39" s="535" t="str">
        <f t="shared" si="1"/>
        <v>Х</v>
      </c>
      <c r="F39" s="536" t="str">
        <f t="shared" si="2"/>
        <v xml:space="preserve">Рекомендуемзаполнить поле Идентификатор. Описание не заполнено. </v>
      </c>
    </row>
    <row r="40" spans="1:6" x14ac:dyDescent="0.3">
      <c r="A40" s="533">
        <v>39</v>
      </c>
      <c r="B40" s="523"/>
      <c r="C40" s="523"/>
      <c r="D40" s="528">
        <f t="shared" si="0"/>
        <v>0</v>
      </c>
      <c r="E40" s="535" t="str">
        <f t="shared" si="1"/>
        <v>Х</v>
      </c>
      <c r="F40" s="536" t="str">
        <f t="shared" si="2"/>
        <v xml:space="preserve">Рекомендуемзаполнить поле Идентификатор. Описание не заполнено. </v>
      </c>
    </row>
    <row r="41" spans="1:6" x14ac:dyDescent="0.3">
      <c r="A41" s="533">
        <v>40</v>
      </c>
      <c r="B41" s="523"/>
      <c r="C41" s="523"/>
      <c r="D41" s="528">
        <f t="shared" si="0"/>
        <v>0</v>
      </c>
      <c r="E41" s="535" t="str">
        <f t="shared" si="1"/>
        <v>Х</v>
      </c>
      <c r="F41" s="536" t="str">
        <f t="shared" si="2"/>
        <v xml:space="preserve">Рекомендуемзаполнить поле Идентификатор. Описание не заполнено. </v>
      </c>
    </row>
    <row r="42" spans="1:6" x14ac:dyDescent="0.3">
      <c r="A42" s="533">
        <v>41</v>
      </c>
      <c r="B42" s="523"/>
      <c r="C42" s="523"/>
      <c r="D42" s="528">
        <f t="shared" si="0"/>
        <v>0</v>
      </c>
      <c r="E42" s="535" t="str">
        <f t="shared" si="1"/>
        <v>Х</v>
      </c>
      <c r="F42" s="536" t="str">
        <f t="shared" si="2"/>
        <v xml:space="preserve">Рекомендуемзаполнить поле Идентификатор. Описание не заполнено. </v>
      </c>
    </row>
    <row r="43" spans="1:6" x14ac:dyDescent="0.3">
      <c r="A43" s="533">
        <v>42</v>
      </c>
      <c r="B43" s="523"/>
      <c r="C43" s="523"/>
      <c r="D43" s="528">
        <f t="shared" si="0"/>
        <v>0</v>
      </c>
      <c r="E43" s="535" t="str">
        <f t="shared" si="1"/>
        <v>Х</v>
      </c>
      <c r="F43" s="536" t="str">
        <f t="shared" si="2"/>
        <v xml:space="preserve">Рекомендуемзаполнить поле Идентификатор. Описание не заполнено. </v>
      </c>
    </row>
    <row r="44" spans="1:6" x14ac:dyDescent="0.3">
      <c r="A44" s="533">
        <v>43</v>
      </c>
      <c r="B44" s="523"/>
      <c r="C44" s="523"/>
      <c r="D44" s="528">
        <f t="shared" si="0"/>
        <v>0</v>
      </c>
      <c r="E44" s="535" t="str">
        <f t="shared" si="1"/>
        <v>Х</v>
      </c>
      <c r="F44" s="536" t="str">
        <f t="shared" si="2"/>
        <v xml:space="preserve">Рекомендуемзаполнить поле Идентификатор. Описание не заполнено. </v>
      </c>
    </row>
    <row r="45" spans="1:6" x14ac:dyDescent="0.3">
      <c r="A45" s="533">
        <v>44</v>
      </c>
      <c r="B45" s="523"/>
      <c r="C45" s="523"/>
      <c r="D45" s="528">
        <f t="shared" si="0"/>
        <v>0</v>
      </c>
      <c r="E45" s="535" t="str">
        <f t="shared" si="1"/>
        <v>Х</v>
      </c>
      <c r="F45" s="536" t="str">
        <f t="shared" si="2"/>
        <v xml:space="preserve">Рекомендуемзаполнить поле Идентификатор. Описание не заполнено. </v>
      </c>
    </row>
    <row r="46" spans="1:6" x14ac:dyDescent="0.3">
      <c r="A46" s="533">
        <v>45</v>
      </c>
      <c r="B46" s="523"/>
      <c r="C46" s="523"/>
      <c r="D46" s="528">
        <f t="shared" si="0"/>
        <v>0</v>
      </c>
      <c r="E46" s="535" t="str">
        <f t="shared" si="1"/>
        <v>Х</v>
      </c>
      <c r="F46" s="536" t="str">
        <f t="shared" si="2"/>
        <v xml:space="preserve">Рекомендуемзаполнить поле Идентификатор. Описание не заполнено. </v>
      </c>
    </row>
    <row r="47" spans="1:6" x14ac:dyDescent="0.3">
      <c r="A47" s="533">
        <v>46</v>
      </c>
      <c r="B47" s="523"/>
      <c r="C47" s="523"/>
      <c r="D47" s="528">
        <f t="shared" si="0"/>
        <v>0</v>
      </c>
      <c r="E47" s="535" t="str">
        <f t="shared" si="1"/>
        <v>Х</v>
      </c>
      <c r="F47" s="536" t="str">
        <f t="shared" si="2"/>
        <v xml:space="preserve">Рекомендуемзаполнить поле Идентификатор. Описание не заполнено. </v>
      </c>
    </row>
    <row r="48" spans="1:6" x14ac:dyDescent="0.3">
      <c r="A48" s="533">
        <v>47</v>
      </c>
      <c r="B48" s="523"/>
      <c r="C48" s="523"/>
      <c r="D48" s="528">
        <f t="shared" si="0"/>
        <v>0</v>
      </c>
      <c r="E48" s="535" t="str">
        <f t="shared" si="1"/>
        <v>Х</v>
      </c>
      <c r="F48" s="536" t="str">
        <f t="shared" si="2"/>
        <v xml:space="preserve">Рекомендуемзаполнить поле Идентификатор. Описание не заполнено. </v>
      </c>
    </row>
    <row r="49" spans="1:6" x14ac:dyDescent="0.3">
      <c r="A49" s="533">
        <v>48</v>
      </c>
      <c r="B49" s="523"/>
      <c r="C49" s="523"/>
      <c r="D49" s="528">
        <f t="shared" si="0"/>
        <v>0</v>
      </c>
      <c r="E49" s="535" t="str">
        <f t="shared" si="1"/>
        <v>Х</v>
      </c>
      <c r="F49" s="536" t="str">
        <f t="shared" si="2"/>
        <v xml:space="preserve">Рекомендуемзаполнить поле Идентификатор. Описание не заполнено. </v>
      </c>
    </row>
    <row r="50" spans="1:6" x14ac:dyDescent="0.3">
      <c r="A50" s="533">
        <v>49</v>
      </c>
      <c r="B50" s="523"/>
      <c r="C50" s="523"/>
      <c r="D50" s="528">
        <f t="shared" si="0"/>
        <v>0</v>
      </c>
      <c r="E50" s="535" t="str">
        <f t="shared" si="1"/>
        <v>Х</v>
      </c>
      <c r="F50" s="536" t="str">
        <f t="shared" si="2"/>
        <v xml:space="preserve">Рекомендуемзаполнить поле Идентификатор. Описание не заполнено. </v>
      </c>
    </row>
    <row r="51" spans="1:6" x14ac:dyDescent="0.3">
      <c r="A51" s="533">
        <v>50</v>
      </c>
      <c r="B51" s="523"/>
      <c r="C51" s="523"/>
      <c r="D51" s="528">
        <f t="shared" si="0"/>
        <v>0</v>
      </c>
      <c r="E51" s="535" t="str">
        <f t="shared" si="1"/>
        <v>Х</v>
      </c>
      <c r="F51" s="536" t="str">
        <f t="shared" si="2"/>
        <v xml:space="preserve">Рекомендуемзаполнить поле Идентификатор. Описание не заполнено. </v>
      </c>
    </row>
    <row r="52" spans="1:6" x14ac:dyDescent="0.3">
      <c r="A52" s="533">
        <v>51</v>
      </c>
      <c r="B52" s="523"/>
      <c r="C52" s="523"/>
      <c r="D52" s="528">
        <f t="shared" si="0"/>
        <v>0</v>
      </c>
      <c r="E52" s="535" t="str">
        <f t="shared" si="1"/>
        <v>Х</v>
      </c>
      <c r="F52" s="536" t="str">
        <f t="shared" si="2"/>
        <v xml:space="preserve">Рекомендуемзаполнить поле Идентификатор. Описание не заполнено. </v>
      </c>
    </row>
    <row r="53" spans="1:6" x14ac:dyDescent="0.3">
      <c r="A53" s="533">
        <v>52</v>
      </c>
      <c r="B53" s="523"/>
      <c r="C53" s="523"/>
      <c r="D53" s="528">
        <f t="shared" si="0"/>
        <v>0</v>
      </c>
      <c r="E53" s="535" t="str">
        <f t="shared" si="1"/>
        <v>Х</v>
      </c>
      <c r="F53" s="536" t="str">
        <f t="shared" si="2"/>
        <v xml:space="preserve">Рекомендуемзаполнить поле Идентификатор. Описание не заполнено. </v>
      </c>
    </row>
    <row r="54" spans="1:6" x14ac:dyDescent="0.3">
      <c r="A54" s="533">
        <v>53</v>
      </c>
      <c r="B54" s="523"/>
      <c r="C54" s="523"/>
      <c r="D54" s="528">
        <f t="shared" si="0"/>
        <v>0</v>
      </c>
      <c r="E54" s="535" t="str">
        <f t="shared" si="1"/>
        <v>Х</v>
      </c>
      <c r="F54" s="536" t="str">
        <f t="shared" si="2"/>
        <v xml:space="preserve">Рекомендуемзаполнить поле Идентификатор. Описание не заполнено. </v>
      </c>
    </row>
    <row r="55" spans="1:6" x14ac:dyDescent="0.3">
      <c r="A55" s="533">
        <v>54</v>
      </c>
      <c r="B55" s="523"/>
      <c r="C55" s="523"/>
      <c r="D55" s="528">
        <f t="shared" si="0"/>
        <v>0</v>
      </c>
      <c r="E55" s="535" t="str">
        <f t="shared" si="1"/>
        <v>Х</v>
      </c>
      <c r="F55" s="536" t="str">
        <f t="shared" si="2"/>
        <v xml:space="preserve">Рекомендуемзаполнить поле Идентификатор. Описание не заполнено. </v>
      </c>
    </row>
    <row r="56" spans="1:6" x14ac:dyDescent="0.3">
      <c r="A56" s="533">
        <v>55</v>
      </c>
      <c r="B56" s="523"/>
      <c r="C56" s="523"/>
      <c r="D56" s="528">
        <f t="shared" si="0"/>
        <v>0</v>
      </c>
      <c r="E56" s="535" t="str">
        <f t="shared" si="1"/>
        <v>Х</v>
      </c>
      <c r="F56" s="536" t="str">
        <f t="shared" si="2"/>
        <v xml:space="preserve">Рекомендуемзаполнить поле Идентификатор. Описание не заполнено. </v>
      </c>
    </row>
    <row r="57" spans="1:6" x14ac:dyDescent="0.3">
      <c r="A57" s="533">
        <v>56</v>
      </c>
      <c r="B57" s="523"/>
      <c r="C57" s="523"/>
      <c r="D57" s="528">
        <f t="shared" si="0"/>
        <v>0</v>
      </c>
      <c r="E57" s="535" t="str">
        <f t="shared" si="1"/>
        <v>Х</v>
      </c>
      <c r="F57" s="536" t="str">
        <f t="shared" si="2"/>
        <v xml:space="preserve">Рекомендуемзаполнить поле Идентификатор. Описание не заполнено. </v>
      </c>
    </row>
    <row r="58" spans="1:6" x14ac:dyDescent="0.3">
      <c r="A58" s="533">
        <v>57</v>
      </c>
      <c r="B58" s="523"/>
      <c r="C58" s="523"/>
      <c r="D58" s="528">
        <f t="shared" si="0"/>
        <v>0</v>
      </c>
      <c r="E58" s="535" t="str">
        <f t="shared" si="1"/>
        <v>Х</v>
      </c>
      <c r="F58" s="536" t="str">
        <f t="shared" si="2"/>
        <v xml:space="preserve">Рекомендуемзаполнить поле Идентификатор. Описание не заполнено. </v>
      </c>
    </row>
    <row r="59" spans="1:6" x14ac:dyDescent="0.3">
      <c r="A59" s="533">
        <v>58</v>
      </c>
      <c r="B59" s="523"/>
      <c r="C59" s="523"/>
      <c r="D59" s="528">
        <f t="shared" si="0"/>
        <v>0</v>
      </c>
      <c r="E59" s="535" t="str">
        <f t="shared" si="1"/>
        <v>Х</v>
      </c>
      <c r="F59" s="536" t="str">
        <f t="shared" si="2"/>
        <v xml:space="preserve">Рекомендуемзаполнить поле Идентификатор. Описание не заполнено. </v>
      </c>
    </row>
    <row r="60" spans="1:6" x14ac:dyDescent="0.3">
      <c r="A60" s="533">
        <v>59</v>
      </c>
      <c r="B60" s="523"/>
      <c r="C60" s="523"/>
      <c r="D60" s="528">
        <f t="shared" si="0"/>
        <v>0</v>
      </c>
      <c r="E60" s="535" t="str">
        <f t="shared" si="1"/>
        <v>Х</v>
      </c>
      <c r="F60" s="536" t="str">
        <f t="shared" si="2"/>
        <v xml:space="preserve">Рекомендуемзаполнить поле Идентификатор. Описание не заполнено. </v>
      </c>
    </row>
    <row r="61" spans="1:6" x14ac:dyDescent="0.3">
      <c r="A61" s="533">
        <v>60</v>
      </c>
      <c r="B61" s="523"/>
      <c r="C61" s="523"/>
      <c r="D61" s="528">
        <f t="shared" si="0"/>
        <v>0</v>
      </c>
      <c r="E61" s="535" t="str">
        <f t="shared" si="1"/>
        <v>Х</v>
      </c>
      <c r="F61" s="536" t="str">
        <f t="shared" si="2"/>
        <v xml:space="preserve">Рекомендуемзаполнить поле Идентификатор. Описание не заполнено. </v>
      </c>
    </row>
    <row r="62" spans="1:6" x14ac:dyDescent="0.3">
      <c r="A62" s="533">
        <v>61</v>
      </c>
      <c r="B62" s="523"/>
      <c r="C62" s="523"/>
      <c r="D62" s="528">
        <f t="shared" si="0"/>
        <v>0</v>
      </c>
      <c r="E62" s="535" t="str">
        <f t="shared" si="1"/>
        <v>Х</v>
      </c>
      <c r="F62" s="536" t="str">
        <f t="shared" si="2"/>
        <v xml:space="preserve">Рекомендуемзаполнить поле Идентификатор. Описание не заполнено. </v>
      </c>
    </row>
    <row r="63" spans="1:6" x14ac:dyDescent="0.3">
      <c r="A63" s="533">
        <v>62</v>
      </c>
      <c r="B63" s="523"/>
      <c r="C63" s="523"/>
      <c r="D63" s="528">
        <f t="shared" si="0"/>
        <v>0</v>
      </c>
      <c r="E63" s="535" t="str">
        <f t="shared" si="1"/>
        <v>Х</v>
      </c>
      <c r="F63" s="536" t="str">
        <f t="shared" si="2"/>
        <v xml:space="preserve">Рекомендуемзаполнить поле Идентификатор. Описание не заполнено. </v>
      </c>
    </row>
    <row r="64" spans="1:6" x14ac:dyDescent="0.3">
      <c r="A64" s="533">
        <v>63</v>
      </c>
      <c r="B64" s="523"/>
      <c r="C64" s="523"/>
      <c r="D64" s="528">
        <f t="shared" si="0"/>
        <v>0</v>
      </c>
      <c r="E64" s="535" t="str">
        <f t="shared" si="1"/>
        <v>Х</v>
      </c>
      <c r="F64" s="536" t="str">
        <f t="shared" si="2"/>
        <v xml:space="preserve">Рекомендуемзаполнить поле Идентификатор. Описание не заполнено. </v>
      </c>
    </row>
    <row r="65" spans="1:6" x14ac:dyDescent="0.3">
      <c r="A65" s="533">
        <v>64</v>
      </c>
      <c r="B65" s="523"/>
      <c r="C65" s="523"/>
      <c r="D65" s="528">
        <f t="shared" si="0"/>
        <v>0</v>
      </c>
      <c r="E65" s="535" t="str">
        <f t="shared" si="1"/>
        <v>Х</v>
      </c>
      <c r="F65" s="536" t="str">
        <f t="shared" si="2"/>
        <v xml:space="preserve">Рекомендуемзаполнить поле Идентификатор. Описание не заполнено. </v>
      </c>
    </row>
    <row r="66" spans="1:6" x14ac:dyDescent="0.3">
      <c r="A66" s="533">
        <v>65</v>
      </c>
      <c r="B66" s="523"/>
      <c r="C66" s="523"/>
      <c r="D66" s="528">
        <f t="shared" si="0"/>
        <v>0</v>
      </c>
      <c r="E66" s="535" t="str">
        <f t="shared" si="1"/>
        <v>Х</v>
      </c>
      <c r="F66" s="536" t="str">
        <f t="shared" si="2"/>
        <v xml:space="preserve">Рекомендуемзаполнить поле Идентификатор. Описание не заполнено. </v>
      </c>
    </row>
    <row r="67" spans="1:6" x14ac:dyDescent="0.3">
      <c r="A67" s="533">
        <v>66</v>
      </c>
      <c r="B67" s="523"/>
      <c r="C67" s="523"/>
      <c r="D67" s="528">
        <f t="shared" ref="D67:D101" si="3">LEN(C67)</f>
        <v>0</v>
      </c>
      <c r="E67" s="535" t="str">
        <f t="shared" ref="E67:E101" si="4">IF(AND(C67&lt;&gt;0,LEN(B67)&lt;26,LEN(C67)&lt;1001),"ОК","Х")</f>
        <v>Х</v>
      </c>
      <c r="F67" s="536" t="str">
        <f t="shared" ref="F67:F101" si="5">IF(B67="","Рекомендуемзаполнить поле Идентификатор. ",
IF(LEN(B67)&gt;25,"Превышено допустимое количество знаков в поле Идентификатор. ",""))&amp;IF(C67="","Описание не заполнено. ",IF(LEN(C67)&lt;=1000,"","Превышено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68" spans="1:6" x14ac:dyDescent="0.3">
      <c r="A68" s="533">
        <v>67</v>
      </c>
      <c r="B68" s="523"/>
      <c r="C68" s="523"/>
      <c r="D68" s="528">
        <f t="shared" si="3"/>
        <v>0</v>
      </c>
      <c r="E68" s="535" t="str">
        <f t="shared" si="4"/>
        <v>Х</v>
      </c>
      <c r="F68" s="536" t="str">
        <f t="shared" si="5"/>
        <v xml:space="preserve">Рекомендуемзаполнить поле Идентификатор. Описание не заполнено. </v>
      </c>
    </row>
    <row r="69" spans="1:6" x14ac:dyDescent="0.3">
      <c r="A69" s="533">
        <v>68</v>
      </c>
      <c r="B69" s="523"/>
      <c r="C69" s="523"/>
      <c r="D69" s="528">
        <f t="shared" si="3"/>
        <v>0</v>
      </c>
      <c r="E69" s="535" t="str">
        <f t="shared" si="4"/>
        <v>Х</v>
      </c>
      <c r="F69" s="536" t="str">
        <f t="shared" si="5"/>
        <v xml:space="preserve">Рекомендуемзаполнить поле Идентификатор. Описание не заполнено. </v>
      </c>
    </row>
    <row r="70" spans="1:6" x14ac:dyDescent="0.3">
      <c r="A70" s="533">
        <v>69</v>
      </c>
      <c r="B70" s="523"/>
      <c r="C70" s="523"/>
      <c r="D70" s="528">
        <f t="shared" si="3"/>
        <v>0</v>
      </c>
      <c r="E70" s="535" t="str">
        <f t="shared" si="4"/>
        <v>Х</v>
      </c>
      <c r="F70" s="536" t="str">
        <f t="shared" si="5"/>
        <v xml:space="preserve">Рекомендуемзаполнить поле Идентификатор. Описание не заполнено. </v>
      </c>
    </row>
    <row r="71" spans="1:6" x14ac:dyDescent="0.3">
      <c r="A71" s="533">
        <v>70</v>
      </c>
      <c r="B71" s="523"/>
      <c r="C71" s="523"/>
      <c r="D71" s="528">
        <f t="shared" si="3"/>
        <v>0</v>
      </c>
      <c r="E71" s="535" t="str">
        <f t="shared" si="4"/>
        <v>Х</v>
      </c>
      <c r="F71" s="536" t="str">
        <f t="shared" si="5"/>
        <v xml:space="preserve">Рекомендуемзаполнить поле Идентификатор. Описание не заполнено. </v>
      </c>
    </row>
    <row r="72" spans="1:6" x14ac:dyDescent="0.3">
      <c r="A72" s="533">
        <v>71</v>
      </c>
      <c r="B72" s="523"/>
      <c r="C72" s="523"/>
      <c r="D72" s="528">
        <f t="shared" si="3"/>
        <v>0</v>
      </c>
      <c r="E72" s="535" t="str">
        <f t="shared" si="4"/>
        <v>Х</v>
      </c>
      <c r="F72" s="536" t="str">
        <f t="shared" si="5"/>
        <v xml:space="preserve">Рекомендуемзаполнить поле Идентификатор. Описание не заполнено. </v>
      </c>
    </row>
    <row r="73" spans="1:6" x14ac:dyDescent="0.3">
      <c r="A73" s="533">
        <v>72</v>
      </c>
      <c r="B73" s="523"/>
      <c r="C73" s="523"/>
      <c r="D73" s="528">
        <f t="shared" si="3"/>
        <v>0</v>
      </c>
      <c r="E73" s="535" t="str">
        <f t="shared" si="4"/>
        <v>Х</v>
      </c>
      <c r="F73" s="536" t="str">
        <f t="shared" si="5"/>
        <v xml:space="preserve">Рекомендуемзаполнить поле Идентификатор. Описание не заполнено. </v>
      </c>
    </row>
    <row r="74" spans="1:6" x14ac:dyDescent="0.3">
      <c r="A74" s="533">
        <v>73</v>
      </c>
      <c r="B74" s="523"/>
      <c r="C74" s="523"/>
      <c r="D74" s="528">
        <f t="shared" si="3"/>
        <v>0</v>
      </c>
      <c r="E74" s="535" t="str">
        <f t="shared" si="4"/>
        <v>Х</v>
      </c>
      <c r="F74" s="536" t="str">
        <f t="shared" si="5"/>
        <v xml:space="preserve">Рекомендуемзаполнить поле Идентификатор. Описание не заполнено. </v>
      </c>
    </row>
    <row r="75" spans="1:6" x14ac:dyDescent="0.3">
      <c r="A75" s="533">
        <v>74</v>
      </c>
      <c r="B75" s="523"/>
      <c r="C75" s="523"/>
      <c r="D75" s="528">
        <f t="shared" si="3"/>
        <v>0</v>
      </c>
      <c r="E75" s="535" t="str">
        <f t="shared" si="4"/>
        <v>Х</v>
      </c>
      <c r="F75" s="536" t="str">
        <f t="shared" si="5"/>
        <v xml:space="preserve">Рекомендуемзаполнить поле Идентификатор. Описание не заполнено. </v>
      </c>
    </row>
    <row r="76" spans="1:6" x14ac:dyDescent="0.3">
      <c r="A76" s="533">
        <v>75</v>
      </c>
      <c r="B76" s="523"/>
      <c r="C76" s="523"/>
      <c r="D76" s="528">
        <f t="shared" si="3"/>
        <v>0</v>
      </c>
      <c r="E76" s="535" t="str">
        <f t="shared" si="4"/>
        <v>Х</v>
      </c>
      <c r="F76" s="536" t="str">
        <f t="shared" si="5"/>
        <v xml:space="preserve">Рекомендуемзаполнить поле Идентификатор. Описание не заполнено. </v>
      </c>
    </row>
    <row r="77" spans="1:6" x14ac:dyDescent="0.3">
      <c r="A77" s="533">
        <v>76</v>
      </c>
      <c r="B77" s="523"/>
      <c r="C77" s="523"/>
      <c r="D77" s="528">
        <f t="shared" si="3"/>
        <v>0</v>
      </c>
      <c r="E77" s="535" t="str">
        <f t="shared" si="4"/>
        <v>Х</v>
      </c>
      <c r="F77" s="536" t="str">
        <f t="shared" si="5"/>
        <v xml:space="preserve">Рекомендуемзаполнить поле Идентификатор. Описание не заполнено. </v>
      </c>
    </row>
    <row r="78" spans="1:6" x14ac:dyDescent="0.3">
      <c r="A78" s="533">
        <v>77</v>
      </c>
      <c r="B78" s="523"/>
      <c r="C78" s="523"/>
      <c r="D78" s="528">
        <f t="shared" si="3"/>
        <v>0</v>
      </c>
      <c r="E78" s="535" t="str">
        <f t="shared" si="4"/>
        <v>Х</v>
      </c>
      <c r="F78" s="536" t="str">
        <f t="shared" si="5"/>
        <v xml:space="preserve">Рекомендуемзаполнить поле Идентификатор. Описание не заполнено. </v>
      </c>
    </row>
    <row r="79" spans="1:6" x14ac:dyDescent="0.3">
      <c r="A79" s="533">
        <v>78</v>
      </c>
      <c r="B79" s="523"/>
      <c r="C79" s="523"/>
      <c r="D79" s="528">
        <f t="shared" si="3"/>
        <v>0</v>
      </c>
      <c r="E79" s="535" t="str">
        <f t="shared" si="4"/>
        <v>Х</v>
      </c>
      <c r="F79" s="536" t="str">
        <f t="shared" si="5"/>
        <v xml:space="preserve">Рекомендуемзаполнить поле Идентификатор. Описание не заполнено. </v>
      </c>
    </row>
    <row r="80" spans="1:6" x14ac:dyDescent="0.3">
      <c r="A80" s="533">
        <v>79</v>
      </c>
      <c r="B80" s="523"/>
      <c r="C80" s="523"/>
      <c r="D80" s="528">
        <f t="shared" si="3"/>
        <v>0</v>
      </c>
      <c r="E80" s="535" t="str">
        <f t="shared" si="4"/>
        <v>Х</v>
      </c>
      <c r="F80" s="536" t="str">
        <f t="shared" si="5"/>
        <v xml:space="preserve">Рекомендуемзаполнить поле Идентификатор. Описание не заполнено. </v>
      </c>
    </row>
    <row r="81" spans="1:6" x14ac:dyDescent="0.3">
      <c r="A81" s="533">
        <v>80</v>
      </c>
      <c r="B81" s="523"/>
      <c r="C81" s="523"/>
      <c r="D81" s="528">
        <f t="shared" si="3"/>
        <v>0</v>
      </c>
      <c r="E81" s="535" t="str">
        <f t="shared" si="4"/>
        <v>Х</v>
      </c>
      <c r="F81" s="536" t="str">
        <f t="shared" si="5"/>
        <v xml:space="preserve">Рекомендуемзаполнить поле Идентификатор. Описание не заполнено. </v>
      </c>
    </row>
    <row r="82" spans="1:6" x14ac:dyDescent="0.3">
      <c r="A82" s="533">
        <v>81</v>
      </c>
      <c r="B82" s="523"/>
      <c r="C82" s="523"/>
      <c r="D82" s="528">
        <f t="shared" si="3"/>
        <v>0</v>
      </c>
      <c r="E82" s="535" t="str">
        <f t="shared" si="4"/>
        <v>Х</v>
      </c>
      <c r="F82" s="536" t="str">
        <f t="shared" si="5"/>
        <v xml:space="preserve">Рекомендуемзаполнить поле Идентификатор. Описание не заполнено. </v>
      </c>
    </row>
    <row r="83" spans="1:6" x14ac:dyDescent="0.3">
      <c r="A83" s="533">
        <v>82</v>
      </c>
      <c r="B83" s="523"/>
      <c r="C83" s="523"/>
      <c r="D83" s="528">
        <f t="shared" si="3"/>
        <v>0</v>
      </c>
      <c r="E83" s="535" t="str">
        <f t="shared" si="4"/>
        <v>Х</v>
      </c>
      <c r="F83" s="536" t="str">
        <f t="shared" si="5"/>
        <v xml:space="preserve">Рекомендуемзаполнить поле Идентификатор. Описание не заполнено. </v>
      </c>
    </row>
    <row r="84" spans="1:6" x14ac:dyDescent="0.3">
      <c r="A84" s="533">
        <v>83</v>
      </c>
      <c r="B84" s="523"/>
      <c r="C84" s="523"/>
      <c r="D84" s="528">
        <f t="shared" si="3"/>
        <v>0</v>
      </c>
      <c r="E84" s="535" t="str">
        <f t="shared" si="4"/>
        <v>Х</v>
      </c>
      <c r="F84" s="536" t="str">
        <f t="shared" si="5"/>
        <v xml:space="preserve">Рекомендуемзаполнить поле Идентификатор. Описание не заполнено. </v>
      </c>
    </row>
    <row r="85" spans="1:6" x14ac:dyDescent="0.3">
      <c r="A85" s="533">
        <v>84</v>
      </c>
      <c r="B85" s="523"/>
      <c r="C85" s="523"/>
      <c r="D85" s="528">
        <f t="shared" si="3"/>
        <v>0</v>
      </c>
      <c r="E85" s="535" t="str">
        <f t="shared" si="4"/>
        <v>Х</v>
      </c>
      <c r="F85" s="536" t="str">
        <f t="shared" si="5"/>
        <v xml:space="preserve">Рекомендуемзаполнить поле Идентификатор. Описание не заполнено. </v>
      </c>
    </row>
    <row r="86" spans="1:6" x14ac:dyDescent="0.3">
      <c r="A86" s="533">
        <v>85</v>
      </c>
      <c r="B86" s="523"/>
      <c r="C86" s="523"/>
      <c r="D86" s="528">
        <f t="shared" si="3"/>
        <v>0</v>
      </c>
      <c r="E86" s="535" t="str">
        <f t="shared" si="4"/>
        <v>Х</v>
      </c>
      <c r="F86" s="536" t="str">
        <f t="shared" si="5"/>
        <v xml:space="preserve">Рекомендуемзаполнить поле Идентификатор. Описание не заполнено. </v>
      </c>
    </row>
    <row r="87" spans="1:6" x14ac:dyDescent="0.3">
      <c r="A87" s="533">
        <v>86</v>
      </c>
      <c r="B87" s="523"/>
      <c r="C87" s="523"/>
      <c r="D87" s="528">
        <f t="shared" si="3"/>
        <v>0</v>
      </c>
      <c r="E87" s="535" t="str">
        <f t="shared" si="4"/>
        <v>Х</v>
      </c>
      <c r="F87" s="536" t="str">
        <f t="shared" si="5"/>
        <v xml:space="preserve">Рекомендуемзаполнить поле Идентификатор. Описание не заполнено. </v>
      </c>
    </row>
    <row r="88" spans="1:6" x14ac:dyDescent="0.3">
      <c r="A88" s="533">
        <v>87</v>
      </c>
      <c r="B88" s="523"/>
      <c r="C88" s="523"/>
      <c r="D88" s="528">
        <f t="shared" si="3"/>
        <v>0</v>
      </c>
      <c r="E88" s="535" t="str">
        <f t="shared" si="4"/>
        <v>Х</v>
      </c>
      <c r="F88" s="536" t="str">
        <f t="shared" si="5"/>
        <v xml:space="preserve">Рекомендуемзаполнить поле Идентификатор. Описание не заполнено. </v>
      </c>
    </row>
    <row r="89" spans="1:6" x14ac:dyDescent="0.3">
      <c r="A89" s="533">
        <v>88</v>
      </c>
      <c r="B89" s="523"/>
      <c r="C89" s="523"/>
      <c r="D89" s="528">
        <f t="shared" si="3"/>
        <v>0</v>
      </c>
      <c r="E89" s="535" t="str">
        <f t="shared" si="4"/>
        <v>Х</v>
      </c>
      <c r="F89" s="536" t="str">
        <f t="shared" si="5"/>
        <v xml:space="preserve">Рекомендуемзаполнить поле Идентификатор. Описание не заполнено. </v>
      </c>
    </row>
    <row r="90" spans="1:6" x14ac:dyDescent="0.3">
      <c r="A90" s="533">
        <v>89</v>
      </c>
      <c r="B90" s="523"/>
      <c r="C90" s="523"/>
      <c r="D90" s="528">
        <f t="shared" si="3"/>
        <v>0</v>
      </c>
      <c r="E90" s="535" t="str">
        <f t="shared" si="4"/>
        <v>Х</v>
      </c>
      <c r="F90" s="536" t="str">
        <f t="shared" si="5"/>
        <v xml:space="preserve">Рекомендуемзаполнить поле Идентификатор. Описание не заполнено. </v>
      </c>
    </row>
    <row r="91" spans="1:6" x14ac:dyDescent="0.3">
      <c r="A91" s="533">
        <v>90</v>
      </c>
      <c r="B91" s="523"/>
      <c r="C91" s="523"/>
      <c r="D91" s="528">
        <f t="shared" si="3"/>
        <v>0</v>
      </c>
      <c r="E91" s="535" t="str">
        <f t="shared" si="4"/>
        <v>Х</v>
      </c>
      <c r="F91" s="536" t="str">
        <f t="shared" si="5"/>
        <v xml:space="preserve">Рекомендуемзаполнить поле Идентификатор. Описание не заполнено. </v>
      </c>
    </row>
    <row r="92" spans="1:6" x14ac:dyDescent="0.3">
      <c r="A92" s="533">
        <v>91</v>
      </c>
      <c r="B92" s="523"/>
      <c r="C92" s="523"/>
      <c r="D92" s="528">
        <f t="shared" si="3"/>
        <v>0</v>
      </c>
      <c r="E92" s="535" t="str">
        <f t="shared" si="4"/>
        <v>Х</v>
      </c>
      <c r="F92" s="536" t="str">
        <f t="shared" si="5"/>
        <v xml:space="preserve">Рекомендуемзаполнить поле Идентификатор. Описание не заполнено. </v>
      </c>
    </row>
    <row r="93" spans="1:6" x14ac:dyDescent="0.3">
      <c r="A93" s="533">
        <v>92</v>
      </c>
      <c r="B93" s="523"/>
      <c r="C93" s="523"/>
      <c r="D93" s="528">
        <f t="shared" si="3"/>
        <v>0</v>
      </c>
      <c r="E93" s="535" t="str">
        <f t="shared" si="4"/>
        <v>Х</v>
      </c>
      <c r="F93" s="536" t="str">
        <f t="shared" si="5"/>
        <v xml:space="preserve">Рекомендуемзаполнить поле Идентификатор. Описание не заполнено. </v>
      </c>
    </row>
    <row r="94" spans="1:6" x14ac:dyDescent="0.3">
      <c r="A94" s="533">
        <v>93</v>
      </c>
      <c r="B94" s="523"/>
      <c r="C94" s="523"/>
      <c r="D94" s="528">
        <f t="shared" si="3"/>
        <v>0</v>
      </c>
      <c r="E94" s="535" t="str">
        <f t="shared" si="4"/>
        <v>Х</v>
      </c>
      <c r="F94" s="536" t="str">
        <f t="shared" si="5"/>
        <v xml:space="preserve">Рекомендуемзаполнить поле Идентификатор. Описание не заполнено. </v>
      </c>
    </row>
    <row r="95" spans="1:6" x14ac:dyDescent="0.3">
      <c r="A95" s="533">
        <v>94</v>
      </c>
      <c r="B95" s="523"/>
      <c r="C95" s="523"/>
      <c r="D95" s="528">
        <f t="shared" si="3"/>
        <v>0</v>
      </c>
      <c r="E95" s="535" t="str">
        <f t="shared" si="4"/>
        <v>Х</v>
      </c>
      <c r="F95" s="536" t="str">
        <f t="shared" si="5"/>
        <v xml:space="preserve">Рекомендуемзаполнить поле Идентификатор. Описание не заполнено. </v>
      </c>
    </row>
    <row r="96" spans="1:6" x14ac:dyDescent="0.3">
      <c r="A96" s="533">
        <v>95</v>
      </c>
      <c r="B96" s="523"/>
      <c r="C96" s="523"/>
      <c r="D96" s="528">
        <f t="shared" si="3"/>
        <v>0</v>
      </c>
      <c r="E96" s="535" t="str">
        <f t="shared" si="4"/>
        <v>Х</v>
      </c>
      <c r="F96" s="536" t="str">
        <f t="shared" si="5"/>
        <v xml:space="preserve">Рекомендуемзаполнить поле Идентификатор. Описание не заполнено. </v>
      </c>
    </row>
    <row r="97" spans="1:6" x14ac:dyDescent="0.3">
      <c r="A97" s="533">
        <v>96</v>
      </c>
      <c r="B97" s="523"/>
      <c r="C97" s="523"/>
      <c r="D97" s="528">
        <f t="shared" si="3"/>
        <v>0</v>
      </c>
      <c r="E97" s="535" t="str">
        <f t="shared" si="4"/>
        <v>Х</v>
      </c>
      <c r="F97" s="536" t="str">
        <f t="shared" si="5"/>
        <v xml:space="preserve">Рекомендуемзаполнить поле Идентификатор. Описание не заполнено. </v>
      </c>
    </row>
    <row r="98" spans="1:6" x14ac:dyDescent="0.3">
      <c r="A98" s="533">
        <v>97</v>
      </c>
      <c r="B98" s="523"/>
      <c r="C98" s="523"/>
      <c r="D98" s="528">
        <f t="shared" si="3"/>
        <v>0</v>
      </c>
      <c r="E98" s="535" t="str">
        <f t="shared" si="4"/>
        <v>Х</v>
      </c>
      <c r="F98" s="536" t="str">
        <f t="shared" si="5"/>
        <v xml:space="preserve">Рекомендуемзаполнить поле Идентификатор. Описание не заполнено. </v>
      </c>
    </row>
    <row r="99" spans="1:6" x14ac:dyDescent="0.3">
      <c r="A99" s="533">
        <v>98</v>
      </c>
      <c r="B99" s="523"/>
      <c r="C99" s="523"/>
      <c r="D99" s="528">
        <f t="shared" si="3"/>
        <v>0</v>
      </c>
      <c r="E99" s="535" t="str">
        <f t="shared" si="4"/>
        <v>Х</v>
      </c>
      <c r="F99" s="536" t="str">
        <f t="shared" si="5"/>
        <v xml:space="preserve">Рекомендуемзаполнить поле Идентификатор. Описание не заполнено. </v>
      </c>
    </row>
    <row r="100" spans="1:6" x14ac:dyDescent="0.3">
      <c r="A100" s="533">
        <v>99</v>
      </c>
      <c r="B100" s="523"/>
      <c r="C100" s="523"/>
      <c r="D100" s="528">
        <f t="shared" si="3"/>
        <v>0</v>
      </c>
      <c r="E100" s="535" t="str">
        <f t="shared" si="4"/>
        <v>Х</v>
      </c>
      <c r="F100" s="536" t="str">
        <f t="shared" si="5"/>
        <v xml:space="preserve">Рекомендуемзаполнить поле Идентификатор. Описание не заполнено. </v>
      </c>
    </row>
    <row r="101" spans="1:6" x14ac:dyDescent="0.3">
      <c r="A101" s="533">
        <v>100</v>
      </c>
      <c r="B101" s="523"/>
      <c r="C101" s="523"/>
      <c r="D101" s="528">
        <f t="shared" si="3"/>
        <v>0</v>
      </c>
      <c r="E101" s="535" t="str">
        <f t="shared" si="4"/>
        <v>Х</v>
      </c>
      <c r="F101" s="536" t="str">
        <f t="shared" si="5"/>
        <v xml:space="preserve">Рекомендуемзаполнить поле Идентификатор. Описание не заполнено. </v>
      </c>
    </row>
  </sheetData>
  <conditionalFormatting sqref="A2:E101">
    <cfRule type="expression" dxfId="83" priority="2">
      <formula>$E2="ОК"</formula>
    </cfRule>
  </conditionalFormatting>
  <conditionalFormatting sqref="E2:E101">
    <cfRule type="expression" dxfId="82" priority="1">
      <formula>$E2="ОК"</formula>
    </cfRule>
  </conditionalFormatting>
  <dataValidations count="1">
    <dataValidation allowBlank="1" showInputMessage="1" showErrorMessage="1" promptTitle="ПРАВИЛА ЗАПОЛНЕНИЯ" prompt="Указывается идентифицирующие предмет залога цифровое, буквенное обозначения или их комбинация. Максимальное количество символов - 25_x000a_" sqref="B2:B101" xr:uid="{00000000-0002-0000-0700-000000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Z140"/>
  <sheetViews>
    <sheetView topLeftCell="A86" zoomScale="85" zoomScaleNormal="85" zoomScaleSheetLayoutView="85" workbookViewId="0">
      <selection sqref="A1:XFD1048576"/>
    </sheetView>
  </sheetViews>
  <sheetFormatPr defaultColWidth="8.88671875" defaultRowHeight="16.2" x14ac:dyDescent="0.3"/>
  <cols>
    <col min="1" max="1" width="5.5546875" style="343" customWidth="1"/>
    <col min="2" max="2" width="26.5546875" style="345" customWidth="1"/>
    <col min="3" max="3" width="14.6640625" style="345" customWidth="1"/>
    <col min="4" max="4" width="16.33203125" style="345" customWidth="1"/>
    <col min="5" max="6" width="14.6640625" style="345" customWidth="1"/>
    <col min="7" max="7" width="14.88671875" style="345" customWidth="1"/>
    <col min="8" max="8" width="18" style="345" customWidth="1"/>
    <col min="9" max="9" width="17.5546875" style="345" customWidth="1"/>
    <col min="10" max="11" width="18.44140625" style="345" customWidth="1"/>
    <col min="12" max="12" width="18.5546875" style="345" customWidth="1"/>
    <col min="13" max="13" width="17.33203125" style="345" customWidth="1"/>
    <col min="14" max="14" width="18.44140625" style="345" customWidth="1"/>
    <col min="15" max="15" width="16.44140625" style="345" customWidth="1"/>
    <col min="16" max="16" width="14.88671875" style="345" customWidth="1"/>
    <col min="17" max="17" width="15.5546875" style="345" customWidth="1"/>
    <col min="18" max="26" width="8.88671875" style="345"/>
    <col min="27" max="16384" width="8.88671875" style="346"/>
  </cols>
  <sheetData>
    <row r="1" spans="1:26" x14ac:dyDescent="0.3">
      <c r="B1" s="344" t="s">
        <v>521</v>
      </c>
    </row>
    <row r="2" spans="1:26" x14ac:dyDescent="0.3">
      <c r="B2" s="344"/>
    </row>
    <row r="3" spans="1:26" x14ac:dyDescent="0.3">
      <c r="B3" s="292" t="s">
        <v>416</v>
      </c>
      <c r="C3" s="664" t="s">
        <v>124</v>
      </c>
      <c r="D3" s="661"/>
    </row>
    <row r="4" spans="1:26" x14ac:dyDescent="0.3">
      <c r="B4" s="292" t="s">
        <v>366</v>
      </c>
      <c r="C4" s="660"/>
      <c r="D4" s="661"/>
    </row>
    <row r="5" spans="1:26" x14ac:dyDescent="0.3">
      <c r="B5" s="292" t="s">
        <v>503</v>
      </c>
      <c r="C5" s="660"/>
      <c r="D5" s="661"/>
    </row>
    <row r="6" spans="1:26" x14ac:dyDescent="0.3">
      <c r="B6" s="292" t="s">
        <v>504</v>
      </c>
      <c r="C6" s="660"/>
      <c r="D6" s="661"/>
    </row>
    <row r="7" spans="1:26" x14ac:dyDescent="0.3">
      <c r="B7" s="292" t="s">
        <v>505</v>
      </c>
      <c r="C7" s="660"/>
      <c r="D7" s="661"/>
    </row>
    <row r="8" spans="1:26" x14ac:dyDescent="0.3">
      <c r="B8" s="292" t="s">
        <v>506</v>
      </c>
      <c r="C8" s="660"/>
      <c r="D8" s="661"/>
    </row>
    <row r="9" spans="1:26" x14ac:dyDescent="0.3">
      <c r="B9" s="292" t="s">
        <v>507</v>
      </c>
      <c r="C9" s="660"/>
      <c r="D9" s="661"/>
    </row>
    <row r="10" spans="1:26" ht="20.399999999999999" x14ac:dyDescent="0.3">
      <c r="B10" s="292" t="s">
        <v>508</v>
      </c>
      <c r="C10" s="660"/>
      <c r="D10" s="661"/>
    </row>
    <row r="11" spans="1:26" x14ac:dyDescent="0.3">
      <c r="B11" s="292" t="s">
        <v>391</v>
      </c>
      <c r="C11" s="660"/>
      <c r="D11" s="661"/>
    </row>
    <row r="12" spans="1:26" x14ac:dyDescent="0.3">
      <c r="B12" s="292" t="s">
        <v>509</v>
      </c>
      <c r="C12" s="660"/>
      <c r="D12" s="661"/>
    </row>
    <row r="13" spans="1:26" x14ac:dyDescent="0.3">
      <c r="B13" s="292" t="s">
        <v>510</v>
      </c>
      <c r="C13" s="660"/>
      <c r="D13" s="661"/>
    </row>
    <row r="15" spans="1:26" s="351" customFormat="1" ht="67.5" customHeight="1" x14ac:dyDescent="0.3">
      <c r="A15" s="347" t="s">
        <v>310</v>
      </c>
      <c r="B15" s="348" t="s">
        <v>522</v>
      </c>
      <c r="C15" s="347" t="s">
        <v>523</v>
      </c>
      <c r="D15" s="347" t="s">
        <v>524</v>
      </c>
      <c r="E15" s="347" t="s">
        <v>525</v>
      </c>
      <c r="F15" s="347" t="s">
        <v>526</v>
      </c>
      <c r="G15" s="347" t="s">
        <v>527</v>
      </c>
      <c r="H15" s="347" t="s">
        <v>528</v>
      </c>
      <c r="I15" s="349"/>
      <c r="J15" s="347" t="s">
        <v>310</v>
      </c>
      <c r="K15" s="348" t="s">
        <v>529</v>
      </c>
      <c r="L15" s="350" t="s">
        <v>530</v>
      </c>
      <c r="M15" s="350" t="s">
        <v>531</v>
      </c>
      <c r="N15" s="350" t="s">
        <v>532</v>
      </c>
      <c r="O15" s="347" t="s">
        <v>528</v>
      </c>
      <c r="Q15" s="349"/>
      <c r="R15" s="349"/>
      <c r="S15" s="349"/>
      <c r="T15" s="349"/>
      <c r="U15" s="349"/>
      <c r="V15" s="349"/>
      <c r="W15" s="349"/>
      <c r="X15" s="349"/>
      <c r="Y15" s="349"/>
      <c r="Z15" s="349"/>
    </row>
    <row r="16" spans="1:26" s="351" customFormat="1" x14ac:dyDescent="0.3">
      <c r="A16" s="352">
        <v>1</v>
      </c>
      <c r="B16" s="353">
        <v>42736</v>
      </c>
      <c r="C16" s="354"/>
      <c r="D16" s="354"/>
      <c r="E16" s="355"/>
      <c r="F16" s="354"/>
      <c r="G16" s="354"/>
      <c r="H16" s="356">
        <f t="shared" ref="H16:H51" si="0">SUM(C16:G16)</f>
        <v>0</v>
      </c>
      <c r="I16" s="349"/>
      <c r="J16" s="352">
        <v>1</v>
      </c>
      <c r="K16" s="353">
        <v>42736</v>
      </c>
      <c r="L16" s="354"/>
      <c r="M16" s="354"/>
      <c r="N16" s="355"/>
      <c r="O16" s="356">
        <f t="shared" ref="O16:O51" si="1">SUM(L16:N16)</f>
        <v>0</v>
      </c>
      <c r="Q16" s="349"/>
      <c r="R16" s="349"/>
      <c r="S16" s="349"/>
      <c r="T16" s="349"/>
      <c r="U16" s="349"/>
      <c r="V16" s="349"/>
      <c r="W16" s="349"/>
      <c r="X16" s="349"/>
      <c r="Y16" s="349"/>
      <c r="Z16" s="349"/>
    </row>
    <row r="17" spans="1:26" s="351" customFormat="1" x14ac:dyDescent="0.3">
      <c r="A17" s="352">
        <v>2</v>
      </c>
      <c r="B17" s="353">
        <v>42767</v>
      </c>
      <c r="C17" s="354"/>
      <c r="D17" s="354"/>
      <c r="E17" s="354"/>
      <c r="F17" s="354"/>
      <c r="G17" s="354"/>
      <c r="H17" s="356">
        <f t="shared" si="0"/>
        <v>0</v>
      </c>
      <c r="I17" s="349"/>
      <c r="J17" s="352">
        <v>2</v>
      </c>
      <c r="K17" s="353">
        <v>42767</v>
      </c>
      <c r="L17" s="354"/>
      <c r="M17" s="354"/>
      <c r="N17" s="354"/>
      <c r="O17" s="356">
        <f t="shared" si="1"/>
        <v>0</v>
      </c>
      <c r="Q17" s="349"/>
      <c r="R17" s="349"/>
      <c r="S17" s="349"/>
      <c r="T17" s="349"/>
      <c r="U17" s="349"/>
      <c r="V17" s="349"/>
      <c r="W17" s="349"/>
      <c r="X17" s="349"/>
      <c r="Y17" s="349"/>
      <c r="Z17" s="349"/>
    </row>
    <row r="18" spans="1:26" s="351" customFormat="1" x14ac:dyDescent="0.3">
      <c r="A18" s="352">
        <v>3</v>
      </c>
      <c r="B18" s="353">
        <v>42795</v>
      </c>
      <c r="C18" s="354"/>
      <c r="D18" s="354"/>
      <c r="E18" s="354"/>
      <c r="F18" s="354"/>
      <c r="G18" s="354"/>
      <c r="H18" s="356">
        <f t="shared" si="0"/>
        <v>0</v>
      </c>
      <c r="I18" s="349"/>
      <c r="J18" s="352">
        <v>3</v>
      </c>
      <c r="K18" s="353">
        <v>42795</v>
      </c>
      <c r="L18" s="354"/>
      <c r="M18" s="354"/>
      <c r="N18" s="354"/>
      <c r="O18" s="356">
        <f t="shared" si="1"/>
        <v>0</v>
      </c>
      <c r="Q18" s="349"/>
      <c r="R18" s="349"/>
      <c r="S18" s="349"/>
      <c r="T18" s="349"/>
      <c r="U18" s="349"/>
      <c r="V18" s="349"/>
      <c r="W18" s="349"/>
      <c r="X18" s="349"/>
      <c r="Y18" s="349"/>
      <c r="Z18" s="349"/>
    </row>
    <row r="19" spans="1:26" s="351" customFormat="1" x14ac:dyDescent="0.3">
      <c r="A19" s="352">
        <v>4</v>
      </c>
      <c r="B19" s="353">
        <v>42826</v>
      </c>
      <c r="C19" s="354"/>
      <c r="D19" s="354"/>
      <c r="E19" s="354"/>
      <c r="F19" s="354"/>
      <c r="G19" s="354"/>
      <c r="H19" s="356">
        <f t="shared" si="0"/>
        <v>0</v>
      </c>
      <c r="I19" s="349"/>
      <c r="J19" s="352">
        <v>4</v>
      </c>
      <c r="K19" s="353">
        <v>42826</v>
      </c>
      <c r="L19" s="354"/>
      <c r="M19" s="354"/>
      <c r="N19" s="354"/>
      <c r="O19" s="356">
        <f t="shared" si="1"/>
        <v>0</v>
      </c>
      <c r="Q19" s="349"/>
      <c r="R19" s="349"/>
      <c r="S19" s="349"/>
      <c r="T19" s="349"/>
      <c r="U19" s="349"/>
      <c r="V19" s="349"/>
      <c r="W19" s="349"/>
      <c r="X19" s="349"/>
      <c r="Y19" s="349"/>
      <c r="Z19" s="349"/>
    </row>
    <row r="20" spans="1:26" x14ac:dyDescent="0.3">
      <c r="A20" s="352">
        <v>5</v>
      </c>
      <c r="B20" s="353">
        <v>42856</v>
      </c>
      <c r="C20" s="354"/>
      <c r="D20" s="354"/>
      <c r="E20" s="354"/>
      <c r="F20" s="354"/>
      <c r="G20" s="354"/>
      <c r="H20" s="356">
        <f t="shared" si="0"/>
        <v>0</v>
      </c>
      <c r="J20" s="352">
        <v>5</v>
      </c>
      <c r="K20" s="353">
        <v>42856</v>
      </c>
      <c r="L20" s="354"/>
      <c r="M20" s="354"/>
      <c r="N20" s="354"/>
      <c r="O20" s="356">
        <f t="shared" si="1"/>
        <v>0</v>
      </c>
      <c r="P20" s="346"/>
    </row>
    <row r="21" spans="1:26" x14ac:dyDescent="0.3">
      <c r="A21" s="352">
        <v>6</v>
      </c>
      <c r="B21" s="353">
        <v>42887</v>
      </c>
      <c r="C21" s="354"/>
      <c r="D21" s="354"/>
      <c r="E21" s="354"/>
      <c r="F21" s="354"/>
      <c r="G21" s="354"/>
      <c r="H21" s="356">
        <f t="shared" si="0"/>
        <v>0</v>
      </c>
      <c r="J21" s="352">
        <v>6</v>
      </c>
      <c r="K21" s="353">
        <v>42887</v>
      </c>
      <c r="L21" s="354"/>
      <c r="M21" s="354"/>
      <c r="N21" s="354"/>
      <c r="O21" s="356">
        <f t="shared" si="1"/>
        <v>0</v>
      </c>
      <c r="P21" s="346"/>
    </row>
    <row r="22" spans="1:26" x14ac:dyDescent="0.3">
      <c r="A22" s="352">
        <v>7</v>
      </c>
      <c r="B22" s="353">
        <v>42917</v>
      </c>
      <c r="C22" s="354"/>
      <c r="D22" s="354"/>
      <c r="E22" s="354"/>
      <c r="F22" s="354"/>
      <c r="G22" s="354"/>
      <c r="H22" s="356">
        <f t="shared" si="0"/>
        <v>0</v>
      </c>
      <c r="I22" s="357"/>
      <c r="J22" s="352">
        <v>7</v>
      </c>
      <c r="K22" s="353">
        <v>42917</v>
      </c>
      <c r="L22" s="354"/>
      <c r="M22" s="354"/>
      <c r="N22" s="354"/>
      <c r="O22" s="356">
        <f t="shared" si="1"/>
        <v>0</v>
      </c>
      <c r="P22" s="346"/>
    </row>
    <row r="23" spans="1:26" x14ac:dyDescent="0.3">
      <c r="A23" s="352">
        <v>8</v>
      </c>
      <c r="B23" s="353">
        <v>42948</v>
      </c>
      <c r="C23" s="354"/>
      <c r="D23" s="354"/>
      <c r="E23" s="354"/>
      <c r="F23" s="354"/>
      <c r="G23" s="354"/>
      <c r="H23" s="356">
        <f t="shared" si="0"/>
        <v>0</v>
      </c>
      <c r="I23" s="357"/>
      <c r="J23" s="352">
        <v>8</v>
      </c>
      <c r="K23" s="353">
        <v>42948</v>
      </c>
      <c r="L23" s="354"/>
      <c r="M23" s="354"/>
      <c r="N23" s="354"/>
      <c r="O23" s="356">
        <f t="shared" si="1"/>
        <v>0</v>
      </c>
      <c r="P23" s="346"/>
    </row>
    <row r="24" spans="1:26" x14ac:dyDescent="0.3">
      <c r="A24" s="352">
        <v>9</v>
      </c>
      <c r="B24" s="353">
        <v>42979</v>
      </c>
      <c r="C24" s="354"/>
      <c r="D24" s="354"/>
      <c r="E24" s="354"/>
      <c r="F24" s="354"/>
      <c r="G24" s="354"/>
      <c r="H24" s="356">
        <f t="shared" si="0"/>
        <v>0</v>
      </c>
      <c r="I24" s="357"/>
      <c r="J24" s="352">
        <v>9</v>
      </c>
      <c r="K24" s="353">
        <v>42979</v>
      </c>
      <c r="L24" s="354"/>
      <c r="M24" s="354"/>
      <c r="N24" s="354"/>
      <c r="O24" s="356">
        <f t="shared" si="1"/>
        <v>0</v>
      </c>
      <c r="P24" s="346"/>
    </row>
    <row r="25" spans="1:26" x14ac:dyDescent="0.3">
      <c r="A25" s="352">
        <v>10</v>
      </c>
      <c r="B25" s="353">
        <v>43009</v>
      </c>
      <c r="C25" s="354"/>
      <c r="D25" s="354"/>
      <c r="E25" s="354"/>
      <c r="F25" s="354"/>
      <c r="G25" s="354"/>
      <c r="H25" s="356">
        <f t="shared" si="0"/>
        <v>0</v>
      </c>
      <c r="J25" s="352">
        <v>10</v>
      </c>
      <c r="K25" s="353">
        <v>43009</v>
      </c>
      <c r="L25" s="354"/>
      <c r="M25" s="354"/>
      <c r="N25" s="354"/>
      <c r="O25" s="356">
        <f t="shared" si="1"/>
        <v>0</v>
      </c>
      <c r="P25" s="346"/>
    </row>
    <row r="26" spans="1:26" x14ac:dyDescent="0.3">
      <c r="A26" s="352">
        <v>11</v>
      </c>
      <c r="B26" s="353">
        <v>43040</v>
      </c>
      <c r="C26" s="354"/>
      <c r="D26" s="354"/>
      <c r="E26" s="354"/>
      <c r="F26" s="354"/>
      <c r="G26" s="354"/>
      <c r="H26" s="356">
        <f t="shared" si="0"/>
        <v>0</v>
      </c>
      <c r="J26" s="352">
        <v>11</v>
      </c>
      <c r="K26" s="353">
        <v>43040</v>
      </c>
      <c r="L26" s="354"/>
      <c r="M26" s="354"/>
      <c r="N26" s="354"/>
      <c r="O26" s="356">
        <f t="shared" si="1"/>
        <v>0</v>
      </c>
      <c r="P26" s="346"/>
    </row>
    <row r="27" spans="1:26" x14ac:dyDescent="0.3">
      <c r="A27" s="352">
        <v>12</v>
      </c>
      <c r="B27" s="353">
        <v>43070</v>
      </c>
      <c r="C27" s="354"/>
      <c r="D27" s="354"/>
      <c r="E27" s="354"/>
      <c r="F27" s="354"/>
      <c r="G27" s="354"/>
      <c r="H27" s="356">
        <f t="shared" si="0"/>
        <v>0</v>
      </c>
      <c r="J27" s="352">
        <v>12</v>
      </c>
      <c r="K27" s="353">
        <v>43070</v>
      </c>
      <c r="L27" s="354"/>
      <c r="M27" s="354"/>
      <c r="N27" s="354"/>
      <c r="O27" s="356">
        <f t="shared" si="1"/>
        <v>0</v>
      </c>
      <c r="P27" s="346"/>
    </row>
    <row r="28" spans="1:26" x14ac:dyDescent="0.3">
      <c r="A28" s="352">
        <v>13</v>
      </c>
      <c r="B28" s="353">
        <v>43101</v>
      </c>
      <c r="C28" s="354"/>
      <c r="D28" s="354"/>
      <c r="E28" s="354"/>
      <c r="F28" s="354"/>
      <c r="G28" s="354"/>
      <c r="H28" s="356">
        <f t="shared" si="0"/>
        <v>0</v>
      </c>
      <c r="J28" s="352">
        <v>13</v>
      </c>
      <c r="K28" s="353">
        <v>43101</v>
      </c>
      <c r="L28" s="354"/>
      <c r="M28" s="354"/>
      <c r="N28" s="354"/>
      <c r="O28" s="356">
        <f t="shared" si="1"/>
        <v>0</v>
      </c>
      <c r="P28" s="346"/>
    </row>
    <row r="29" spans="1:26" x14ac:dyDescent="0.3">
      <c r="A29" s="352">
        <v>14</v>
      </c>
      <c r="B29" s="353">
        <v>43132</v>
      </c>
      <c r="C29" s="354"/>
      <c r="D29" s="354"/>
      <c r="E29" s="354"/>
      <c r="F29" s="354"/>
      <c r="G29" s="354"/>
      <c r="H29" s="356">
        <f t="shared" si="0"/>
        <v>0</v>
      </c>
      <c r="J29" s="352">
        <v>14</v>
      </c>
      <c r="K29" s="353">
        <v>43132</v>
      </c>
      <c r="L29" s="354"/>
      <c r="M29" s="354"/>
      <c r="N29" s="354"/>
      <c r="O29" s="356">
        <f t="shared" si="1"/>
        <v>0</v>
      </c>
      <c r="P29" s="346"/>
    </row>
    <row r="30" spans="1:26" x14ac:dyDescent="0.3">
      <c r="A30" s="352">
        <v>15</v>
      </c>
      <c r="B30" s="353">
        <v>43160</v>
      </c>
      <c r="C30" s="354"/>
      <c r="D30" s="354"/>
      <c r="E30" s="354"/>
      <c r="F30" s="354"/>
      <c r="G30" s="354"/>
      <c r="H30" s="356">
        <f t="shared" si="0"/>
        <v>0</v>
      </c>
      <c r="J30" s="352">
        <v>15</v>
      </c>
      <c r="K30" s="353">
        <v>43160</v>
      </c>
      <c r="L30" s="354"/>
      <c r="M30" s="354"/>
      <c r="N30" s="354"/>
      <c r="O30" s="356">
        <f t="shared" si="1"/>
        <v>0</v>
      </c>
      <c r="P30" s="346"/>
    </row>
    <row r="31" spans="1:26" x14ac:dyDescent="0.3">
      <c r="A31" s="352">
        <v>16</v>
      </c>
      <c r="B31" s="353">
        <v>43191</v>
      </c>
      <c r="C31" s="354"/>
      <c r="D31" s="354"/>
      <c r="E31" s="354"/>
      <c r="F31" s="354"/>
      <c r="G31" s="354"/>
      <c r="H31" s="356">
        <f t="shared" si="0"/>
        <v>0</v>
      </c>
      <c r="J31" s="352">
        <v>16</v>
      </c>
      <c r="K31" s="353">
        <v>43191</v>
      </c>
      <c r="L31" s="354"/>
      <c r="M31" s="354"/>
      <c r="N31" s="354"/>
      <c r="O31" s="356">
        <f t="shared" si="1"/>
        <v>0</v>
      </c>
      <c r="P31" s="346"/>
    </row>
    <row r="32" spans="1:26" x14ac:dyDescent="0.3">
      <c r="A32" s="352">
        <v>17</v>
      </c>
      <c r="B32" s="353">
        <v>43221</v>
      </c>
      <c r="C32" s="354"/>
      <c r="D32" s="354"/>
      <c r="E32" s="354"/>
      <c r="F32" s="354"/>
      <c r="G32" s="354"/>
      <c r="H32" s="356">
        <f t="shared" si="0"/>
        <v>0</v>
      </c>
      <c r="J32" s="352">
        <v>17</v>
      </c>
      <c r="K32" s="353">
        <v>43221</v>
      </c>
      <c r="L32" s="354"/>
      <c r="M32" s="354"/>
      <c r="N32" s="354"/>
      <c r="O32" s="356">
        <f t="shared" si="1"/>
        <v>0</v>
      </c>
      <c r="P32" s="346"/>
    </row>
    <row r="33" spans="1:16" x14ac:dyDescent="0.3">
      <c r="A33" s="352">
        <v>18</v>
      </c>
      <c r="B33" s="353">
        <v>43252</v>
      </c>
      <c r="C33" s="354"/>
      <c r="D33" s="354"/>
      <c r="E33" s="354"/>
      <c r="F33" s="354"/>
      <c r="G33" s="354"/>
      <c r="H33" s="356">
        <f t="shared" si="0"/>
        <v>0</v>
      </c>
      <c r="J33" s="352">
        <v>18</v>
      </c>
      <c r="K33" s="353">
        <v>43252</v>
      </c>
      <c r="L33" s="354"/>
      <c r="M33" s="354"/>
      <c r="N33" s="354"/>
      <c r="O33" s="356">
        <f t="shared" si="1"/>
        <v>0</v>
      </c>
      <c r="P33" s="346"/>
    </row>
    <row r="34" spans="1:16" x14ac:dyDescent="0.3">
      <c r="A34" s="352">
        <v>19</v>
      </c>
      <c r="B34" s="353">
        <v>43282</v>
      </c>
      <c r="C34" s="354"/>
      <c r="D34" s="354"/>
      <c r="E34" s="354"/>
      <c r="F34" s="354"/>
      <c r="G34" s="354"/>
      <c r="H34" s="356">
        <f t="shared" si="0"/>
        <v>0</v>
      </c>
      <c r="J34" s="352">
        <v>19</v>
      </c>
      <c r="K34" s="353">
        <v>43282</v>
      </c>
      <c r="L34" s="354"/>
      <c r="M34" s="354"/>
      <c r="N34" s="354"/>
      <c r="O34" s="356">
        <f t="shared" si="1"/>
        <v>0</v>
      </c>
      <c r="P34" s="346"/>
    </row>
    <row r="35" spans="1:16" x14ac:dyDescent="0.3">
      <c r="A35" s="352">
        <v>20</v>
      </c>
      <c r="B35" s="353">
        <v>43313</v>
      </c>
      <c r="C35" s="354"/>
      <c r="D35" s="354"/>
      <c r="E35" s="354"/>
      <c r="F35" s="354"/>
      <c r="G35" s="354"/>
      <c r="H35" s="356">
        <f t="shared" si="0"/>
        <v>0</v>
      </c>
      <c r="J35" s="352">
        <v>20</v>
      </c>
      <c r="K35" s="353">
        <v>43313</v>
      </c>
      <c r="L35" s="354"/>
      <c r="M35" s="354"/>
      <c r="N35" s="354"/>
      <c r="O35" s="356">
        <f t="shared" si="1"/>
        <v>0</v>
      </c>
      <c r="P35" s="346"/>
    </row>
    <row r="36" spans="1:16" x14ac:dyDescent="0.3">
      <c r="A36" s="352">
        <v>21</v>
      </c>
      <c r="B36" s="353">
        <v>43344</v>
      </c>
      <c r="C36" s="354"/>
      <c r="D36" s="354"/>
      <c r="E36" s="354"/>
      <c r="F36" s="354"/>
      <c r="G36" s="354"/>
      <c r="H36" s="356">
        <f t="shared" si="0"/>
        <v>0</v>
      </c>
      <c r="J36" s="352">
        <v>21</v>
      </c>
      <c r="K36" s="353">
        <v>43344</v>
      </c>
      <c r="L36" s="354"/>
      <c r="M36" s="354"/>
      <c r="N36" s="354"/>
      <c r="O36" s="356">
        <f t="shared" si="1"/>
        <v>0</v>
      </c>
      <c r="P36" s="346"/>
    </row>
    <row r="37" spans="1:16" x14ac:dyDescent="0.3">
      <c r="A37" s="352">
        <v>22</v>
      </c>
      <c r="B37" s="353">
        <v>43374</v>
      </c>
      <c r="C37" s="354"/>
      <c r="D37" s="354"/>
      <c r="E37" s="354"/>
      <c r="F37" s="354"/>
      <c r="G37" s="354"/>
      <c r="H37" s="356">
        <f t="shared" si="0"/>
        <v>0</v>
      </c>
      <c r="J37" s="352">
        <v>22</v>
      </c>
      <c r="K37" s="353">
        <v>43374</v>
      </c>
      <c r="L37" s="354"/>
      <c r="M37" s="354"/>
      <c r="N37" s="354"/>
      <c r="O37" s="356">
        <f t="shared" si="1"/>
        <v>0</v>
      </c>
      <c r="P37" s="346"/>
    </row>
    <row r="38" spans="1:16" x14ac:dyDescent="0.3">
      <c r="A38" s="352">
        <v>23</v>
      </c>
      <c r="B38" s="353">
        <v>43405</v>
      </c>
      <c r="C38" s="354"/>
      <c r="D38" s="354"/>
      <c r="E38" s="354"/>
      <c r="F38" s="354"/>
      <c r="G38" s="354"/>
      <c r="H38" s="356">
        <f t="shared" si="0"/>
        <v>0</v>
      </c>
      <c r="J38" s="352">
        <v>23</v>
      </c>
      <c r="K38" s="353">
        <v>43405</v>
      </c>
      <c r="L38" s="354"/>
      <c r="M38" s="354"/>
      <c r="N38" s="354"/>
      <c r="O38" s="356">
        <f t="shared" si="1"/>
        <v>0</v>
      </c>
      <c r="P38" s="346"/>
    </row>
    <row r="39" spans="1:16" x14ac:dyDescent="0.3">
      <c r="A39" s="352">
        <v>24</v>
      </c>
      <c r="B39" s="353">
        <v>43435</v>
      </c>
      <c r="C39" s="354"/>
      <c r="D39" s="354"/>
      <c r="E39" s="354"/>
      <c r="F39" s="354"/>
      <c r="G39" s="354"/>
      <c r="H39" s="356">
        <f t="shared" si="0"/>
        <v>0</v>
      </c>
      <c r="J39" s="352">
        <v>24</v>
      </c>
      <c r="K39" s="353">
        <v>43435</v>
      </c>
      <c r="L39" s="354"/>
      <c r="M39" s="354"/>
      <c r="N39" s="354"/>
      <c r="O39" s="356">
        <f t="shared" si="1"/>
        <v>0</v>
      </c>
      <c r="P39" s="346"/>
    </row>
    <row r="40" spans="1:16" x14ac:dyDescent="0.3">
      <c r="A40" s="352">
        <v>25</v>
      </c>
      <c r="B40" s="358">
        <v>43466</v>
      </c>
      <c r="C40" s="359"/>
      <c r="D40" s="359"/>
      <c r="E40" s="359"/>
      <c r="F40" s="359"/>
      <c r="G40" s="359"/>
      <c r="H40" s="356">
        <f t="shared" si="0"/>
        <v>0</v>
      </c>
      <c r="J40" s="352">
        <v>25</v>
      </c>
      <c r="K40" s="358">
        <v>43466</v>
      </c>
      <c r="L40" s="359"/>
      <c r="M40" s="359"/>
      <c r="N40" s="359"/>
      <c r="O40" s="356">
        <f t="shared" si="1"/>
        <v>0</v>
      </c>
      <c r="P40" s="346"/>
    </row>
    <row r="41" spans="1:16" x14ac:dyDescent="0.3">
      <c r="A41" s="352">
        <v>26</v>
      </c>
      <c r="B41" s="358">
        <v>43497</v>
      </c>
      <c r="C41" s="359"/>
      <c r="D41" s="359"/>
      <c r="E41" s="359"/>
      <c r="F41" s="359"/>
      <c r="G41" s="359"/>
      <c r="H41" s="356">
        <f t="shared" si="0"/>
        <v>0</v>
      </c>
      <c r="J41" s="352">
        <v>26</v>
      </c>
      <c r="K41" s="358">
        <v>43497</v>
      </c>
      <c r="L41" s="359"/>
      <c r="M41" s="359"/>
      <c r="N41" s="359"/>
      <c r="O41" s="356">
        <f t="shared" si="1"/>
        <v>0</v>
      </c>
      <c r="P41" s="346"/>
    </row>
    <row r="42" spans="1:16" x14ac:dyDescent="0.3">
      <c r="A42" s="352">
        <v>27</v>
      </c>
      <c r="B42" s="358">
        <v>43525</v>
      </c>
      <c r="C42" s="359"/>
      <c r="D42" s="359"/>
      <c r="E42" s="359"/>
      <c r="F42" s="359"/>
      <c r="G42" s="359"/>
      <c r="H42" s="356">
        <f t="shared" si="0"/>
        <v>0</v>
      </c>
      <c r="J42" s="352">
        <v>27</v>
      </c>
      <c r="K42" s="358">
        <v>43525</v>
      </c>
      <c r="L42" s="359"/>
      <c r="M42" s="359"/>
      <c r="N42" s="359"/>
      <c r="O42" s="356">
        <f t="shared" si="1"/>
        <v>0</v>
      </c>
      <c r="P42" s="346"/>
    </row>
    <row r="43" spans="1:16" x14ac:dyDescent="0.3">
      <c r="A43" s="352">
        <v>28</v>
      </c>
      <c r="B43" s="358">
        <v>43556</v>
      </c>
      <c r="C43" s="359"/>
      <c r="D43" s="359"/>
      <c r="E43" s="359"/>
      <c r="F43" s="359"/>
      <c r="G43" s="359"/>
      <c r="H43" s="356">
        <f t="shared" si="0"/>
        <v>0</v>
      </c>
      <c r="J43" s="352">
        <v>28</v>
      </c>
      <c r="K43" s="358">
        <v>43556</v>
      </c>
      <c r="L43" s="359"/>
      <c r="M43" s="359"/>
      <c r="N43" s="359"/>
      <c r="O43" s="356">
        <f t="shared" si="1"/>
        <v>0</v>
      </c>
      <c r="P43" s="346"/>
    </row>
    <row r="44" spans="1:16" x14ac:dyDescent="0.3">
      <c r="A44" s="352">
        <v>29</v>
      </c>
      <c r="B44" s="358">
        <v>43586</v>
      </c>
      <c r="C44" s="359"/>
      <c r="D44" s="359"/>
      <c r="E44" s="359"/>
      <c r="F44" s="359"/>
      <c r="G44" s="359"/>
      <c r="H44" s="356">
        <f t="shared" si="0"/>
        <v>0</v>
      </c>
      <c r="J44" s="352">
        <v>29</v>
      </c>
      <c r="K44" s="358">
        <v>43586</v>
      </c>
      <c r="L44" s="359"/>
      <c r="M44" s="359"/>
      <c r="N44" s="359"/>
      <c r="O44" s="356">
        <f t="shared" si="1"/>
        <v>0</v>
      </c>
      <c r="P44" s="346"/>
    </row>
    <row r="45" spans="1:16" x14ac:dyDescent="0.3">
      <c r="A45" s="352">
        <v>30</v>
      </c>
      <c r="B45" s="358">
        <v>43617</v>
      </c>
      <c r="C45" s="359"/>
      <c r="D45" s="359"/>
      <c r="E45" s="359"/>
      <c r="F45" s="359"/>
      <c r="G45" s="359"/>
      <c r="H45" s="356">
        <f t="shared" si="0"/>
        <v>0</v>
      </c>
      <c r="J45" s="352">
        <v>30</v>
      </c>
      <c r="K45" s="358">
        <v>43617</v>
      </c>
      <c r="L45" s="359"/>
      <c r="M45" s="359"/>
      <c r="N45" s="359"/>
      <c r="O45" s="356">
        <f t="shared" si="1"/>
        <v>0</v>
      </c>
      <c r="P45" s="346"/>
    </row>
    <row r="46" spans="1:16" x14ac:dyDescent="0.3">
      <c r="A46" s="352">
        <v>31</v>
      </c>
      <c r="B46" s="358">
        <v>43647</v>
      </c>
      <c r="C46" s="359"/>
      <c r="D46" s="359"/>
      <c r="E46" s="359"/>
      <c r="F46" s="359"/>
      <c r="G46" s="359"/>
      <c r="H46" s="356">
        <f t="shared" si="0"/>
        <v>0</v>
      </c>
      <c r="J46" s="352">
        <v>31</v>
      </c>
      <c r="K46" s="358">
        <v>43647</v>
      </c>
      <c r="L46" s="359"/>
      <c r="M46" s="359"/>
      <c r="N46" s="359"/>
      <c r="O46" s="356">
        <f t="shared" si="1"/>
        <v>0</v>
      </c>
      <c r="P46" s="346"/>
    </row>
    <row r="47" spans="1:16" x14ac:dyDescent="0.3">
      <c r="A47" s="352">
        <v>32</v>
      </c>
      <c r="B47" s="358">
        <v>43678</v>
      </c>
      <c r="C47" s="359"/>
      <c r="D47" s="359"/>
      <c r="E47" s="359"/>
      <c r="F47" s="359"/>
      <c r="G47" s="359"/>
      <c r="H47" s="356">
        <f t="shared" si="0"/>
        <v>0</v>
      </c>
      <c r="J47" s="352">
        <v>32</v>
      </c>
      <c r="K47" s="358">
        <v>43678</v>
      </c>
      <c r="L47" s="359"/>
      <c r="M47" s="359"/>
      <c r="N47" s="359"/>
      <c r="O47" s="356">
        <f t="shared" si="1"/>
        <v>0</v>
      </c>
      <c r="P47" s="346"/>
    </row>
    <row r="48" spans="1:16" x14ac:dyDescent="0.3">
      <c r="A48" s="352">
        <v>33</v>
      </c>
      <c r="B48" s="358">
        <v>43709</v>
      </c>
      <c r="C48" s="359"/>
      <c r="D48" s="359"/>
      <c r="E48" s="359"/>
      <c r="F48" s="359"/>
      <c r="G48" s="359"/>
      <c r="H48" s="356">
        <f t="shared" si="0"/>
        <v>0</v>
      </c>
      <c r="J48" s="352">
        <v>33</v>
      </c>
      <c r="K48" s="358">
        <v>43709</v>
      </c>
      <c r="L48" s="359"/>
      <c r="M48" s="359"/>
      <c r="N48" s="359"/>
      <c r="O48" s="356">
        <f t="shared" si="1"/>
        <v>0</v>
      </c>
      <c r="P48" s="346"/>
    </row>
    <row r="49" spans="1:26" x14ac:dyDescent="0.3">
      <c r="A49" s="352">
        <v>34</v>
      </c>
      <c r="B49" s="358">
        <v>43739</v>
      </c>
      <c r="C49" s="359"/>
      <c r="D49" s="359"/>
      <c r="E49" s="359"/>
      <c r="F49" s="359"/>
      <c r="G49" s="359"/>
      <c r="H49" s="356">
        <f t="shared" si="0"/>
        <v>0</v>
      </c>
      <c r="J49" s="352">
        <v>34</v>
      </c>
      <c r="K49" s="358">
        <v>43739</v>
      </c>
      <c r="L49" s="359"/>
      <c r="M49" s="359"/>
      <c r="N49" s="359"/>
      <c r="O49" s="356">
        <f t="shared" si="1"/>
        <v>0</v>
      </c>
      <c r="P49" s="346"/>
    </row>
    <row r="50" spans="1:26" x14ac:dyDescent="0.3">
      <c r="A50" s="352">
        <v>35</v>
      </c>
      <c r="B50" s="358">
        <v>43770</v>
      </c>
      <c r="C50" s="359"/>
      <c r="D50" s="359"/>
      <c r="E50" s="359"/>
      <c r="F50" s="359"/>
      <c r="G50" s="359"/>
      <c r="H50" s="356">
        <f t="shared" si="0"/>
        <v>0</v>
      </c>
      <c r="J50" s="352">
        <v>35</v>
      </c>
      <c r="K50" s="358">
        <v>43770</v>
      </c>
      <c r="L50" s="359"/>
      <c r="M50" s="359"/>
      <c r="N50" s="359"/>
      <c r="O50" s="356">
        <f t="shared" si="1"/>
        <v>0</v>
      </c>
      <c r="P50" s="346"/>
    </row>
    <row r="51" spans="1:26" x14ac:dyDescent="0.3">
      <c r="A51" s="352">
        <v>36</v>
      </c>
      <c r="B51" s="358">
        <v>43800</v>
      </c>
      <c r="C51" s="359"/>
      <c r="D51" s="359"/>
      <c r="E51" s="359"/>
      <c r="F51" s="359"/>
      <c r="G51" s="359"/>
      <c r="H51" s="356">
        <f t="shared" si="0"/>
        <v>0</v>
      </c>
      <c r="J51" s="352">
        <v>36</v>
      </c>
      <c r="K51" s="358">
        <v>43800</v>
      </c>
      <c r="L51" s="359"/>
      <c r="M51" s="359"/>
      <c r="N51" s="359"/>
      <c r="O51" s="356">
        <f t="shared" si="1"/>
        <v>0</v>
      </c>
      <c r="P51" s="346"/>
    </row>
    <row r="52" spans="1:26" ht="16.8" thickBot="1" x14ac:dyDescent="0.35">
      <c r="A52" s="360"/>
      <c r="B52" s="361"/>
      <c r="C52" s="362"/>
      <c r="D52" s="362"/>
      <c r="E52" s="362"/>
      <c r="F52" s="362"/>
      <c r="G52" s="362"/>
      <c r="H52" s="363"/>
    </row>
    <row r="53" spans="1:26" ht="16.8" thickBot="1" x14ac:dyDescent="0.35">
      <c r="A53" s="360"/>
      <c r="B53" s="364" t="s">
        <v>502</v>
      </c>
      <c r="C53" s="365">
        <f>ROUND(SUM(H40:H51)/365,0)</f>
        <v>0</v>
      </c>
      <c r="D53" s="362"/>
      <c r="E53" s="362"/>
      <c r="F53" s="362"/>
      <c r="G53" s="362"/>
      <c r="H53" s="363"/>
    </row>
    <row r="54" spans="1:26" s="371" customFormat="1" x14ac:dyDescent="0.3">
      <c r="A54" s="366"/>
      <c r="B54" s="367"/>
      <c r="C54" s="368"/>
      <c r="D54" s="368"/>
      <c r="E54" s="368"/>
      <c r="F54" s="368"/>
      <c r="G54" s="368"/>
      <c r="H54" s="369"/>
      <c r="I54" s="370"/>
      <c r="J54" s="370"/>
      <c r="K54" s="370"/>
      <c r="L54" s="370"/>
      <c r="M54" s="370"/>
      <c r="N54" s="370"/>
      <c r="O54" s="370"/>
      <c r="P54" s="370"/>
      <c r="Q54" s="370"/>
      <c r="R54" s="370"/>
      <c r="S54" s="370"/>
      <c r="T54" s="370"/>
      <c r="U54" s="370"/>
      <c r="V54" s="370"/>
      <c r="W54" s="370"/>
      <c r="X54" s="370"/>
      <c r="Y54" s="370"/>
      <c r="Z54" s="370"/>
    </row>
    <row r="55" spans="1:26" s="371" customFormat="1" x14ac:dyDescent="0.3">
      <c r="A55" s="366"/>
      <c r="B55" s="367"/>
      <c r="C55" s="368"/>
      <c r="D55" s="368"/>
      <c r="E55" s="368"/>
      <c r="F55" s="368"/>
      <c r="G55" s="368"/>
      <c r="H55" s="369"/>
      <c r="I55" s="370"/>
      <c r="J55" s="370"/>
      <c r="K55" s="370"/>
      <c r="L55" s="370"/>
      <c r="M55" s="370"/>
      <c r="N55" s="370"/>
      <c r="O55" s="370"/>
      <c r="P55" s="370"/>
      <c r="Q55" s="370"/>
      <c r="R55" s="370"/>
      <c r="S55" s="370"/>
      <c r="T55" s="370"/>
      <c r="U55" s="370"/>
      <c r="V55" s="370"/>
      <c r="W55" s="370"/>
      <c r="X55" s="370"/>
      <c r="Y55" s="370"/>
      <c r="Z55" s="370"/>
    </row>
    <row r="56" spans="1:26" s="371" customFormat="1" x14ac:dyDescent="0.3">
      <c r="A56" s="366"/>
      <c r="B56" s="367"/>
      <c r="C56" s="368"/>
      <c r="D56" s="368"/>
      <c r="E56" s="368"/>
      <c r="F56" s="368"/>
      <c r="G56" s="368"/>
      <c r="H56" s="369"/>
      <c r="I56" s="370"/>
      <c r="J56" s="370"/>
      <c r="K56" s="370"/>
      <c r="L56" s="370"/>
      <c r="M56" s="370"/>
      <c r="N56" s="370"/>
      <c r="O56" s="370"/>
      <c r="P56" s="370"/>
      <c r="Q56" s="370"/>
      <c r="R56" s="370"/>
      <c r="S56" s="370"/>
      <c r="T56" s="370"/>
      <c r="U56" s="370"/>
      <c r="V56" s="370"/>
      <c r="W56" s="370"/>
      <c r="X56" s="370"/>
      <c r="Y56" s="370"/>
      <c r="Z56" s="370"/>
    </row>
    <row r="57" spans="1:26" s="371" customFormat="1" x14ac:dyDescent="0.3">
      <c r="A57" s="366"/>
      <c r="B57" s="367"/>
      <c r="C57" s="368"/>
      <c r="D57" s="368"/>
      <c r="E57" s="368"/>
      <c r="F57" s="368"/>
      <c r="G57" s="368"/>
      <c r="H57" s="369"/>
      <c r="I57" s="370"/>
      <c r="J57" s="370"/>
      <c r="K57" s="370"/>
      <c r="L57" s="370"/>
      <c r="M57" s="370"/>
      <c r="N57" s="370"/>
      <c r="O57" s="370"/>
      <c r="P57" s="370"/>
      <c r="Q57" s="370"/>
      <c r="R57" s="370"/>
      <c r="S57" s="370"/>
      <c r="T57" s="370"/>
      <c r="U57" s="370"/>
      <c r="V57" s="370"/>
      <c r="W57" s="370"/>
      <c r="X57" s="370"/>
      <c r="Y57" s="370"/>
      <c r="Z57" s="370"/>
    </row>
    <row r="58" spans="1:26" x14ac:dyDescent="0.3">
      <c r="A58" s="360"/>
      <c r="B58" s="361"/>
      <c r="C58" s="362"/>
      <c r="D58" s="362"/>
      <c r="E58" s="362"/>
      <c r="F58" s="362"/>
      <c r="G58" s="362"/>
      <c r="H58" s="363"/>
    </row>
    <row r="59" spans="1:26" ht="61.2" x14ac:dyDescent="0.3">
      <c r="A59" s="347" t="s">
        <v>310</v>
      </c>
      <c r="B59" s="348" t="s">
        <v>533</v>
      </c>
      <c r="C59" s="347" t="s">
        <v>534</v>
      </c>
      <c r="D59" s="347" t="s">
        <v>535</v>
      </c>
      <c r="E59" s="347" t="s">
        <v>536</v>
      </c>
      <c r="F59" s="347" t="s">
        <v>537</v>
      </c>
      <c r="G59" s="347" t="s">
        <v>538</v>
      </c>
      <c r="H59" s="347" t="s">
        <v>539</v>
      </c>
      <c r="I59" s="347" t="s">
        <v>540</v>
      </c>
      <c r="J59" s="347" t="s">
        <v>541</v>
      </c>
      <c r="K59" s="347" t="s">
        <v>542</v>
      </c>
      <c r="L59" s="347" t="s">
        <v>543</v>
      </c>
      <c r="M59" s="347" t="s">
        <v>544</v>
      </c>
      <c r="N59" s="347" t="s">
        <v>545</v>
      </c>
      <c r="O59" s="347" t="s">
        <v>546</v>
      </c>
      <c r="P59" s="346"/>
    </row>
    <row r="60" spans="1:26" s="351" customFormat="1" x14ac:dyDescent="0.3">
      <c r="A60" s="352">
        <v>1</v>
      </c>
      <c r="B60" s="353">
        <v>42736</v>
      </c>
      <c r="C60" s="354"/>
      <c r="D60" s="354"/>
      <c r="E60" s="355"/>
      <c r="F60" s="354"/>
      <c r="G60" s="354"/>
      <c r="H60" s="354"/>
      <c r="I60" s="354"/>
      <c r="J60" s="354"/>
      <c r="K60" s="354"/>
      <c r="L60" s="354"/>
      <c r="M60" s="354"/>
      <c r="N60" s="354"/>
      <c r="O60" s="356">
        <f t="shared" ref="O60:O95" si="2">SUM(C60:N60)</f>
        <v>0</v>
      </c>
      <c r="Q60" s="349"/>
      <c r="R60" s="349"/>
      <c r="S60" s="349"/>
      <c r="T60" s="349"/>
      <c r="U60" s="349"/>
      <c r="V60" s="349"/>
      <c r="W60" s="349"/>
      <c r="X60" s="349"/>
      <c r="Y60" s="349"/>
      <c r="Z60" s="349"/>
    </row>
    <row r="61" spans="1:26" s="351" customFormat="1" x14ac:dyDescent="0.3">
      <c r="A61" s="352">
        <v>2</v>
      </c>
      <c r="B61" s="353">
        <v>42767</v>
      </c>
      <c r="C61" s="354"/>
      <c r="D61" s="354"/>
      <c r="E61" s="354"/>
      <c r="F61" s="354"/>
      <c r="G61" s="354"/>
      <c r="H61" s="354"/>
      <c r="I61" s="354"/>
      <c r="J61" s="354"/>
      <c r="K61" s="354"/>
      <c r="L61" s="354"/>
      <c r="M61" s="354"/>
      <c r="N61" s="354"/>
      <c r="O61" s="356">
        <f t="shared" si="2"/>
        <v>0</v>
      </c>
      <c r="Q61" s="349"/>
      <c r="R61" s="349"/>
      <c r="S61" s="349"/>
      <c r="T61" s="349"/>
      <c r="U61" s="349"/>
      <c r="V61" s="349"/>
      <c r="W61" s="349"/>
      <c r="X61" s="349"/>
      <c r="Y61" s="349"/>
      <c r="Z61" s="349"/>
    </row>
    <row r="62" spans="1:26" s="351" customFormat="1" x14ac:dyDescent="0.3">
      <c r="A62" s="352">
        <v>3</v>
      </c>
      <c r="B62" s="353">
        <v>42795</v>
      </c>
      <c r="C62" s="354"/>
      <c r="D62" s="354"/>
      <c r="E62" s="354"/>
      <c r="F62" s="354"/>
      <c r="G62" s="354"/>
      <c r="H62" s="354"/>
      <c r="I62" s="354"/>
      <c r="J62" s="354"/>
      <c r="K62" s="354"/>
      <c r="L62" s="354"/>
      <c r="M62" s="354"/>
      <c r="N62" s="354"/>
      <c r="O62" s="356">
        <f t="shared" si="2"/>
        <v>0</v>
      </c>
      <c r="Q62" s="349"/>
      <c r="R62" s="349"/>
      <c r="S62" s="349"/>
      <c r="T62" s="349"/>
      <c r="U62" s="349"/>
      <c r="V62" s="349"/>
      <c r="W62" s="349"/>
      <c r="X62" s="349"/>
      <c r="Y62" s="349"/>
      <c r="Z62" s="349"/>
    </row>
    <row r="63" spans="1:26" s="351" customFormat="1" x14ac:dyDescent="0.3">
      <c r="A63" s="352">
        <v>4</v>
      </c>
      <c r="B63" s="353">
        <v>42826</v>
      </c>
      <c r="C63" s="354"/>
      <c r="D63" s="354"/>
      <c r="E63" s="354"/>
      <c r="F63" s="354"/>
      <c r="G63" s="354"/>
      <c r="H63" s="354"/>
      <c r="I63" s="354"/>
      <c r="J63" s="354"/>
      <c r="K63" s="354"/>
      <c r="L63" s="354"/>
      <c r="M63" s="354"/>
      <c r="N63" s="354"/>
      <c r="O63" s="356">
        <f t="shared" si="2"/>
        <v>0</v>
      </c>
      <c r="Q63" s="349"/>
      <c r="R63" s="349"/>
      <c r="S63" s="349"/>
      <c r="T63" s="349"/>
      <c r="U63" s="349"/>
      <c r="V63" s="349"/>
      <c r="W63" s="349"/>
      <c r="X63" s="349"/>
      <c r="Y63" s="349"/>
      <c r="Z63" s="349"/>
    </row>
    <row r="64" spans="1:26" x14ac:dyDescent="0.3">
      <c r="A64" s="352">
        <v>5</v>
      </c>
      <c r="B64" s="353">
        <v>42856</v>
      </c>
      <c r="C64" s="354"/>
      <c r="D64" s="354"/>
      <c r="E64" s="354"/>
      <c r="F64" s="354"/>
      <c r="G64" s="354"/>
      <c r="H64" s="354"/>
      <c r="I64" s="354"/>
      <c r="J64" s="354"/>
      <c r="K64" s="354"/>
      <c r="L64" s="354"/>
      <c r="M64" s="354"/>
      <c r="N64" s="354"/>
      <c r="O64" s="356">
        <f t="shared" si="2"/>
        <v>0</v>
      </c>
      <c r="P64" s="346"/>
    </row>
    <row r="65" spans="1:16" x14ac:dyDescent="0.3">
      <c r="A65" s="352">
        <v>6</v>
      </c>
      <c r="B65" s="353">
        <v>42887</v>
      </c>
      <c r="C65" s="354"/>
      <c r="D65" s="354"/>
      <c r="E65" s="354"/>
      <c r="F65" s="354"/>
      <c r="G65" s="354"/>
      <c r="H65" s="354"/>
      <c r="I65" s="354"/>
      <c r="J65" s="354"/>
      <c r="K65" s="354"/>
      <c r="L65" s="354"/>
      <c r="M65" s="354"/>
      <c r="N65" s="354"/>
      <c r="O65" s="356">
        <f t="shared" si="2"/>
        <v>0</v>
      </c>
      <c r="P65" s="346"/>
    </row>
    <row r="66" spans="1:16" x14ac:dyDescent="0.3">
      <c r="A66" s="352">
        <v>7</v>
      </c>
      <c r="B66" s="353">
        <v>42917</v>
      </c>
      <c r="C66" s="354"/>
      <c r="D66" s="354"/>
      <c r="E66" s="354"/>
      <c r="F66" s="354"/>
      <c r="G66" s="354"/>
      <c r="H66" s="354"/>
      <c r="I66" s="354"/>
      <c r="J66" s="354"/>
      <c r="K66" s="354"/>
      <c r="L66" s="354"/>
      <c r="M66" s="354"/>
      <c r="N66" s="354"/>
      <c r="O66" s="356">
        <f t="shared" si="2"/>
        <v>0</v>
      </c>
      <c r="P66" s="346"/>
    </row>
    <row r="67" spans="1:16" x14ac:dyDescent="0.3">
      <c r="A67" s="352">
        <v>8</v>
      </c>
      <c r="B67" s="353">
        <v>42948</v>
      </c>
      <c r="C67" s="354"/>
      <c r="D67" s="354"/>
      <c r="E67" s="354"/>
      <c r="F67" s="354"/>
      <c r="G67" s="354"/>
      <c r="H67" s="354"/>
      <c r="I67" s="354"/>
      <c r="J67" s="354"/>
      <c r="K67" s="354"/>
      <c r="L67" s="354"/>
      <c r="M67" s="354"/>
      <c r="N67" s="354"/>
      <c r="O67" s="356">
        <f t="shared" si="2"/>
        <v>0</v>
      </c>
      <c r="P67" s="346"/>
    </row>
    <row r="68" spans="1:16" x14ac:dyDescent="0.3">
      <c r="A68" s="352">
        <v>9</v>
      </c>
      <c r="B68" s="353">
        <v>42979</v>
      </c>
      <c r="C68" s="354"/>
      <c r="D68" s="354"/>
      <c r="E68" s="354"/>
      <c r="F68" s="354"/>
      <c r="G68" s="354"/>
      <c r="H68" s="354"/>
      <c r="I68" s="354"/>
      <c r="J68" s="354"/>
      <c r="K68" s="354"/>
      <c r="L68" s="354"/>
      <c r="M68" s="354"/>
      <c r="N68" s="354"/>
      <c r="O68" s="356">
        <f t="shared" si="2"/>
        <v>0</v>
      </c>
      <c r="P68" s="346"/>
    </row>
    <row r="69" spans="1:16" x14ac:dyDescent="0.3">
      <c r="A69" s="352">
        <v>10</v>
      </c>
      <c r="B69" s="353">
        <v>43009</v>
      </c>
      <c r="C69" s="354"/>
      <c r="D69" s="354"/>
      <c r="E69" s="354"/>
      <c r="F69" s="354"/>
      <c r="G69" s="354"/>
      <c r="H69" s="354"/>
      <c r="I69" s="354"/>
      <c r="J69" s="354"/>
      <c r="K69" s="354"/>
      <c r="L69" s="354"/>
      <c r="M69" s="354"/>
      <c r="N69" s="354"/>
      <c r="O69" s="356">
        <f t="shared" si="2"/>
        <v>0</v>
      </c>
      <c r="P69" s="346"/>
    </row>
    <row r="70" spans="1:16" x14ac:dyDescent="0.3">
      <c r="A70" s="352">
        <v>11</v>
      </c>
      <c r="B70" s="353">
        <v>43040</v>
      </c>
      <c r="C70" s="354"/>
      <c r="D70" s="354"/>
      <c r="E70" s="354"/>
      <c r="F70" s="354"/>
      <c r="G70" s="354"/>
      <c r="H70" s="354"/>
      <c r="I70" s="354"/>
      <c r="J70" s="354"/>
      <c r="K70" s="354"/>
      <c r="L70" s="354"/>
      <c r="M70" s="354"/>
      <c r="N70" s="354"/>
      <c r="O70" s="356">
        <f t="shared" si="2"/>
        <v>0</v>
      </c>
      <c r="P70" s="346"/>
    </row>
    <row r="71" spans="1:16" x14ac:dyDescent="0.3">
      <c r="A71" s="352">
        <v>12</v>
      </c>
      <c r="B71" s="353">
        <v>43070</v>
      </c>
      <c r="C71" s="354"/>
      <c r="D71" s="354"/>
      <c r="E71" s="354"/>
      <c r="F71" s="354"/>
      <c r="G71" s="354"/>
      <c r="H71" s="354"/>
      <c r="I71" s="354"/>
      <c r="J71" s="354"/>
      <c r="K71" s="354"/>
      <c r="L71" s="354"/>
      <c r="M71" s="354"/>
      <c r="N71" s="354"/>
      <c r="O71" s="356">
        <f t="shared" si="2"/>
        <v>0</v>
      </c>
      <c r="P71" s="346"/>
    </row>
    <row r="72" spans="1:16" x14ac:dyDescent="0.3">
      <c r="A72" s="352">
        <v>13</v>
      </c>
      <c r="B72" s="353">
        <v>43101</v>
      </c>
      <c r="C72" s="354"/>
      <c r="D72" s="354"/>
      <c r="E72" s="354"/>
      <c r="F72" s="354"/>
      <c r="G72" s="354"/>
      <c r="H72" s="354"/>
      <c r="I72" s="354"/>
      <c r="J72" s="354"/>
      <c r="K72" s="354"/>
      <c r="L72" s="354"/>
      <c r="M72" s="354"/>
      <c r="N72" s="354"/>
      <c r="O72" s="356">
        <f t="shared" si="2"/>
        <v>0</v>
      </c>
      <c r="P72" s="346"/>
    </row>
    <row r="73" spans="1:16" x14ac:dyDescent="0.3">
      <c r="A73" s="352">
        <v>14</v>
      </c>
      <c r="B73" s="353">
        <v>43132</v>
      </c>
      <c r="C73" s="354"/>
      <c r="D73" s="354"/>
      <c r="E73" s="354"/>
      <c r="F73" s="354"/>
      <c r="G73" s="354"/>
      <c r="H73" s="354"/>
      <c r="I73" s="354"/>
      <c r="J73" s="354"/>
      <c r="K73" s="354"/>
      <c r="L73" s="354"/>
      <c r="M73" s="354"/>
      <c r="N73" s="354"/>
      <c r="O73" s="356">
        <f t="shared" si="2"/>
        <v>0</v>
      </c>
      <c r="P73" s="346"/>
    </row>
    <row r="74" spans="1:16" x14ac:dyDescent="0.3">
      <c r="A74" s="352">
        <v>15</v>
      </c>
      <c r="B74" s="353">
        <v>43160</v>
      </c>
      <c r="C74" s="354"/>
      <c r="D74" s="354"/>
      <c r="E74" s="354"/>
      <c r="F74" s="354"/>
      <c r="G74" s="354"/>
      <c r="H74" s="354"/>
      <c r="I74" s="354"/>
      <c r="J74" s="354"/>
      <c r="K74" s="354"/>
      <c r="L74" s="354"/>
      <c r="M74" s="354"/>
      <c r="N74" s="354"/>
      <c r="O74" s="356">
        <f t="shared" si="2"/>
        <v>0</v>
      </c>
      <c r="P74" s="346"/>
    </row>
    <row r="75" spans="1:16" x14ac:dyDescent="0.3">
      <c r="A75" s="352">
        <v>16</v>
      </c>
      <c r="B75" s="353">
        <v>43191</v>
      </c>
      <c r="C75" s="354"/>
      <c r="D75" s="354"/>
      <c r="E75" s="354"/>
      <c r="F75" s="354"/>
      <c r="G75" s="354"/>
      <c r="H75" s="354"/>
      <c r="I75" s="354"/>
      <c r="J75" s="354"/>
      <c r="K75" s="354"/>
      <c r="L75" s="354"/>
      <c r="M75" s="354"/>
      <c r="N75" s="354"/>
      <c r="O75" s="356">
        <f t="shared" si="2"/>
        <v>0</v>
      </c>
      <c r="P75" s="346"/>
    </row>
    <row r="76" spans="1:16" x14ac:dyDescent="0.3">
      <c r="A76" s="352">
        <v>17</v>
      </c>
      <c r="B76" s="353">
        <v>43221</v>
      </c>
      <c r="C76" s="354"/>
      <c r="D76" s="354"/>
      <c r="E76" s="354"/>
      <c r="F76" s="354"/>
      <c r="G76" s="354"/>
      <c r="H76" s="354"/>
      <c r="I76" s="354"/>
      <c r="J76" s="354"/>
      <c r="K76" s="354"/>
      <c r="L76" s="354"/>
      <c r="M76" s="354"/>
      <c r="N76" s="354"/>
      <c r="O76" s="356">
        <f t="shared" si="2"/>
        <v>0</v>
      </c>
      <c r="P76" s="346"/>
    </row>
    <row r="77" spans="1:16" x14ac:dyDescent="0.3">
      <c r="A77" s="352">
        <v>18</v>
      </c>
      <c r="B77" s="353">
        <v>43252</v>
      </c>
      <c r="C77" s="354"/>
      <c r="D77" s="354"/>
      <c r="E77" s="354"/>
      <c r="F77" s="354"/>
      <c r="G77" s="354"/>
      <c r="H77" s="354"/>
      <c r="I77" s="354"/>
      <c r="J77" s="354"/>
      <c r="K77" s="354"/>
      <c r="L77" s="354"/>
      <c r="M77" s="354"/>
      <c r="N77" s="354"/>
      <c r="O77" s="356">
        <f t="shared" si="2"/>
        <v>0</v>
      </c>
      <c r="P77" s="346"/>
    </row>
    <row r="78" spans="1:16" x14ac:dyDescent="0.3">
      <c r="A78" s="352">
        <v>19</v>
      </c>
      <c r="B78" s="353">
        <v>43282</v>
      </c>
      <c r="C78" s="354"/>
      <c r="D78" s="354"/>
      <c r="E78" s="354"/>
      <c r="F78" s="354"/>
      <c r="G78" s="354"/>
      <c r="H78" s="354"/>
      <c r="I78" s="354"/>
      <c r="J78" s="354"/>
      <c r="K78" s="354"/>
      <c r="L78" s="354"/>
      <c r="M78" s="354"/>
      <c r="N78" s="354"/>
      <c r="O78" s="356">
        <f t="shared" si="2"/>
        <v>0</v>
      </c>
      <c r="P78" s="346"/>
    </row>
    <row r="79" spans="1:16" x14ac:dyDescent="0.3">
      <c r="A79" s="352">
        <v>20</v>
      </c>
      <c r="B79" s="353">
        <v>43313</v>
      </c>
      <c r="C79" s="354"/>
      <c r="D79" s="354"/>
      <c r="E79" s="354"/>
      <c r="F79" s="354"/>
      <c r="G79" s="354"/>
      <c r="H79" s="354"/>
      <c r="I79" s="354"/>
      <c r="J79" s="354"/>
      <c r="K79" s="354"/>
      <c r="L79" s="354"/>
      <c r="M79" s="354"/>
      <c r="N79" s="354"/>
      <c r="O79" s="356">
        <f t="shared" si="2"/>
        <v>0</v>
      </c>
      <c r="P79" s="346"/>
    </row>
    <row r="80" spans="1:16" x14ac:dyDescent="0.3">
      <c r="A80" s="352">
        <v>21</v>
      </c>
      <c r="B80" s="353">
        <v>43344</v>
      </c>
      <c r="C80" s="354"/>
      <c r="D80" s="354"/>
      <c r="E80" s="354"/>
      <c r="F80" s="354"/>
      <c r="G80" s="354"/>
      <c r="H80" s="354"/>
      <c r="I80" s="354"/>
      <c r="J80" s="354"/>
      <c r="K80" s="354"/>
      <c r="L80" s="354"/>
      <c r="M80" s="354"/>
      <c r="N80" s="354"/>
      <c r="O80" s="356">
        <f t="shared" si="2"/>
        <v>0</v>
      </c>
      <c r="P80" s="346"/>
    </row>
    <row r="81" spans="1:16" x14ac:dyDescent="0.3">
      <c r="A81" s="352">
        <v>22</v>
      </c>
      <c r="B81" s="353">
        <v>43374</v>
      </c>
      <c r="C81" s="354"/>
      <c r="D81" s="354"/>
      <c r="E81" s="354"/>
      <c r="F81" s="354"/>
      <c r="G81" s="354"/>
      <c r="H81" s="354"/>
      <c r="I81" s="354"/>
      <c r="J81" s="354"/>
      <c r="K81" s="354"/>
      <c r="L81" s="354"/>
      <c r="M81" s="354"/>
      <c r="N81" s="354"/>
      <c r="O81" s="356">
        <f t="shared" si="2"/>
        <v>0</v>
      </c>
      <c r="P81" s="346"/>
    </row>
    <row r="82" spans="1:16" x14ac:dyDescent="0.3">
      <c r="A82" s="352">
        <v>23</v>
      </c>
      <c r="B82" s="353">
        <v>43405</v>
      </c>
      <c r="C82" s="354"/>
      <c r="D82" s="354"/>
      <c r="E82" s="354"/>
      <c r="F82" s="354"/>
      <c r="G82" s="354"/>
      <c r="H82" s="354"/>
      <c r="I82" s="354"/>
      <c r="J82" s="354"/>
      <c r="K82" s="354"/>
      <c r="L82" s="354"/>
      <c r="M82" s="354"/>
      <c r="N82" s="354"/>
      <c r="O82" s="356">
        <f t="shared" si="2"/>
        <v>0</v>
      </c>
      <c r="P82" s="346"/>
    </row>
    <row r="83" spans="1:16" x14ac:dyDescent="0.3">
      <c r="A83" s="352">
        <v>24</v>
      </c>
      <c r="B83" s="353">
        <v>43435</v>
      </c>
      <c r="C83" s="354"/>
      <c r="D83" s="354"/>
      <c r="E83" s="354"/>
      <c r="F83" s="354"/>
      <c r="G83" s="354"/>
      <c r="H83" s="354"/>
      <c r="I83" s="354"/>
      <c r="J83" s="354"/>
      <c r="K83" s="354"/>
      <c r="L83" s="354"/>
      <c r="M83" s="354"/>
      <c r="N83" s="354"/>
      <c r="O83" s="356">
        <f t="shared" si="2"/>
        <v>0</v>
      </c>
      <c r="P83" s="346"/>
    </row>
    <row r="84" spans="1:16" x14ac:dyDescent="0.3">
      <c r="A84" s="352">
        <v>25</v>
      </c>
      <c r="B84" s="358">
        <v>43466</v>
      </c>
      <c r="C84" s="359"/>
      <c r="D84" s="359"/>
      <c r="E84" s="359"/>
      <c r="F84" s="359"/>
      <c r="G84" s="359"/>
      <c r="H84" s="359"/>
      <c r="I84" s="359"/>
      <c r="J84" s="359"/>
      <c r="K84" s="359"/>
      <c r="L84" s="359"/>
      <c r="M84" s="359"/>
      <c r="N84" s="359"/>
      <c r="O84" s="356">
        <f t="shared" si="2"/>
        <v>0</v>
      </c>
      <c r="P84" s="346"/>
    </row>
    <row r="85" spans="1:16" x14ac:dyDescent="0.3">
      <c r="A85" s="352">
        <v>26</v>
      </c>
      <c r="B85" s="358">
        <v>43497</v>
      </c>
      <c r="C85" s="359"/>
      <c r="D85" s="359"/>
      <c r="E85" s="359"/>
      <c r="F85" s="359"/>
      <c r="G85" s="359"/>
      <c r="H85" s="359"/>
      <c r="I85" s="359"/>
      <c r="J85" s="359"/>
      <c r="K85" s="359"/>
      <c r="L85" s="359"/>
      <c r="M85" s="359"/>
      <c r="N85" s="359"/>
      <c r="O85" s="356">
        <f t="shared" si="2"/>
        <v>0</v>
      </c>
      <c r="P85" s="346"/>
    </row>
    <row r="86" spans="1:16" x14ac:dyDescent="0.3">
      <c r="A86" s="352">
        <v>27</v>
      </c>
      <c r="B86" s="358">
        <v>43525</v>
      </c>
      <c r="C86" s="359"/>
      <c r="D86" s="359"/>
      <c r="E86" s="359"/>
      <c r="F86" s="359"/>
      <c r="G86" s="359"/>
      <c r="H86" s="359"/>
      <c r="I86" s="359"/>
      <c r="J86" s="359"/>
      <c r="K86" s="359"/>
      <c r="L86" s="359"/>
      <c r="M86" s="359"/>
      <c r="N86" s="359"/>
      <c r="O86" s="356">
        <f t="shared" si="2"/>
        <v>0</v>
      </c>
      <c r="P86" s="346"/>
    </row>
    <row r="87" spans="1:16" x14ac:dyDescent="0.3">
      <c r="A87" s="352">
        <v>28</v>
      </c>
      <c r="B87" s="358">
        <v>43556</v>
      </c>
      <c r="C87" s="359"/>
      <c r="D87" s="359"/>
      <c r="E87" s="359"/>
      <c r="F87" s="359"/>
      <c r="G87" s="359"/>
      <c r="H87" s="359"/>
      <c r="I87" s="359"/>
      <c r="J87" s="359"/>
      <c r="K87" s="359"/>
      <c r="L87" s="359"/>
      <c r="M87" s="359"/>
      <c r="N87" s="359"/>
      <c r="O87" s="356">
        <f t="shared" si="2"/>
        <v>0</v>
      </c>
      <c r="P87" s="346"/>
    </row>
    <row r="88" spans="1:16" x14ac:dyDescent="0.3">
      <c r="A88" s="352">
        <v>29</v>
      </c>
      <c r="B88" s="358">
        <v>43586</v>
      </c>
      <c r="C88" s="359"/>
      <c r="D88" s="359"/>
      <c r="E88" s="359"/>
      <c r="F88" s="359"/>
      <c r="G88" s="359"/>
      <c r="H88" s="359"/>
      <c r="I88" s="359"/>
      <c r="J88" s="359"/>
      <c r="K88" s="359"/>
      <c r="L88" s="359"/>
      <c r="M88" s="359"/>
      <c r="N88" s="359"/>
      <c r="O88" s="356">
        <f t="shared" si="2"/>
        <v>0</v>
      </c>
      <c r="P88" s="346"/>
    </row>
    <row r="89" spans="1:16" x14ac:dyDescent="0.3">
      <c r="A89" s="352">
        <v>30</v>
      </c>
      <c r="B89" s="358">
        <v>43617</v>
      </c>
      <c r="C89" s="359"/>
      <c r="D89" s="359"/>
      <c r="E89" s="359"/>
      <c r="F89" s="359"/>
      <c r="G89" s="359"/>
      <c r="H89" s="359"/>
      <c r="I89" s="359"/>
      <c r="J89" s="359"/>
      <c r="K89" s="359"/>
      <c r="L89" s="359"/>
      <c r="M89" s="359"/>
      <c r="N89" s="359"/>
      <c r="O89" s="356">
        <f t="shared" si="2"/>
        <v>0</v>
      </c>
      <c r="P89" s="346"/>
    </row>
    <row r="90" spans="1:16" x14ac:dyDescent="0.3">
      <c r="A90" s="352">
        <v>31</v>
      </c>
      <c r="B90" s="358">
        <v>43647</v>
      </c>
      <c r="C90" s="359"/>
      <c r="D90" s="359"/>
      <c r="E90" s="359"/>
      <c r="F90" s="359"/>
      <c r="G90" s="359"/>
      <c r="H90" s="359"/>
      <c r="I90" s="359"/>
      <c r="J90" s="359"/>
      <c r="K90" s="359"/>
      <c r="L90" s="359"/>
      <c r="M90" s="359"/>
      <c r="N90" s="359"/>
      <c r="O90" s="356">
        <f t="shared" si="2"/>
        <v>0</v>
      </c>
      <c r="P90" s="346"/>
    </row>
    <row r="91" spans="1:16" x14ac:dyDescent="0.3">
      <c r="A91" s="352">
        <v>32</v>
      </c>
      <c r="B91" s="358">
        <v>43678</v>
      </c>
      <c r="C91" s="359"/>
      <c r="D91" s="359"/>
      <c r="E91" s="359"/>
      <c r="F91" s="359"/>
      <c r="G91" s="359"/>
      <c r="H91" s="359"/>
      <c r="I91" s="359"/>
      <c r="J91" s="359"/>
      <c r="K91" s="359"/>
      <c r="L91" s="359"/>
      <c r="M91" s="359"/>
      <c r="N91" s="359"/>
      <c r="O91" s="356">
        <f t="shared" si="2"/>
        <v>0</v>
      </c>
      <c r="P91" s="346"/>
    </row>
    <row r="92" spans="1:16" x14ac:dyDescent="0.3">
      <c r="A92" s="352">
        <v>33</v>
      </c>
      <c r="B92" s="358">
        <v>43709</v>
      </c>
      <c r="C92" s="359"/>
      <c r="D92" s="359"/>
      <c r="E92" s="359"/>
      <c r="F92" s="359"/>
      <c r="G92" s="359"/>
      <c r="H92" s="359"/>
      <c r="I92" s="359"/>
      <c r="J92" s="359"/>
      <c r="K92" s="359"/>
      <c r="L92" s="359"/>
      <c r="M92" s="359"/>
      <c r="N92" s="359"/>
      <c r="O92" s="356">
        <f t="shared" si="2"/>
        <v>0</v>
      </c>
      <c r="P92" s="346"/>
    </row>
    <row r="93" spans="1:16" x14ac:dyDescent="0.3">
      <c r="A93" s="352">
        <v>34</v>
      </c>
      <c r="B93" s="358">
        <v>43739</v>
      </c>
      <c r="C93" s="359"/>
      <c r="D93" s="359"/>
      <c r="E93" s="359"/>
      <c r="F93" s="359"/>
      <c r="G93" s="359"/>
      <c r="H93" s="359"/>
      <c r="I93" s="359"/>
      <c r="J93" s="359"/>
      <c r="K93" s="359"/>
      <c r="L93" s="359"/>
      <c r="M93" s="359"/>
      <c r="N93" s="359"/>
      <c r="O93" s="356">
        <f t="shared" si="2"/>
        <v>0</v>
      </c>
      <c r="P93" s="346"/>
    </row>
    <row r="94" spans="1:16" x14ac:dyDescent="0.3">
      <c r="A94" s="352">
        <v>35</v>
      </c>
      <c r="B94" s="358">
        <v>43770</v>
      </c>
      <c r="C94" s="359"/>
      <c r="D94" s="359"/>
      <c r="E94" s="359"/>
      <c r="F94" s="359"/>
      <c r="G94" s="359"/>
      <c r="H94" s="359"/>
      <c r="I94" s="359"/>
      <c r="J94" s="359"/>
      <c r="K94" s="359"/>
      <c r="L94" s="359"/>
      <c r="M94" s="359"/>
      <c r="N94" s="359"/>
      <c r="O94" s="356">
        <f t="shared" si="2"/>
        <v>0</v>
      </c>
      <c r="P94" s="346"/>
    </row>
    <row r="95" spans="1:16" x14ac:dyDescent="0.3">
      <c r="A95" s="352">
        <v>36</v>
      </c>
      <c r="B95" s="358">
        <v>43800</v>
      </c>
      <c r="C95" s="359"/>
      <c r="D95" s="359"/>
      <c r="E95" s="359"/>
      <c r="F95" s="359"/>
      <c r="G95" s="359"/>
      <c r="H95" s="359"/>
      <c r="I95" s="359"/>
      <c r="J95" s="359"/>
      <c r="K95" s="359"/>
      <c r="L95" s="359"/>
      <c r="M95" s="359"/>
      <c r="N95" s="359"/>
      <c r="O95" s="356">
        <f t="shared" si="2"/>
        <v>0</v>
      </c>
      <c r="P95" s="346"/>
    </row>
    <row r="96" spans="1:16" x14ac:dyDescent="0.3">
      <c r="A96" s="360"/>
      <c r="B96" s="361"/>
      <c r="C96" s="362"/>
      <c r="D96" s="362"/>
      <c r="E96" s="362"/>
      <c r="F96" s="362"/>
      <c r="G96" s="362"/>
      <c r="H96" s="363"/>
    </row>
    <row r="97" spans="1:26" s="351" customFormat="1" ht="30" customHeight="1" x14ac:dyDescent="0.3">
      <c r="A97" s="347" t="s">
        <v>310</v>
      </c>
      <c r="B97" s="348" t="s">
        <v>547</v>
      </c>
      <c r="C97" s="347" t="s">
        <v>523</v>
      </c>
      <c r="D97" s="347" t="s">
        <v>524</v>
      </c>
      <c r="E97" s="347" t="s">
        <v>525</v>
      </c>
      <c r="F97" s="347" t="s">
        <v>526</v>
      </c>
      <c r="G97" s="347" t="s">
        <v>527</v>
      </c>
      <c r="H97" s="372"/>
      <c r="I97" s="347" t="s">
        <v>310</v>
      </c>
      <c r="J97" s="348" t="s">
        <v>548</v>
      </c>
      <c r="K97" s="347" t="s">
        <v>523</v>
      </c>
      <c r="L97" s="347" t="s">
        <v>524</v>
      </c>
      <c r="M97" s="347" t="s">
        <v>525</v>
      </c>
      <c r="N97" s="347" t="s">
        <v>526</v>
      </c>
      <c r="O97" s="347" t="s">
        <v>527</v>
      </c>
      <c r="P97" s="349"/>
      <c r="Q97" s="349"/>
      <c r="R97" s="349"/>
      <c r="S97" s="349"/>
      <c r="T97" s="349"/>
      <c r="U97" s="349"/>
      <c r="V97" s="349"/>
      <c r="W97" s="349"/>
      <c r="X97" s="349"/>
      <c r="Y97" s="349"/>
      <c r="Z97" s="349"/>
    </row>
    <row r="98" spans="1:26" s="351" customFormat="1" x14ac:dyDescent="0.3">
      <c r="A98" s="352">
        <v>1</v>
      </c>
      <c r="B98" s="358">
        <v>43466</v>
      </c>
      <c r="C98" s="359"/>
      <c r="D98" s="359"/>
      <c r="E98" s="373"/>
      <c r="F98" s="359"/>
      <c r="G98" s="359"/>
      <c r="H98" s="363"/>
      <c r="I98" s="352">
        <v>1</v>
      </c>
      <c r="J98" s="358">
        <v>43466</v>
      </c>
      <c r="K98" s="359"/>
      <c r="L98" s="359"/>
      <c r="M98" s="373"/>
      <c r="N98" s="359"/>
      <c r="O98" s="359"/>
      <c r="P98" s="349"/>
      <c r="Q98" s="349"/>
      <c r="R98" s="349"/>
      <c r="S98" s="349"/>
      <c r="T98" s="349"/>
      <c r="U98" s="349"/>
      <c r="V98" s="349"/>
      <c r="W98" s="349"/>
      <c r="X98" s="349"/>
      <c r="Y98" s="349"/>
      <c r="Z98" s="349"/>
    </row>
    <row r="99" spans="1:26" s="351" customFormat="1" x14ac:dyDescent="0.3">
      <c r="A99" s="352">
        <v>2</v>
      </c>
      <c r="B99" s="358">
        <v>43497</v>
      </c>
      <c r="C99" s="359"/>
      <c r="D99" s="359"/>
      <c r="E99" s="359"/>
      <c r="F99" s="359"/>
      <c r="G99" s="359"/>
      <c r="H99" s="363"/>
      <c r="I99" s="352">
        <v>2</v>
      </c>
      <c r="J99" s="358">
        <v>43497</v>
      </c>
      <c r="K99" s="359"/>
      <c r="L99" s="359"/>
      <c r="M99" s="359"/>
      <c r="N99" s="359"/>
      <c r="O99" s="359"/>
      <c r="P99" s="349"/>
      <c r="Q99" s="349"/>
      <c r="R99" s="349"/>
      <c r="S99" s="349"/>
      <c r="T99" s="349"/>
      <c r="U99" s="349"/>
      <c r="V99" s="349"/>
      <c r="W99" s="349"/>
      <c r="X99" s="349"/>
      <c r="Y99" s="349"/>
      <c r="Z99" s="349"/>
    </row>
    <row r="100" spans="1:26" s="351" customFormat="1" x14ac:dyDescent="0.3">
      <c r="A100" s="352">
        <v>3</v>
      </c>
      <c r="B100" s="358">
        <v>43525</v>
      </c>
      <c r="C100" s="359"/>
      <c r="D100" s="359"/>
      <c r="E100" s="359"/>
      <c r="F100" s="359"/>
      <c r="G100" s="359"/>
      <c r="H100" s="363"/>
      <c r="I100" s="352">
        <v>3</v>
      </c>
      <c r="J100" s="358">
        <v>43525</v>
      </c>
      <c r="K100" s="359"/>
      <c r="L100" s="359"/>
      <c r="M100" s="359"/>
      <c r="N100" s="359"/>
      <c r="O100" s="359"/>
      <c r="P100" s="349"/>
      <c r="Q100" s="349"/>
      <c r="R100" s="349"/>
      <c r="S100" s="349"/>
      <c r="T100" s="349"/>
      <c r="U100" s="349"/>
      <c r="V100" s="349"/>
      <c r="W100" s="349"/>
      <c r="X100" s="349"/>
      <c r="Y100" s="349"/>
      <c r="Z100" s="349"/>
    </row>
    <row r="101" spans="1:26" s="351" customFormat="1" x14ac:dyDescent="0.3">
      <c r="A101" s="352">
        <v>4</v>
      </c>
      <c r="B101" s="358">
        <v>43556</v>
      </c>
      <c r="C101" s="359"/>
      <c r="D101" s="359"/>
      <c r="E101" s="359"/>
      <c r="F101" s="359"/>
      <c r="G101" s="359"/>
      <c r="H101" s="363"/>
      <c r="I101" s="352">
        <v>4</v>
      </c>
      <c r="J101" s="358">
        <v>43556</v>
      </c>
      <c r="K101" s="359"/>
      <c r="L101" s="359"/>
      <c r="M101" s="359"/>
      <c r="N101" s="359"/>
      <c r="O101" s="359"/>
      <c r="P101" s="349"/>
      <c r="Q101" s="349"/>
      <c r="R101" s="349"/>
      <c r="S101" s="349"/>
      <c r="T101" s="349"/>
      <c r="U101" s="349"/>
      <c r="V101" s="349"/>
      <c r="W101" s="349"/>
      <c r="X101" s="349"/>
      <c r="Y101" s="349"/>
      <c r="Z101" s="349"/>
    </row>
    <row r="102" spans="1:26" x14ac:dyDescent="0.3">
      <c r="A102" s="352">
        <v>5</v>
      </c>
      <c r="B102" s="358">
        <v>43586</v>
      </c>
      <c r="C102" s="359"/>
      <c r="D102" s="359"/>
      <c r="E102" s="359"/>
      <c r="F102" s="359"/>
      <c r="G102" s="359"/>
      <c r="H102" s="363"/>
      <c r="I102" s="352">
        <v>5</v>
      </c>
      <c r="J102" s="358">
        <v>43586</v>
      </c>
      <c r="K102" s="359"/>
      <c r="L102" s="359"/>
      <c r="M102" s="359"/>
      <c r="N102" s="359"/>
      <c r="O102" s="359"/>
    </row>
    <row r="103" spans="1:26" x14ac:dyDescent="0.3">
      <c r="A103" s="352">
        <v>6</v>
      </c>
      <c r="B103" s="358">
        <v>43617</v>
      </c>
      <c r="C103" s="359"/>
      <c r="D103" s="359"/>
      <c r="E103" s="359"/>
      <c r="F103" s="359"/>
      <c r="G103" s="359"/>
      <c r="H103" s="363"/>
      <c r="I103" s="352">
        <v>6</v>
      </c>
      <c r="J103" s="358">
        <v>43617</v>
      </c>
      <c r="K103" s="359"/>
      <c r="L103" s="359"/>
      <c r="M103" s="359"/>
      <c r="N103" s="359"/>
      <c r="O103" s="359"/>
    </row>
    <row r="104" spans="1:26" x14ac:dyDescent="0.3">
      <c r="A104" s="352">
        <v>7</v>
      </c>
      <c r="B104" s="358">
        <v>43647</v>
      </c>
      <c r="C104" s="359"/>
      <c r="D104" s="359"/>
      <c r="E104" s="359"/>
      <c r="F104" s="359"/>
      <c r="G104" s="359"/>
      <c r="H104" s="363"/>
      <c r="I104" s="352">
        <v>7</v>
      </c>
      <c r="J104" s="358">
        <v>43647</v>
      </c>
      <c r="K104" s="359"/>
      <c r="L104" s="359"/>
      <c r="M104" s="359"/>
      <c r="N104" s="359"/>
      <c r="O104" s="359"/>
    </row>
    <row r="105" spans="1:26" x14ac:dyDescent="0.3">
      <c r="A105" s="352">
        <v>8</v>
      </c>
      <c r="B105" s="358">
        <v>43678</v>
      </c>
      <c r="C105" s="359"/>
      <c r="D105" s="359"/>
      <c r="E105" s="359"/>
      <c r="F105" s="359"/>
      <c r="G105" s="359"/>
      <c r="H105" s="363"/>
      <c r="I105" s="352">
        <v>8</v>
      </c>
      <c r="J105" s="358">
        <v>43678</v>
      </c>
      <c r="K105" s="359"/>
      <c r="L105" s="359"/>
      <c r="M105" s="359"/>
      <c r="N105" s="359"/>
      <c r="O105" s="359"/>
    </row>
    <row r="106" spans="1:26" x14ac:dyDescent="0.3">
      <c r="A106" s="352">
        <v>9</v>
      </c>
      <c r="B106" s="358">
        <v>43709</v>
      </c>
      <c r="C106" s="359"/>
      <c r="D106" s="359"/>
      <c r="E106" s="359"/>
      <c r="F106" s="359"/>
      <c r="G106" s="359"/>
      <c r="H106" s="363"/>
      <c r="I106" s="352">
        <v>9</v>
      </c>
      <c r="J106" s="358">
        <v>43709</v>
      </c>
      <c r="K106" s="359"/>
      <c r="L106" s="359"/>
      <c r="M106" s="359"/>
      <c r="N106" s="359"/>
      <c r="O106" s="359"/>
    </row>
    <row r="107" spans="1:26" x14ac:dyDescent="0.3">
      <c r="A107" s="352">
        <v>10</v>
      </c>
      <c r="B107" s="358">
        <v>43739</v>
      </c>
      <c r="C107" s="359"/>
      <c r="D107" s="359"/>
      <c r="E107" s="359"/>
      <c r="F107" s="359"/>
      <c r="G107" s="359"/>
      <c r="H107" s="363"/>
      <c r="I107" s="352">
        <v>10</v>
      </c>
      <c r="J107" s="358">
        <v>43739</v>
      </c>
      <c r="K107" s="359"/>
      <c r="L107" s="359"/>
      <c r="M107" s="359"/>
      <c r="N107" s="359"/>
      <c r="O107" s="359"/>
    </row>
    <row r="108" spans="1:26" x14ac:dyDescent="0.3">
      <c r="A108" s="352">
        <v>11</v>
      </c>
      <c r="B108" s="358">
        <v>43770</v>
      </c>
      <c r="C108" s="359"/>
      <c r="D108" s="359"/>
      <c r="E108" s="359"/>
      <c r="F108" s="359"/>
      <c r="G108" s="359"/>
      <c r="H108" s="363"/>
      <c r="I108" s="352">
        <v>11</v>
      </c>
      <c r="J108" s="358">
        <v>43770</v>
      </c>
      <c r="K108" s="359"/>
      <c r="L108" s="359"/>
      <c r="M108" s="359"/>
      <c r="N108" s="359"/>
      <c r="O108" s="359"/>
    </row>
    <row r="109" spans="1:26" x14ac:dyDescent="0.3">
      <c r="A109" s="352">
        <v>12</v>
      </c>
      <c r="B109" s="358">
        <v>43800</v>
      </c>
      <c r="C109" s="359"/>
      <c r="D109" s="359"/>
      <c r="E109" s="359"/>
      <c r="F109" s="359"/>
      <c r="G109" s="359"/>
      <c r="H109" s="363"/>
      <c r="I109" s="352">
        <v>12</v>
      </c>
      <c r="J109" s="358">
        <v>43800</v>
      </c>
      <c r="K109" s="359"/>
      <c r="L109" s="359"/>
      <c r="M109" s="359"/>
      <c r="N109" s="359"/>
      <c r="O109" s="359"/>
    </row>
    <row r="110" spans="1:26" ht="30.75" customHeight="1" x14ac:dyDescent="0.3">
      <c r="A110" s="374"/>
      <c r="B110" s="375" t="s">
        <v>549</v>
      </c>
      <c r="C110" s="376">
        <f>MAX(C98:C109)</f>
        <v>0</v>
      </c>
      <c r="D110" s="376">
        <f>MAX(D98:D109)</f>
        <v>0</v>
      </c>
      <c r="E110" s="376">
        <f>MAX(E98:E109)</f>
        <v>0</v>
      </c>
      <c r="F110" s="376">
        <f>MAX(F98:F109)</f>
        <v>0</v>
      </c>
      <c r="G110" s="376">
        <f>MAX(G98:G109)</f>
        <v>0</v>
      </c>
      <c r="H110" s="363"/>
      <c r="I110" s="374"/>
      <c r="J110" s="375" t="s">
        <v>549</v>
      </c>
      <c r="K110" s="376">
        <f>MAX(K98:K109)</f>
        <v>0</v>
      </c>
      <c r="L110" s="376">
        <f>MAX(L98:L109)</f>
        <v>0</v>
      </c>
      <c r="M110" s="376">
        <f>MAX(M98:M109)</f>
        <v>0</v>
      </c>
      <c r="N110" s="376">
        <f>MAX(N98:N109)</f>
        <v>0</v>
      </c>
      <c r="O110" s="376">
        <f>MAX(O98:O109)</f>
        <v>0</v>
      </c>
    </row>
    <row r="111" spans="1:26" x14ac:dyDescent="0.3">
      <c r="A111" s="360"/>
      <c r="B111" s="377"/>
      <c r="C111" s="378"/>
      <c r="D111" s="378"/>
      <c r="E111" s="378"/>
      <c r="F111" s="378"/>
      <c r="G111" s="378"/>
      <c r="H111" s="363"/>
    </row>
    <row r="112" spans="1:26" x14ac:dyDescent="0.3">
      <c r="A112" s="347" t="s">
        <v>310</v>
      </c>
      <c r="B112" s="347" t="s">
        <v>550</v>
      </c>
      <c r="C112" s="347" t="s">
        <v>523</v>
      </c>
      <c r="D112" s="347" t="s">
        <v>524</v>
      </c>
      <c r="E112" s="347" t="s">
        <v>525</v>
      </c>
      <c r="F112" s="347" t="s">
        <v>526</v>
      </c>
      <c r="G112" s="347" t="s">
        <v>527</v>
      </c>
      <c r="H112" s="363"/>
    </row>
    <row r="113" spans="1:26" ht="66" customHeight="1" x14ac:dyDescent="0.3">
      <c r="A113" s="347"/>
      <c r="B113" s="348" t="s">
        <v>551</v>
      </c>
      <c r="C113" s="379" t="s">
        <v>552</v>
      </c>
      <c r="D113" s="380" t="s">
        <v>553</v>
      </c>
      <c r="E113" s="380" t="s">
        <v>554</v>
      </c>
      <c r="F113" s="381" t="s">
        <v>555</v>
      </c>
      <c r="G113" s="382"/>
      <c r="H113" s="363"/>
    </row>
    <row r="114" spans="1:26" ht="21.6" x14ac:dyDescent="0.3">
      <c r="A114" s="352">
        <v>1</v>
      </c>
      <c r="B114" s="383" t="s">
        <v>556</v>
      </c>
      <c r="C114" s="384">
        <v>0.745</v>
      </c>
      <c r="D114" s="384">
        <v>0.75</v>
      </c>
      <c r="E114" s="384">
        <v>0.76500000000000001</v>
      </c>
      <c r="F114" s="385">
        <v>0.82799999999999996</v>
      </c>
      <c r="G114" s="384">
        <v>0.56399999999999995</v>
      </c>
      <c r="H114" s="363"/>
    </row>
    <row r="115" spans="1:26" ht="25.5" customHeight="1" x14ac:dyDescent="0.3">
      <c r="A115" s="352">
        <v>2</v>
      </c>
      <c r="B115" s="386" t="s">
        <v>557</v>
      </c>
      <c r="C115" s="359"/>
      <c r="D115" s="359"/>
      <c r="E115" s="359"/>
      <c r="F115" s="359"/>
      <c r="G115" s="359"/>
      <c r="H115" s="363"/>
    </row>
    <row r="116" spans="1:26" x14ac:dyDescent="0.3">
      <c r="A116" s="360"/>
      <c r="B116" s="377"/>
      <c r="C116" s="378"/>
      <c r="D116" s="378"/>
      <c r="E116" s="378"/>
      <c r="F116" s="378"/>
      <c r="G116" s="378"/>
      <c r="H116" s="363"/>
    </row>
    <row r="117" spans="1:26" hidden="1" x14ac:dyDescent="0.3">
      <c r="B117" s="387">
        <v>43466</v>
      </c>
      <c r="C117" s="388"/>
    </row>
    <row r="118" spans="1:26" hidden="1" x14ac:dyDescent="0.3">
      <c r="B118" s="387">
        <v>43497</v>
      </c>
      <c r="C118" s="388"/>
    </row>
    <row r="119" spans="1:26" hidden="1" x14ac:dyDescent="0.3">
      <c r="B119" s="387">
        <v>43525</v>
      </c>
      <c r="C119" s="388"/>
    </row>
    <row r="120" spans="1:26" hidden="1" x14ac:dyDescent="0.3">
      <c r="B120" s="387">
        <v>43556</v>
      </c>
      <c r="C120" s="388"/>
    </row>
    <row r="121" spans="1:26" hidden="1" x14ac:dyDescent="0.3">
      <c r="B121" s="387">
        <v>43586</v>
      </c>
      <c r="C121" s="388"/>
    </row>
    <row r="122" spans="1:26" hidden="1" x14ac:dyDescent="0.3">
      <c r="B122" s="387">
        <v>43617</v>
      </c>
      <c r="C122" s="388"/>
    </row>
    <row r="123" spans="1:26" hidden="1" x14ac:dyDescent="0.3">
      <c r="B123" s="387">
        <v>43647</v>
      </c>
      <c r="C123" s="388"/>
    </row>
    <row r="124" spans="1:26" s="371" customFormat="1" x14ac:dyDescent="0.3">
      <c r="A124" s="389"/>
      <c r="B124" s="390"/>
      <c r="C124" s="391"/>
      <c r="D124" s="370"/>
      <c r="E124" s="370"/>
      <c r="F124" s="370"/>
      <c r="G124" s="370"/>
      <c r="H124" s="370"/>
      <c r="I124" s="370"/>
      <c r="J124" s="370"/>
      <c r="K124" s="370"/>
      <c r="L124" s="370"/>
      <c r="M124" s="370"/>
      <c r="N124" s="370"/>
      <c r="O124" s="370"/>
      <c r="P124" s="370"/>
      <c r="Q124" s="370"/>
      <c r="R124" s="370"/>
      <c r="S124" s="370"/>
      <c r="T124" s="370"/>
      <c r="U124" s="370"/>
      <c r="V124" s="370"/>
      <c r="W124" s="370"/>
      <c r="X124" s="370"/>
      <c r="Y124" s="370"/>
      <c r="Z124" s="370"/>
    </row>
    <row r="125" spans="1:26" x14ac:dyDescent="0.3">
      <c r="B125" s="344" t="s">
        <v>558</v>
      </c>
    </row>
    <row r="126" spans="1:26" ht="21.6" x14ac:dyDescent="0.3">
      <c r="B126" s="345" t="s">
        <v>559</v>
      </c>
      <c r="C126" s="392">
        <f>SUM(C40:C51)*C115+SUM(D40:D51)*D115+SUM(E40:E51)*E115+SUM(F40:F51)*F115+SUM(G40:G51)*G115+SUM(O40:O51)</f>
        <v>0</v>
      </c>
      <c r="D126" s="345" t="s">
        <v>560</v>
      </c>
    </row>
    <row r="127" spans="1:26" x14ac:dyDescent="0.3">
      <c r="B127" s="393" t="s">
        <v>561</v>
      </c>
      <c r="C127" s="394">
        <f>SUM(O84:O95)+SUM(C40:C51)*C114*(C110+K110)/1000+SUM(D40:D51)*D114*(D110+L110)/1000+SUM(E40:E51)*E114*(E110+M110)/1000+SUM(F40:F51)*F114*(F110+N110)/1000+SUM(G40:G51)*G114*(G110+O110)/1000</f>
        <v>0</v>
      </c>
      <c r="D127" s="393" t="s">
        <v>560</v>
      </c>
      <c r="E127" s="394">
        <f>SUM(O84:O95)+SUM(C40:C51)*(C110+K110)+SUM(D40:D51)*(D110+L110)+SUM(E40:E51)*(E110+M110)+SUM(F40:F51)*(F110+N110)+SUM(G40:G51)*(G110+O110)</f>
        <v>0</v>
      </c>
      <c r="F127" s="345" t="s">
        <v>560</v>
      </c>
      <c r="P127" s="395" t="s">
        <v>562</v>
      </c>
    </row>
    <row r="128" spans="1:26" ht="20.399999999999999" x14ac:dyDescent="0.3">
      <c r="B128" s="396" t="s">
        <v>563</v>
      </c>
      <c r="C128" s="397">
        <f>C126*0.3</f>
        <v>0</v>
      </c>
      <c r="D128" s="396" t="s">
        <v>560</v>
      </c>
      <c r="E128" s="394"/>
      <c r="P128" s="395" t="s">
        <v>564</v>
      </c>
    </row>
    <row r="129" spans="1:10" x14ac:dyDescent="0.3">
      <c r="B129" s="345" t="s">
        <v>565</v>
      </c>
      <c r="C129" s="398">
        <f>C126-C127-C128</f>
        <v>0</v>
      </c>
      <c r="D129" s="345" t="s">
        <v>560</v>
      </c>
    </row>
    <row r="130" spans="1:10" ht="24" customHeight="1" x14ac:dyDescent="0.3">
      <c r="B130" s="393" t="s">
        <v>566</v>
      </c>
      <c r="C130" s="399">
        <v>0.22</v>
      </c>
      <c r="D130" s="662" t="s">
        <v>567</v>
      </c>
      <c r="E130" s="663"/>
      <c r="F130" s="663"/>
      <c r="G130" s="663"/>
      <c r="H130" s="663"/>
      <c r="I130" s="663"/>
      <c r="J130" s="663"/>
    </row>
    <row r="131" spans="1:10" x14ac:dyDescent="0.3">
      <c r="B131" s="400" t="s">
        <v>568</v>
      </c>
      <c r="C131" s="398">
        <f>ROUND(C129/C130,0)</f>
        <v>0</v>
      </c>
      <c r="D131" s="345" t="s">
        <v>560</v>
      </c>
    </row>
    <row r="133" spans="1:10" ht="30.6" x14ac:dyDescent="0.3">
      <c r="A133" s="191" t="s">
        <v>407</v>
      </c>
      <c r="B133" s="192" t="s">
        <v>408</v>
      </c>
      <c r="C133" s="192" t="s">
        <v>439</v>
      </c>
      <c r="D133" s="192" t="s">
        <v>414</v>
      </c>
      <c r="E133" s="192" t="s">
        <v>25</v>
      </c>
      <c r="F133" s="192" t="s">
        <v>295</v>
      </c>
      <c r="G133" s="192" t="s">
        <v>26</v>
      </c>
    </row>
    <row r="134" spans="1:10" x14ac:dyDescent="0.3">
      <c r="A134" s="193" t="e">
        <v>#REF!</v>
      </c>
      <c r="B134" s="194" t="e">
        <v>#REF!</v>
      </c>
      <c r="C134" s="338"/>
      <c r="D134" s="196"/>
      <c r="E134" s="197">
        <f>ROUND(C134*D134,-5)</f>
        <v>0</v>
      </c>
      <c r="F134" s="198">
        <f>$F$137</f>
        <v>0.4</v>
      </c>
      <c r="G134" s="197">
        <f>E134*(1-F134)</f>
        <v>0</v>
      </c>
    </row>
    <row r="135" spans="1:10" x14ac:dyDescent="0.3">
      <c r="A135" s="193" t="e">
        <v>#REF!</v>
      </c>
      <c r="B135" s="194" t="e">
        <v>#REF!</v>
      </c>
      <c r="C135" s="338"/>
      <c r="D135" s="196"/>
      <c r="E135" s="197">
        <f>ROUND(C135*D135,-5)</f>
        <v>0</v>
      </c>
      <c r="F135" s="198">
        <f>$F$137</f>
        <v>0.4</v>
      </c>
      <c r="G135" s="197">
        <f>E135*(1-F135)</f>
        <v>0</v>
      </c>
    </row>
    <row r="136" spans="1:10" x14ac:dyDescent="0.3">
      <c r="A136" s="193" t="e">
        <v>#REF!</v>
      </c>
      <c r="B136" s="194" t="s">
        <v>520</v>
      </c>
      <c r="C136" s="339" t="s">
        <v>52</v>
      </c>
      <c r="D136" s="340" t="s">
        <v>52</v>
      </c>
      <c r="E136" s="341"/>
      <c r="F136" s="198">
        <f>$F$137</f>
        <v>0.4</v>
      </c>
      <c r="G136" s="197">
        <f>E136*(1-F136)</f>
        <v>0</v>
      </c>
    </row>
    <row r="137" spans="1:10" x14ac:dyDescent="0.3">
      <c r="A137" s="342"/>
      <c r="B137" s="657" t="s">
        <v>410</v>
      </c>
      <c r="C137" s="658"/>
      <c r="D137" s="659"/>
      <c r="E137" s="200">
        <f>SUM(E134:E136)</f>
        <v>0</v>
      </c>
      <c r="F137" s="201">
        <v>0.4</v>
      </c>
      <c r="G137" s="200">
        <f>SUM(G134:G136)</f>
        <v>0</v>
      </c>
    </row>
    <row r="139" spans="1:10" s="11" customFormat="1" ht="10.199999999999999" x14ac:dyDescent="0.2">
      <c r="B139" s="279"/>
      <c r="C139" s="280"/>
      <c r="D139" s="281"/>
      <c r="E139" s="282"/>
    </row>
    <row r="140" spans="1:10" s="11" customFormat="1" ht="10.199999999999999" x14ac:dyDescent="0.2">
      <c r="B140" s="283"/>
      <c r="C140" s="280"/>
      <c r="D140" s="284" t="s">
        <v>320</v>
      </c>
    </row>
  </sheetData>
  <mergeCells count="13">
    <mergeCell ref="C8:D8"/>
    <mergeCell ref="C3:D3"/>
    <mergeCell ref="C4:D4"/>
    <mergeCell ref="C5:D5"/>
    <mergeCell ref="C6:D6"/>
    <mergeCell ref="C7:D7"/>
    <mergeCell ref="B137:D137"/>
    <mergeCell ref="C9:D9"/>
    <mergeCell ref="C10:D10"/>
    <mergeCell ref="C11:D11"/>
    <mergeCell ref="C12:D12"/>
    <mergeCell ref="C13:D13"/>
    <mergeCell ref="D130:J130"/>
  </mergeCells>
  <dataValidations count="3">
    <dataValidation type="list" allowBlank="1" showInputMessage="1" showErrorMessage="1" sqref="B110 J110" xr:uid="{00000000-0002-0000-0800-000000000000}">
      <mc:AlternateContent xmlns:x12ac="http://schemas.microsoft.com/office/spreadsheetml/2011/1/ac" xmlns:mc="http://schemas.openxmlformats.org/markup-compatibility/2006">
        <mc:Choice Requires="x12ac">
          <x12ac:list>"наибольшая цена закупки, руб./тонна с НДС","наибольшая цена закупки, руб./литр с НДС"</x12ac:list>
        </mc:Choice>
        <mc:Fallback>
          <formula1>"наибольшая цена закупки, руб./тонна с НДС,наибольшая цена закупки, руб./литр с НДС"</formula1>
        </mc:Fallback>
      </mc:AlternateContent>
    </dataValidation>
    <dataValidation type="list" allowBlank="1" showInputMessage="1" showErrorMessage="1" sqref="J97" xr:uid="{00000000-0002-0000-0800-000001000000}">
      <mc:AlternateContent xmlns:x12ac="http://schemas.microsoft.com/office/spreadsheetml/2011/1/ac" xmlns:mc="http://schemas.openxmlformats.org/markup-compatibility/2006">
        <mc:Choice Requires="x12ac">
          <x12ac:list>"Стоимость транспортировки, руб./тонна с НДС","Стоимость транспортировки, руб./литр с НДС"</x12ac:list>
        </mc:Choice>
        <mc:Fallback>
          <formula1>"Стоимость транспортировки, руб./тонна с НДС,Стоимость транспортировки, руб./литр с НДС"</formula1>
        </mc:Fallback>
      </mc:AlternateContent>
    </dataValidation>
    <dataValidation type="list" allowBlank="1" showInputMessage="1" showErrorMessage="1" sqref="B97" xr:uid="{00000000-0002-0000-0800-000002000000}">
      <mc:AlternateContent xmlns:x12ac="http://schemas.microsoft.com/office/spreadsheetml/2011/1/ac" xmlns:mc="http://schemas.openxmlformats.org/markup-compatibility/2006">
        <mc:Choice Requires="x12ac">
          <x12ac:list>"Закупочная цена, руб./тонна с НДС","Закупочная цена, руб./литр с НДС"</x12ac:list>
        </mc:Choice>
        <mc:Fallback>
          <formula1>"Закупочная цена, руб./тонна с НДС,Закупочная цена, руб./литр с НДС"</formula1>
        </mc:Fallback>
      </mc:AlternateContent>
    </dataValidation>
  </dataValidations>
  <pageMargins left="0.39" right="0.16" top="0.39" bottom="1" header="0.2" footer="0.5"/>
  <pageSetup paperSize="9" scale="37"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
  <sheetViews>
    <sheetView topLeftCell="A16" zoomScale="85" zoomScaleNormal="85" zoomScaleSheetLayoutView="85" workbookViewId="0">
      <selection sqref="A1:XFD1048576"/>
    </sheetView>
  </sheetViews>
  <sheetFormatPr defaultColWidth="9.109375" defaultRowHeight="11.4" x14ac:dyDescent="0.2"/>
  <cols>
    <col min="1" max="1" width="8.33203125" style="11" customWidth="1"/>
    <col min="2" max="2" width="26.109375" style="11" customWidth="1"/>
    <col min="3" max="3" width="21.5546875" style="11" customWidth="1"/>
    <col min="4" max="4" width="21.6640625" style="11" customWidth="1"/>
    <col min="5" max="5" width="20.88671875" style="11" customWidth="1"/>
    <col min="6" max="6" width="20.6640625" style="11" customWidth="1"/>
    <col min="7" max="7" width="33.6640625" style="11" customWidth="1"/>
    <col min="8" max="8" width="17.44140625" style="11" customWidth="1"/>
    <col min="9" max="16384" width="9.109375" style="54"/>
  </cols>
  <sheetData>
    <row r="1" spans="1:8" ht="53.25" customHeight="1" x14ac:dyDescent="0.25">
      <c r="A1" s="667" t="s">
        <v>363</v>
      </c>
      <c r="B1" s="668"/>
      <c r="C1" s="668"/>
      <c r="D1" s="668"/>
      <c r="E1" s="668"/>
      <c r="F1" s="668"/>
      <c r="G1" s="668"/>
      <c r="H1" s="668"/>
    </row>
    <row r="3" spans="1:8" ht="30.6" x14ac:dyDescent="0.2">
      <c r="A3" s="116" t="s">
        <v>365</v>
      </c>
      <c r="B3" s="669" t="s">
        <v>367</v>
      </c>
      <c r="C3" s="670"/>
      <c r="D3" s="438" t="s">
        <v>573</v>
      </c>
      <c r="E3" s="117" t="s">
        <v>24</v>
      </c>
      <c r="F3" s="117" t="s">
        <v>641</v>
      </c>
      <c r="G3" s="116" t="s">
        <v>371</v>
      </c>
      <c r="H3" s="266" t="s">
        <v>372</v>
      </c>
    </row>
    <row r="4" spans="1:8" ht="27.75" customHeight="1" x14ac:dyDescent="0.2">
      <c r="A4" s="223">
        <v>1</v>
      </c>
      <c r="B4" s="671" t="s">
        <v>373</v>
      </c>
      <c r="C4" s="672"/>
      <c r="D4" s="420"/>
      <c r="E4" s="420"/>
      <c r="F4" s="420"/>
      <c r="G4" s="294"/>
      <c r="H4" s="421"/>
    </row>
    <row r="5" spans="1:8" ht="14.25" customHeight="1" x14ac:dyDescent="0.2">
      <c r="A5" s="223">
        <v>2</v>
      </c>
      <c r="B5" s="673"/>
      <c r="C5" s="672"/>
      <c r="D5" s="225"/>
      <c r="E5" s="225"/>
      <c r="F5" s="225"/>
      <c r="G5" s="294"/>
      <c r="H5" s="421"/>
    </row>
    <row r="6" spans="1:8" ht="13.8" x14ac:dyDescent="0.2">
      <c r="A6" s="223">
        <v>3</v>
      </c>
      <c r="B6" s="673"/>
      <c r="C6" s="672"/>
      <c r="D6" s="225"/>
      <c r="E6" s="225"/>
      <c r="F6" s="225"/>
      <c r="G6" s="294"/>
      <c r="H6" s="421"/>
    </row>
    <row r="7" spans="1:8" ht="14.25" customHeight="1" x14ac:dyDescent="0.2">
      <c r="F7" s="439" t="e">
        <f>AVERAGE(F4:F6)</f>
        <v>#DIV/0!</v>
      </c>
    </row>
    <row r="8" spans="1:8" ht="17.25" customHeight="1" x14ac:dyDescent="0.2"/>
    <row r="9" spans="1:8" ht="16.5" customHeight="1" x14ac:dyDescent="0.2">
      <c r="B9" s="422" t="s">
        <v>12</v>
      </c>
      <c r="C9" s="423" t="s">
        <v>377</v>
      </c>
      <c r="D9" s="423" t="s">
        <v>642</v>
      </c>
      <c r="E9" s="423" t="s">
        <v>643</v>
      </c>
      <c r="F9" s="423" t="s">
        <v>644</v>
      </c>
    </row>
    <row r="10" spans="1:8" ht="15" customHeight="1" x14ac:dyDescent="0.2">
      <c r="B10" s="146" t="s">
        <v>576</v>
      </c>
      <c r="C10" s="421"/>
      <c r="D10" s="421"/>
      <c r="E10" s="421"/>
      <c r="F10" s="421"/>
    </row>
    <row r="11" spans="1:8" x14ac:dyDescent="0.2">
      <c r="B11" s="146" t="s">
        <v>645</v>
      </c>
      <c r="C11" s="424" t="s">
        <v>379</v>
      </c>
      <c r="D11" s="425">
        <f>F4</f>
        <v>0</v>
      </c>
      <c r="E11" s="425">
        <f>F5</f>
        <v>0</v>
      </c>
      <c r="F11" s="425">
        <f>F6</f>
        <v>0</v>
      </c>
    </row>
    <row r="12" spans="1:8" ht="30.6" x14ac:dyDescent="0.2">
      <c r="B12" s="146" t="s">
        <v>650</v>
      </c>
      <c r="C12" s="424" t="s">
        <v>52</v>
      </c>
      <c r="D12" s="161"/>
      <c r="E12" s="161"/>
      <c r="F12" s="161"/>
    </row>
    <row r="13" spans="1:8" ht="20.399999999999999" x14ac:dyDescent="0.2">
      <c r="B13" s="146" t="s">
        <v>651</v>
      </c>
      <c r="C13" s="424" t="s">
        <v>52</v>
      </c>
      <c r="D13" s="166" t="e">
        <f>-D11*#REF!</f>
        <v>#REF!</v>
      </c>
      <c r="E13" s="166" t="e">
        <f>-E11*#REF!</f>
        <v>#REF!</v>
      </c>
      <c r="F13" s="166" t="e">
        <f>-F11*#REF!</f>
        <v>#REF!</v>
      </c>
    </row>
    <row r="14" spans="1:8" ht="21" customHeight="1" x14ac:dyDescent="0.2">
      <c r="B14" s="146" t="s">
        <v>646</v>
      </c>
      <c r="C14" s="424"/>
      <c r="D14" s="425" t="e">
        <f>D11-D13</f>
        <v>#REF!</v>
      </c>
      <c r="E14" s="425" t="e">
        <f>E11-E13</f>
        <v>#REF!</v>
      </c>
      <c r="F14" s="425" t="e">
        <f>F11-F13</f>
        <v>#REF!</v>
      </c>
    </row>
    <row r="15" spans="1:8" ht="30.6" x14ac:dyDescent="0.2">
      <c r="B15" s="146" t="s">
        <v>652</v>
      </c>
      <c r="C15" s="424" t="s">
        <v>52</v>
      </c>
      <c r="D15" s="406" t="e">
        <f>-#REF!</f>
        <v>#REF!</v>
      </c>
      <c r="E15" s="406" t="e">
        <f>-#REF!</f>
        <v>#REF!</v>
      </c>
      <c r="F15" s="406" t="e">
        <f>-#REF!</f>
        <v>#REF!</v>
      </c>
      <c r="G15" s="255"/>
    </row>
    <row r="16" spans="1:8" ht="20.399999999999999" x14ac:dyDescent="0.2">
      <c r="B16" s="146" t="s">
        <v>646</v>
      </c>
      <c r="C16" s="424" t="s">
        <v>379</v>
      </c>
      <c r="D16" s="426" t="e">
        <f>ROUND(D14+D14*D15,0)</f>
        <v>#REF!</v>
      </c>
      <c r="E16" s="426" t="e">
        <f>ROUND(E14+E14*E15,0)</f>
        <v>#REF!</v>
      </c>
      <c r="F16" s="426" t="e">
        <f>ROUND(F14+F14*F15,0)</f>
        <v>#REF!</v>
      </c>
    </row>
    <row r="17" spans="2:8" ht="27.75" customHeight="1" x14ac:dyDescent="0.2">
      <c r="B17" s="146" t="str">
        <f>D3</f>
        <v>Основной ценообразующий параметр</v>
      </c>
      <c r="C17" s="428"/>
      <c r="D17" s="424">
        <f>D4</f>
        <v>0</v>
      </c>
      <c r="E17" s="424">
        <f>D5</f>
        <v>0</v>
      </c>
      <c r="F17" s="424">
        <f>D6</f>
        <v>0</v>
      </c>
    </row>
    <row r="18" spans="2:8" x14ac:dyDescent="0.2">
      <c r="B18" s="146" t="s">
        <v>647</v>
      </c>
      <c r="C18" s="428"/>
      <c r="D18" s="409" t="e">
        <f>$C$17/D17</f>
        <v>#DIV/0!</v>
      </c>
      <c r="E18" s="409" t="e">
        <f>$C$17/E17</f>
        <v>#DIV/0!</v>
      </c>
      <c r="F18" s="409" t="e">
        <f>$C$17/F17</f>
        <v>#DIV/0!</v>
      </c>
    </row>
    <row r="19" spans="2:8" x14ac:dyDescent="0.2">
      <c r="B19" s="146" t="s">
        <v>388</v>
      </c>
      <c r="C19" s="427" t="s">
        <v>52</v>
      </c>
      <c r="D19" s="440" t="e">
        <f>D18^#REF!</f>
        <v>#DIV/0!</v>
      </c>
      <c r="E19" s="440" t="e">
        <f>E18^#REF!</f>
        <v>#DIV/0!</v>
      </c>
      <c r="F19" s="440" t="e">
        <f>F18^#REF!</f>
        <v>#DIV/0!</v>
      </c>
    </row>
    <row r="20" spans="2:8" ht="20.399999999999999" x14ac:dyDescent="0.2">
      <c r="B20" s="146" t="s">
        <v>646</v>
      </c>
      <c r="C20" s="424" t="s">
        <v>379</v>
      </c>
      <c r="D20" s="228" t="e">
        <f>ROUND(D16*D19,0)</f>
        <v>#REF!</v>
      </c>
      <c r="E20" s="228" t="e">
        <f>ROUND(E16*E19,0)</f>
        <v>#REF!</v>
      </c>
      <c r="F20" s="228" t="e">
        <f>ROUND(F16*F19,0)</f>
        <v>#REF!</v>
      </c>
    </row>
    <row r="21" spans="2:8" x14ac:dyDescent="0.2">
      <c r="B21" s="146" t="s">
        <v>648</v>
      </c>
      <c r="C21" s="428"/>
      <c r="D21" s="228" t="s">
        <v>653</v>
      </c>
      <c r="E21" s="228" t="s">
        <v>653</v>
      </c>
      <c r="F21" s="228" t="s">
        <v>653</v>
      </c>
    </row>
    <row r="22" spans="2:8" x14ac:dyDescent="0.2">
      <c r="B22" s="146" t="s">
        <v>603</v>
      </c>
      <c r="C22" s="429"/>
      <c r="D22" s="441">
        <v>0</v>
      </c>
      <c r="E22" s="441">
        <v>0</v>
      </c>
      <c r="F22" s="441">
        <v>0</v>
      </c>
    </row>
    <row r="23" spans="2:8" x14ac:dyDescent="0.2">
      <c r="B23" s="146" t="s">
        <v>388</v>
      </c>
      <c r="C23" s="427" t="s">
        <v>52</v>
      </c>
      <c r="D23" s="162">
        <f>(1-$C$22)/(1-D22)</f>
        <v>1</v>
      </c>
      <c r="E23" s="162">
        <f>(1-$C$22)/(1-E22)</f>
        <v>1</v>
      </c>
      <c r="F23" s="162">
        <f>(1-$C$22)/(1-F22)</f>
        <v>1</v>
      </c>
    </row>
    <row r="24" spans="2:8" ht="20.399999999999999" x14ac:dyDescent="0.2">
      <c r="B24" s="146" t="s">
        <v>646</v>
      </c>
      <c r="C24" s="424" t="s">
        <v>379</v>
      </c>
      <c r="D24" s="228" t="e">
        <f>ROUND(D20*D23,0)</f>
        <v>#REF!</v>
      </c>
      <c r="E24" s="228" t="e">
        <f>ROUND(E20*E23,0)</f>
        <v>#REF!</v>
      </c>
      <c r="F24" s="228" t="e">
        <f>ROUND(F20*F23,0)</f>
        <v>#REF!</v>
      </c>
      <c r="G24" s="281"/>
      <c r="H24" s="281"/>
    </row>
    <row r="25" spans="2:8" ht="20.399999999999999" x14ac:dyDescent="0.2">
      <c r="B25" s="187" t="s">
        <v>405</v>
      </c>
      <c r="C25" s="424"/>
      <c r="D25" s="431" t="e">
        <f>ABS(1-D19)+ABS(1-D23)</f>
        <v>#DIV/0!</v>
      </c>
      <c r="E25" s="431" t="e">
        <f>ABS(1-E19)+ABS(1-E23)</f>
        <v>#DIV/0!</v>
      </c>
      <c r="F25" s="431" t="e">
        <f>ABS(1-F19)+ABS(1-F23)</f>
        <v>#DIV/0!</v>
      </c>
      <c r="G25" s="430"/>
      <c r="H25" s="281"/>
    </row>
    <row r="26" spans="2:8" ht="30.6" x14ac:dyDescent="0.2">
      <c r="B26" s="432" t="s">
        <v>649</v>
      </c>
      <c r="C26" s="433"/>
      <c r="D26" s="674" t="e">
        <f>ROUND(AVERAGE(D24:F24),-3)</f>
        <v>#REF!</v>
      </c>
      <c r="E26" s="675"/>
      <c r="F26" s="676"/>
      <c r="G26" s="434"/>
      <c r="H26" s="281"/>
    </row>
    <row r="27" spans="2:8" ht="30.6" x14ac:dyDescent="0.25">
      <c r="B27" s="435" t="s">
        <v>654</v>
      </c>
      <c r="C27" s="436"/>
      <c r="D27" s="665" t="e">
        <f>D26*(1-#REF!)</f>
        <v>#REF!</v>
      </c>
      <c r="E27" s="666"/>
      <c r="F27" s="666"/>
    </row>
    <row r="28" spans="2:8" x14ac:dyDescent="0.2">
      <c r="B28" s="437"/>
      <c r="F28" s="437"/>
    </row>
    <row r="32" spans="2:8" x14ac:dyDescent="0.2">
      <c r="B32" s="279"/>
      <c r="C32" s="280"/>
      <c r="D32" s="281"/>
      <c r="E32" s="282"/>
    </row>
    <row r="33" spans="2:4" x14ac:dyDescent="0.2">
      <c r="B33" s="283"/>
      <c r="C33" s="280"/>
      <c r="D33" s="284" t="s">
        <v>320</v>
      </c>
    </row>
    <row r="35" spans="2:4" ht="21" customHeight="1" x14ac:dyDescent="0.2"/>
  </sheetData>
  <mergeCells count="7">
    <mergeCell ref="D27:F27"/>
    <mergeCell ref="A1:H1"/>
    <mergeCell ref="B3:C3"/>
    <mergeCell ref="B4:C4"/>
    <mergeCell ref="B5:C5"/>
    <mergeCell ref="B6:C6"/>
    <mergeCell ref="D26:F26"/>
  </mergeCells>
  <conditionalFormatting sqref="D23:F23 D19:F19 D25:F25 D15:F15">
    <cfRule type="cellIs" dxfId="81" priority="1" stopIfTrue="1" operator="notEqual">
      <formula>0</formula>
    </cfRule>
  </conditionalFormatting>
  <pageMargins left="0.7" right="0.7" top="0.75" bottom="0.75" header="0.3" footer="0.3"/>
  <pageSetup paperSize="9" scale="53"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R70"/>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9" style="11" customWidth="1"/>
    <col min="8" max="8" width="18.109375" style="11" customWidth="1"/>
    <col min="9" max="18" width="9.109375" style="11"/>
    <col min="19" max="16384" width="9.109375" style="21"/>
  </cols>
  <sheetData>
    <row r="1" spans="1:8" ht="34.5" customHeight="1" x14ac:dyDescent="0.25">
      <c r="A1" s="667" t="s">
        <v>440</v>
      </c>
      <c r="B1" s="668"/>
      <c r="C1" s="668"/>
      <c r="D1" s="668"/>
      <c r="E1" s="668"/>
      <c r="F1" s="668"/>
      <c r="G1" s="668"/>
      <c r="H1" s="668"/>
    </row>
    <row r="2" spans="1:8" x14ac:dyDescent="0.25">
      <c r="A2" s="11"/>
    </row>
    <row r="3" spans="1:8" x14ac:dyDescent="0.25">
      <c r="A3" s="265" t="s">
        <v>441</v>
      </c>
      <c r="B3" s="221" t="s">
        <v>413</v>
      </c>
    </row>
    <row r="4" spans="1:8" ht="20.399999999999999" x14ac:dyDescent="0.25">
      <c r="A4" s="116" t="s">
        <v>365</v>
      </c>
      <c r="B4" s="222" t="s">
        <v>366</v>
      </c>
      <c r="C4" s="116" t="s">
        <v>367</v>
      </c>
      <c r="D4" s="116" t="s">
        <v>368</v>
      </c>
      <c r="E4" s="116" t="s">
        <v>414</v>
      </c>
      <c r="F4" s="116" t="s">
        <v>415</v>
      </c>
      <c r="G4" s="116" t="s">
        <v>371</v>
      </c>
      <c r="H4" s="266" t="s">
        <v>372</v>
      </c>
    </row>
    <row r="5" spans="1:8" ht="40.799999999999997" x14ac:dyDescent="0.25">
      <c r="A5" s="223">
        <v>1</v>
      </c>
      <c r="B5" s="224"/>
      <c r="C5" s="122" t="s">
        <v>373</v>
      </c>
      <c r="D5" s="123"/>
      <c r="E5" s="124"/>
      <c r="F5" s="125" t="e">
        <f>D5/E5</f>
        <v>#DIV/0!</v>
      </c>
      <c r="G5" s="126" t="s">
        <v>374</v>
      </c>
      <c r="H5" s="267"/>
    </row>
    <row r="6" spans="1:8" x14ac:dyDescent="0.25">
      <c r="A6" s="223">
        <v>2</v>
      </c>
      <c r="B6" s="224"/>
      <c r="C6" s="225"/>
      <c r="D6" s="123"/>
      <c r="E6" s="124"/>
      <c r="F6" s="125" t="e">
        <f>D6/E6</f>
        <v>#DIV/0!</v>
      </c>
      <c r="G6" s="134"/>
      <c r="H6" s="267"/>
    </row>
    <row r="7" spans="1:8" x14ac:dyDescent="0.25">
      <c r="A7" s="223">
        <v>3</v>
      </c>
      <c r="B7" s="224"/>
      <c r="C7" s="225"/>
      <c r="D7" s="123"/>
      <c r="E7" s="124"/>
      <c r="F7" s="125" t="e">
        <f>D7/E7</f>
        <v>#DIV/0!</v>
      </c>
      <c r="G7" s="134"/>
      <c r="H7" s="267"/>
    </row>
    <row r="8" spans="1:8" x14ac:dyDescent="0.25">
      <c r="A8" s="11"/>
      <c r="D8" s="111"/>
      <c r="E8" s="111"/>
      <c r="F8" s="139" t="e">
        <f>AVERAGE(F5:F7)</f>
        <v>#DIV/0!</v>
      </c>
      <c r="G8" s="32"/>
      <c r="H8" s="143"/>
    </row>
    <row r="9" spans="1:8" x14ac:dyDescent="0.25">
      <c r="A9" s="11"/>
      <c r="F9" s="111"/>
      <c r="G9" s="111"/>
      <c r="H9" s="226"/>
    </row>
    <row r="10" spans="1:8" x14ac:dyDescent="0.25">
      <c r="B10" s="145" t="s">
        <v>376</v>
      </c>
      <c r="C10" s="145" t="s">
        <v>377</v>
      </c>
      <c r="D10" s="145" t="str">
        <f>CONCATENATE($A$4,A5)</f>
        <v>Аналог №1</v>
      </c>
      <c r="E10" s="145" t="str">
        <f>CONCATENATE($A$4,A6)</f>
        <v>Аналог №2</v>
      </c>
      <c r="F10" s="145" t="str">
        <f>CONCATENATE($A$4,A7)</f>
        <v>Аналог №3</v>
      </c>
    </row>
    <row r="11" spans="1:8" ht="15" customHeight="1" x14ac:dyDescent="0.25">
      <c r="B11" s="146" t="s">
        <v>416</v>
      </c>
      <c r="C11" s="147" t="str">
        <f>$A$3</f>
        <v>БЦ</v>
      </c>
      <c r="D11" s="147" t="str">
        <f>$A$3</f>
        <v>БЦ</v>
      </c>
      <c r="E11" s="147" t="str">
        <f>$A$3</f>
        <v>БЦ</v>
      </c>
      <c r="F11" s="147" t="str">
        <f>$A$3</f>
        <v>БЦ</v>
      </c>
    </row>
    <row r="12" spans="1:8" ht="15" customHeight="1" x14ac:dyDescent="0.25">
      <c r="B12" s="146" t="s">
        <v>368</v>
      </c>
      <c r="C12" s="147" t="s">
        <v>379</v>
      </c>
      <c r="D12" s="228">
        <f>D5</f>
        <v>0</v>
      </c>
      <c r="E12" s="228">
        <f>D6</f>
        <v>0</v>
      </c>
      <c r="F12" s="228">
        <f>D7</f>
        <v>0</v>
      </c>
    </row>
    <row r="13" spans="1:8" ht="16.5" customHeight="1" x14ac:dyDescent="0.25">
      <c r="B13" s="146" t="s">
        <v>442</v>
      </c>
      <c r="C13" s="229">
        <f>SUM(D63:D64)</f>
        <v>0</v>
      </c>
      <c r="D13" s="150">
        <f>E5</f>
        <v>0</v>
      </c>
      <c r="E13" s="150">
        <f>E6</f>
        <v>0</v>
      </c>
      <c r="F13" s="150">
        <f>E7</f>
        <v>0</v>
      </c>
    </row>
    <row r="14" spans="1:8" ht="16.5" customHeight="1" x14ac:dyDescent="0.25">
      <c r="B14" s="146" t="s">
        <v>418</v>
      </c>
      <c r="C14" s="231">
        <f>D65</f>
        <v>0</v>
      </c>
      <c r="D14" s="232"/>
      <c r="E14" s="233"/>
      <c r="F14" s="233"/>
    </row>
    <row r="15" spans="1:8" ht="17.25" customHeight="1" x14ac:dyDescent="0.25">
      <c r="B15" s="146" t="s">
        <v>391</v>
      </c>
      <c r="C15" s="168" t="s">
        <v>234</v>
      </c>
      <c r="D15" s="168" t="s">
        <v>234</v>
      </c>
      <c r="E15" s="168" t="s">
        <v>234</v>
      </c>
      <c r="F15" s="168" t="s">
        <v>234</v>
      </c>
    </row>
    <row r="16" spans="1:8" ht="18" customHeight="1" x14ac:dyDescent="0.25">
      <c r="B16" s="146" t="s">
        <v>223</v>
      </c>
      <c r="C16" s="166" t="s">
        <v>58</v>
      </c>
      <c r="D16" s="166" t="s">
        <v>58</v>
      </c>
      <c r="E16" s="166" t="s">
        <v>58</v>
      </c>
      <c r="F16" s="166" t="s">
        <v>58</v>
      </c>
    </row>
    <row r="17" spans="1:7" ht="24.75" customHeight="1" x14ac:dyDescent="0.25">
      <c r="B17" s="146" t="s">
        <v>389</v>
      </c>
      <c r="C17" s="166" t="s">
        <v>443</v>
      </c>
      <c r="D17" s="166" t="s">
        <v>420</v>
      </c>
      <c r="E17" s="166" t="s">
        <v>420</v>
      </c>
      <c r="F17" s="166" t="s">
        <v>420</v>
      </c>
    </row>
    <row r="18" spans="1:7" x14ac:dyDescent="0.25">
      <c r="B18" s="146" t="s">
        <v>421</v>
      </c>
      <c r="C18" s="147" t="s">
        <v>379</v>
      </c>
      <c r="D18" s="151" t="e">
        <f>ROUND(D12/D13,0)</f>
        <v>#DIV/0!</v>
      </c>
      <c r="E18" s="151" t="e">
        <f>ROUND(E12/E13,0)</f>
        <v>#DIV/0!</v>
      </c>
      <c r="F18" s="151" t="e">
        <f>ROUND(F12/F13,0)</f>
        <v>#DIV/0!</v>
      </c>
    </row>
    <row r="19" spans="1:7" ht="15" customHeight="1" x14ac:dyDescent="0.25">
      <c r="B19" s="153" t="s">
        <v>382</v>
      </c>
      <c r="C19" s="153"/>
      <c r="D19" s="153"/>
      <c r="E19" s="153"/>
      <c r="F19" s="153"/>
      <c r="G19" s="234"/>
    </row>
    <row r="20" spans="1:7" ht="15" customHeight="1" x14ac:dyDescent="0.25">
      <c r="B20" s="146" t="s">
        <v>383</v>
      </c>
      <c r="C20" s="147" t="s">
        <v>384</v>
      </c>
      <c r="D20" s="147" t="s">
        <v>385</v>
      </c>
      <c r="E20" s="147" t="s">
        <v>385</v>
      </c>
      <c r="F20" s="147" t="s">
        <v>385</v>
      </c>
      <c r="G20" s="236"/>
    </row>
    <row r="21" spans="1:7" ht="17.25" customHeight="1" x14ac:dyDescent="0.25">
      <c r="B21" s="146" t="s">
        <v>386</v>
      </c>
      <c r="C21" s="147" t="s">
        <v>52</v>
      </c>
      <c r="D21" s="156" t="e">
        <f>-#REF!</f>
        <v>#REF!</v>
      </c>
      <c r="E21" s="156" t="e">
        <f>-#REF!</f>
        <v>#REF!</v>
      </c>
      <c r="F21" s="156" t="e">
        <f>-#REF!</f>
        <v>#REF!</v>
      </c>
      <c r="G21" s="237"/>
    </row>
    <row r="22" spans="1:7" ht="17.25" customHeight="1" x14ac:dyDescent="0.25">
      <c r="B22" s="146" t="s">
        <v>422</v>
      </c>
      <c r="C22" s="147" t="s">
        <v>379</v>
      </c>
      <c r="D22" s="160" t="e">
        <f>ROUND(D18+D18*D21,0)</f>
        <v>#DIV/0!</v>
      </c>
      <c r="E22" s="160" t="e">
        <f>ROUND(E18+E18*E21,0)</f>
        <v>#DIV/0!</v>
      </c>
      <c r="F22" s="160" t="e">
        <f>ROUND(F18+F18*F21,0)</f>
        <v>#DIV/0!</v>
      </c>
      <c r="G22" s="234"/>
    </row>
    <row r="23" spans="1:7" ht="16.5" customHeight="1" x14ac:dyDescent="0.25">
      <c r="B23" s="146" t="s">
        <v>423</v>
      </c>
      <c r="C23" s="168"/>
      <c r="D23" s="168"/>
      <c r="E23" s="168"/>
      <c r="F23" s="168"/>
      <c r="G23" s="236"/>
    </row>
    <row r="24" spans="1:7" x14ac:dyDescent="0.25">
      <c r="B24" s="146" t="s">
        <v>388</v>
      </c>
      <c r="C24" s="147" t="s">
        <v>52</v>
      </c>
      <c r="D24" s="162">
        <v>1</v>
      </c>
      <c r="E24" s="162">
        <v>1</v>
      </c>
      <c r="F24" s="162">
        <v>1</v>
      </c>
      <c r="G24" s="238"/>
    </row>
    <row r="25" spans="1:7" s="11" customFormat="1" ht="15" customHeight="1" x14ac:dyDescent="0.25">
      <c r="A25" s="21"/>
      <c r="B25" s="146" t="s">
        <v>422</v>
      </c>
      <c r="C25" s="147" t="s">
        <v>379</v>
      </c>
      <c r="D25" s="164" t="e">
        <f>ROUND(D22*D24,0)</f>
        <v>#DIV/0!</v>
      </c>
      <c r="E25" s="164" t="e">
        <f>ROUND(E22*E24,0)</f>
        <v>#DIV/0!</v>
      </c>
      <c r="F25" s="164" t="e">
        <f>ROUND(F22*F24,0)</f>
        <v>#DIV/0!</v>
      </c>
      <c r="G25" s="234"/>
    </row>
    <row r="26" spans="1:7" s="11" customFormat="1" ht="13.5" customHeight="1" x14ac:dyDescent="0.25">
      <c r="A26" s="21"/>
      <c r="B26" s="146" t="s">
        <v>444</v>
      </c>
      <c r="C26" s="224"/>
      <c r="D26" s="239"/>
      <c r="E26" s="239"/>
      <c r="F26" s="239"/>
      <c r="G26" s="234"/>
    </row>
    <row r="27" spans="1:7" s="11" customFormat="1" x14ac:dyDescent="0.25">
      <c r="A27" s="21"/>
      <c r="B27" s="146" t="s">
        <v>388</v>
      </c>
      <c r="C27" s="147" t="s">
        <v>52</v>
      </c>
      <c r="D27" s="162">
        <v>1</v>
      </c>
      <c r="E27" s="162">
        <v>1</v>
      </c>
      <c r="F27" s="162">
        <v>1</v>
      </c>
      <c r="G27" s="234"/>
    </row>
    <row r="28" spans="1:7" s="11" customFormat="1" x14ac:dyDescent="0.25">
      <c r="A28" s="21"/>
      <c r="B28" s="146" t="s">
        <v>422</v>
      </c>
      <c r="C28" s="147" t="s">
        <v>379</v>
      </c>
      <c r="D28" s="164" t="e">
        <f>ROUND(D25*D27,0)</f>
        <v>#DIV/0!</v>
      </c>
      <c r="E28" s="164" t="e">
        <f>ROUND(E25*E27,0)</f>
        <v>#DIV/0!</v>
      </c>
      <c r="F28" s="164" t="e">
        <f>ROUND(F25*F27,0)</f>
        <v>#DIV/0!</v>
      </c>
      <c r="G28" s="234"/>
    </row>
    <row r="29" spans="1:7" s="11" customFormat="1" ht="15" customHeight="1" x14ac:dyDescent="0.25">
      <c r="A29" s="21"/>
      <c r="B29" s="240" t="s">
        <v>366</v>
      </c>
      <c r="C29" s="49" t="str">
        <f>B3</f>
        <v>адрес</v>
      </c>
      <c r="D29" s="49">
        <f>B5</f>
        <v>0</v>
      </c>
      <c r="E29" s="49">
        <f>B6</f>
        <v>0</v>
      </c>
      <c r="F29" s="49">
        <f>B7</f>
        <v>0</v>
      </c>
      <c r="G29" s="241"/>
    </row>
    <row r="30" spans="1:7" s="11" customFormat="1" ht="15" customHeight="1" x14ac:dyDescent="0.25">
      <c r="A30" s="21"/>
      <c r="B30" s="268" t="s">
        <v>445</v>
      </c>
      <c r="C30" s="121"/>
      <c r="D30" s="121"/>
      <c r="E30" s="121"/>
      <c r="F30" s="121"/>
      <c r="G30" s="269" t="s">
        <v>446</v>
      </c>
    </row>
    <row r="31" spans="1:7" s="11" customFormat="1" ht="15" customHeight="1" x14ac:dyDescent="0.25">
      <c r="A31" s="21"/>
      <c r="B31" s="146" t="s">
        <v>388</v>
      </c>
      <c r="C31" s="147" t="s">
        <v>52</v>
      </c>
      <c r="D31" s="162">
        <v>1</v>
      </c>
      <c r="E31" s="162">
        <v>1</v>
      </c>
      <c r="F31" s="162">
        <v>1</v>
      </c>
      <c r="G31" s="242"/>
    </row>
    <row r="32" spans="1:7" s="11" customFormat="1" ht="15" customHeight="1" x14ac:dyDescent="0.25">
      <c r="A32" s="21"/>
      <c r="B32" s="146" t="s">
        <v>422</v>
      </c>
      <c r="C32" s="147" t="s">
        <v>379</v>
      </c>
      <c r="D32" s="160" t="e">
        <f>ROUND(D28*D31,0)</f>
        <v>#DIV/0!</v>
      </c>
      <c r="E32" s="160" t="e">
        <f>ROUND(E28*E31,0)</f>
        <v>#DIV/0!</v>
      </c>
      <c r="F32" s="160" t="e">
        <f>ROUND(F28*F31,0)</f>
        <v>#DIV/0!</v>
      </c>
      <c r="G32" s="238"/>
    </row>
    <row r="33" spans="1:8" s="11" customFormat="1" ht="15.75" customHeight="1" x14ac:dyDescent="0.25">
      <c r="A33" s="21"/>
      <c r="B33" s="270" t="s">
        <v>447</v>
      </c>
      <c r="C33" s="175"/>
      <c r="D33" s="175"/>
      <c r="E33" s="175"/>
      <c r="F33" s="175"/>
      <c r="G33" s="241"/>
    </row>
    <row r="34" spans="1:8" s="11" customFormat="1" ht="15" customHeight="1" x14ac:dyDescent="0.25">
      <c r="A34" s="21"/>
      <c r="B34" s="146" t="s">
        <v>388</v>
      </c>
      <c r="C34" s="147" t="s">
        <v>52</v>
      </c>
      <c r="D34" s="162">
        <v>1</v>
      </c>
      <c r="E34" s="162">
        <v>1</v>
      </c>
      <c r="F34" s="162">
        <v>1</v>
      </c>
      <c r="G34" s="242"/>
    </row>
    <row r="35" spans="1:8" s="11" customFormat="1" ht="16.5" customHeight="1" x14ac:dyDescent="0.25">
      <c r="A35" s="21"/>
      <c r="B35" s="146" t="s">
        <v>422</v>
      </c>
      <c r="C35" s="147" t="s">
        <v>379</v>
      </c>
      <c r="D35" s="160" t="e">
        <f>ROUND(D32*D34,0)</f>
        <v>#DIV/0!</v>
      </c>
      <c r="E35" s="160" t="e">
        <f>ROUND(E32*E34,0)</f>
        <v>#DIV/0!</v>
      </c>
      <c r="F35" s="160" t="e">
        <f>ROUND(F32*F34,0)</f>
        <v>#DIV/0!</v>
      </c>
      <c r="G35" s="238"/>
    </row>
    <row r="36" spans="1:8" s="11" customFormat="1" ht="15" customHeight="1" x14ac:dyDescent="0.25">
      <c r="A36" s="21"/>
      <c r="B36" s="240" t="s">
        <v>37</v>
      </c>
      <c r="C36" s="243"/>
      <c r="D36" s="243"/>
      <c r="E36" s="243"/>
      <c r="F36" s="243"/>
      <c r="G36" s="241"/>
    </row>
    <row r="37" spans="1:8" s="11" customFormat="1" ht="15" customHeight="1" x14ac:dyDescent="0.25">
      <c r="A37" s="21"/>
      <c r="B37" s="146" t="s">
        <v>388</v>
      </c>
      <c r="C37" s="147" t="s">
        <v>52</v>
      </c>
      <c r="D37" s="162">
        <v>1</v>
      </c>
      <c r="E37" s="162">
        <v>1</v>
      </c>
      <c r="F37" s="162">
        <v>1</v>
      </c>
      <c r="G37" s="244"/>
    </row>
    <row r="38" spans="1:8" s="11" customFormat="1" ht="17.25" customHeight="1" x14ac:dyDescent="0.25">
      <c r="A38" s="21"/>
      <c r="B38" s="146" t="s">
        <v>422</v>
      </c>
      <c r="C38" s="147" t="s">
        <v>379</v>
      </c>
      <c r="D38" s="160" t="e">
        <f>ROUND(D35*D37,0)</f>
        <v>#DIV/0!</v>
      </c>
      <c r="E38" s="160" t="e">
        <f>ROUND(E35*E37,0)</f>
        <v>#DIV/0!</v>
      </c>
      <c r="F38" s="160" t="e">
        <f>ROUND(F35*F37,0)</f>
        <v>#DIV/0!</v>
      </c>
      <c r="G38" s="238"/>
    </row>
    <row r="39" spans="1:8" s="11" customFormat="1" ht="15.75" customHeight="1" x14ac:dyDescent="0.25">
      <c r="A39" s="21"/>
      <c r="B39" s="146" t="s">
        <v>448</v>
      </c>
      <c r="C39" s="147" t="s">
        <v>5</v>
      </c>
      <c r="D39" s="147" t="s">
        <v>5</v>
      </c>
      <c r="E39" s="147" t="s">
        <v>5</v>
      </c>
      <c r="F39" s="147" t="s">
        <v>5</v>
      </c>
      <c r="G39" s="234"/>
    </row>
    <row r="40" spans="1:8" s="11" customFormat="1" ht="16.5" customHeight="1" x14ac:dyDescent="0.25">
      <c r="A40" s="21"/>
      <c r="B40" s="146" t="s">
        <v>427</v>
      </c>
      <c r="C40" s="245"/>
      <c r="D40" s="245"/>
      <c r="E40" s="245"/>
      <c r="F40" s="245"/>
      <c r="G40" s="234"/>
    </row>
    <row r="41" spans="1:8" s="11" customFormat="1" ht="15" customHeight="1" x14ac:dyDescent="0.25">
      <c r="A41" s="21"/>
      <c r="B41" s="146" t="s">
        <v>449</v>
      </c>
      <c r="C41" s="243" t="s">
        <v>429</v>
      </c>
      <c r="D41" s="243" t="s">
        <v>429</v>
      </c>
      <c r="E41" s="243" t="s">
        <v>429</v>
      </c>
      <c r="F41" s="243" t="s">
        <v>429</v>
      </c>
      <c r="G41" s="234"/>
    </row>
    <row r="42" spans="1:8" s="11" customFormat="1" x14ac:dyDescent="0.25">
      <c r="A42" s="21"/>
      <c r="B42" s="146" t="s">
        <v>388</v>
      </c>
      <c r="C42" s="147" t="s">
        <v>52</v>
      </c>
      <c r="D42" s="162">
        <v>1</v>
      </c>
      <c r="E42" s="162">
        <v>1</v>
      </c>
      <c r="F42" s="162">
        <v>1</v>
      </c>
      <c r="H42" s="246"/>
    </row>
    <row r="43" spans="1:8" s="11" customFormat="1" ht="16.5" customHeight="1" x14ac:dyDescent="0.25">
      <c r="A43" s="21"/>
      <c r="B43" s="146" t="s">
        <v>422</v>
      </c>
      <c r="C43" s="147" t="s">
        <v>379</v>
      </c>
      <c r="D43" s="160" t="e">
        <f>ROUND(D38*D42,0)</f>
        <v>#DIV/0!</v>
      </c>
      <c r="E43" s="160" t="e">
        <f>ROUND(E38*E42,0)</f>
        <v>#DIV/0!</v>
      </c>
      <c r="F43" s="160" t="e">
        <f>ROUND(F38*F42,0)</f>
        <v>#DIV/0!</v>
      </c>
      <c r="G43" s="247"/>
      <c r="H43" s="248"/>
    </row>
    <row r="44" spans="1:8" s="11" customFormat="1" x14ac:dyDescent="0.25">
      <c r="A44" s="21"/>
      <c r="B44" s="146" t="s">
        <v>450</v>
      </c>
      <c r="C44" s="147">
        <f>C13</f>
        <v>0</v>
      </c>
      <c r="D44" s="249">
        <f>D13</f>
        <v>0</v>
      </c>
      <c r="E44" s="249">
        <f>E13</f>
        <v>0</v>
      </c>
      <c r="F44" s="249">
        <f>F13</f>
        <v>0</v>
      </c>
      <c r="H44" s="250"/>
    </row>
    <row r="45" spans="1:8" s="11" customFormat="1" ht="14.25" customHeight="1" x14ac:dyDescent="0.25">
      <c r="A45" s="21"/>
      <c r="B45" s="146" t="s">
        <v>451</v>
      </c>
      <c r="C45" s="251"/>
      <c r="D45" s="162">
        <v>1</v>
      </c>
      <c r="E45" s="162">
        <v>1</v>
      </c>
      <c r="F45" s="162">
        <v>1</v>
      </c>
    </row>
    <row r="46" spans="1:8" s="11" customFormat="1" x14ac:dyDescent="0.25">
      <c r="A46" s="21"/>
      <c r="B46" s="146" t="s">
        <v>422</v>
      </c>
      <c r="C46" s="147" t="s">
        <v>379</v>
      </c>
      <c r="D46" s="151" t="e">
        <f>ROUND(D43*D45,0)</f>
        <v>#DIV/0!</v>
      </c>
      <c r="E46" s="151" t="e">
        <f>ROUND(E43*E45,0)</f>
        <v>#DIV/0!</v>
      </c>
      <c r="F46" s="151" t="e">
        <f>ROUND(F43*F45,0)</f>
        <v>#DIV/0!</v>
      </c>
    </row>
    <row r="47" spans="1:8" x14ac:dyDescent="0.25">
      <c r="B47" s="146" t="s">
        <v>403</v>
      </c>
      <c r="C47" s="168" t="s">
        <v>434</v>
      </c>
      <c r="D47" s="168" t="s">
        <v>434</v>
      </c>
      <c r="E47" s="168" t="s">
        <v>434</v>
      </c>
      <c r="F47" s="168" t="s">
        <v>434</v>
      </c>
      <c r="G47" s="254"/>
    </row>
    <row r="48" spans="1:8" ht="15" customHeight="1" x14ac:dyDescent="0.25">
      <c r="B48" s="146" t="s">
        <v>388</v>
      </c>
      <c r="C48" s="147"/>
      <c r="D48" s="162">
        <v>1</v>
      </c>
      <c r="E48" s="162">
        <v>1</v>
      </c>
      <c r="F48" s="162">
        <v>1</v>
      </c>
    </row>
    <row r="49" spans="1:18" x14ac:dyDescent="0.25">
      <c r="B49" s="146" t="s">
        <v>422</v>
      </c>
      <c r="C49" s="147" t="s">
        <v>379</v>
      </c>
      <c r="D49" s="160" t="e">
        <f>ROUND(D46*D48,0)</f>
        <v>#DIV/0!</v>
      </c>
      <c r="E49" s="160" t="e">
        <f>ROUND(E46*E48,0)</f>
        <v>#DIV/0!</v>
      </c>
      <c r="F49" s="160" t="e">
        <f>ROUND(F46*F48,0)</f>
        <v>#DIV/0!</v>
      </c>
    </row>
    <row r="50" spans="1:18" x14ac:dyDescent="0.25">
      <c r="B50" s="146" t="s">
        <v>452</v>
      </c>
      <c r="C50" s="224"/>
      <c r="D50" s="239"/>
      <c r="E50" s="239"/>
      <c r="F50" s="239"/>
    </row>
    <row r="51" spans="1:18" ht="15" customHeight="1" x14ac:dyDescent="0.25">
      <c r="B51" s="146" t="s">
        <v>388</v>
      </c>
      <c r="C51" s="147"/>
      <c r="D51" s="162">
        <v>1</v>
      </c>
      <c r="E51" s="162">
        <v>1</v>
      </c>
      <c r="F51" s="162">
        <v>1</v>
      </c>
    </row>
    <row r="52" spans="1:18" x14ac:dyDescent="0.25">
      <c r="B52" s="146" t="s">
        <v>422</v>
      </c>
      <c r="C52" s="147" t="s">
        <v>379</v>
      </c>
      <c r="D52" s="160" t="e">
        <f>ROUND(D49*D51,0)</f>
        <v>#DIV/0!</v>
      </c>
      <c r="E52" s="160" t="e">
        <f>ROUND(E49+E49*E51,0)</f>
        <v>#DIV/0!</v>
      </c>
      <c r="F52" s="160" t="e">
        <f>ROUND(F49+F49*F51,0)</f>
        <v>#DIV/0!</v>
      </c>
    </row>
    <row r="53" spans="1:18" ht="15" customHeight="1" x14ac:dyDescent="0.25">
      <c r="B53" s="146" t="s">
        <v>453</v>
      </c>
      <c r="C53" s="168"/>
      <c r="D53" s="168"/>
      <c r="E53" s="168"/>
      <c r="F53" s="168"/>
      <c r="G53" s="254"/>
    </row>
    <row r="54" spans="1:18" ht="33.75" customHeight="1" x14ac:dyDescent="0.25">
      <c r="B54" s="146" t="s">
        <v>388</v>
      </c>
      <c r="C54" s="147" t="s">
        <v>52</v>
      </c>
      <c r="D54" s="162">
        <v>1</v>
      </c>
      <c r="E54" s="162">
        <v>1</v>
      </c>
      <c r="F54" s="162">
        <v>1</v>
      </c>
      <c r="G54" s="271" t="s">
        <v>454</v>
      </c>
    </row>
    <row r="55" spans="1:18" ht="15" customHeight="1" x14ac:dyDescent="0.25">
      <c r="B55" s="146" t="s">
        <v>422</v>
      </c>
      <c r="C55" s="147" t="s">
        <v>379</v>
      </c>
      <c r="D55" s="160" t="e">
        <f>ROUND(D52*D54,0)</f>
        <v>#DIV/0!</v>
      </c>
      <c r="E55" s="160" t="e">
        <f>ROUND(E52*E54,0)</f>
        <v>#DIV/0!</v>
      </c>
      <c r="F55" s="160" t="e">
        <f>ROUND(F52*F54,0)</f>
        <v>#DIV/0!</v>
      </c>
    </row>
    <row r="56" spans="1:18" ht="15" customHeight="1" x14ac:dyDescent="0.25">
      <c r="B56" s="146" t="s">
        <v>437</v>
      </c>
      <c r="C56" s="168" t="s">
        <v>54</v>
      </c>
      <c r="D56" s="168" t="s">
        <v>54</v>
      </c>
      <c r="E56" s="168" t="s">
        <v>54</v>
      </c>
      <c r="F56" s="168" t="s">
        <v>54</v>
      </c>
    </row>
    <row r="57" spans="1:18" ht="15" customHeight="1" x14ac:dyDescent="0.25">
      <c r="B57" s="146" t="s">
        <v>388</v>
      </c>
      <c r="C57" s="147" t="s">
        <v>52</v>
      </c>
      <c r="D57" s="162">
        <v>1</v>
      </c>
      <c r="E57" s="162">
        <v>1</v>
      </c>
      <c r="F57" s="162">
        <v>1</v>
      </c>
    </row>
    <row r="58" spans="1:18" x14ac:dyDescent="0.25">
      <c r="B58" s="146" t="s">
        <v>422</v>
      </c>
      <c r="C58" s="147" t="s">
        <v>379</v>
      </c>
      <c r="D58" s="160" t="e">
        <f>ROUND(D55+D55*D57,0)</f>
        <v>#DIV/0!</v>
      </c>
      <c r="E58" s="160" t="e">
        <f>ROUND(E55+E55*E57,0)</f>
        <v>#DIV/0!</v>
      </c>
      <c r="F58" s="160" t="e">
        <f>ROUND(F55+F55*F57,0)</f>
        <v>#DIV/0!</v>
      </c>
    </row>
    <row r="59" spans="1:18" ht="21" customHeight="1" x14ac:dyDescent="0.25">
      <c r="B59" s="187" t="s">
        <v>405</v>
      </c>
      <c r="C59" s="147"/>
      <c r="D59" s="257">
        <f>ABS(1-D24)+ABS(1-D27)+ABS(1-D31)+ABS(1-D34)+ABS(1-D37)+ABS(1-D42)+ABS(1-D45)+ABS(1-D48)+ABS(1-D51)+ABS(1-D54)+ABS(1-D57)</f>
        <v>0</v>
      </c>
      <c r="E59" s="257">
        <f>ABS(1-E24)+ABS(1-E27)+ABS(1-E31)+ABS(1-E34)+ABS(1-E37)+ABS(1-E42)+ABS(1-E45)+ABS(1-E48)+ABS(1-E51)+ABS(1-E54)+ABS(1-E57)</f>
        <v>0</v>
      </c>
      <c r="F59" s="257">
        <f>ABS(1-F24)+ABS(1-F27)+ABS(1-F31)+ABS(1-F34)+ABS(1-F37)+ABS(1-F42)+ABS(1-F45)+ABS(1-F48)+ABS(1-F51)+ABS(1-F54)+ABS(1-F57)</f>
        <v>0</v>
      </c>
    </row>
    <row r="60" spans="1:18" x14ac:dyDescent="0.25">
      <c r="B60" s="146" t="s">
        <v>438</v>
      </c>
      <c r="C60" s="147"/>
      <c r="D60" s="677" t="e">
        <f>ROUND(AVERAGE(D58:F58),0)</f>
        <v>#DIV/0!</v>
      </c>
      <c r="E60" s="678"/>
      <c r="F60" s="679"/>
    </row>
    <row r="61" spans="1:18" ht="15" customHeight="1" x14ac:dyDescent="0.25">
      <c r="B61" s="238"/>
      <c r="C61" s="238"/>
      <c r="D61" s="242"/>
      <c r="E61" s="258"/>
      <c r="F61" s="259"/>
    </row>
    <row r="62" spans="1:18" s="112" customFormat="1" ht="31.5" customHeight="1" x14ac:dyDescent="0.2">
      <c r="A62" s="191" t="s">
        <v>407</v>
      </c>
      <c r="B62" s="192" t="s">
        <v>408</v>
      </c>
      <c r="C62" s="192" t="s">
        <v>439</v>
      </c>
      <c r="D62" s="192" t="s">
        <v>414</v>
      </c>
      <c r="E62" s="192" t="s">
        <v>25</v>
      </c>
      <c r="F62" s="192" t="s">
        <v>295</v>
      </c>
      <c r="G62" s="192" t="s">
        <v>26</v>
      </c>
      <c r="H62" s="11"/>
      <c r="I62" s="11"/>
      <c r="J62" s="11"/>
      <c r="K62" s="11"/>
      <c r="L62" s="11"/>
      <c r="M62" s="11"/>
      <c r="N62" s="11"/>
      <c r="O62" s="11"/>
      <c r="P62" s="11"/>
      <c r="Q62" s="11"/>
      <c r="R62" s="11"/>
    </row>
    <row r="63" spans="1:18" s="112" customFormat="1" ht="12.6" x14ac:dyDescent="0.2">
      <c r="A63" s="193" t="e">
        <v>#REF!</v>
      </c>
      <c r="B63" s="194" t="e">
        <v>#REF!</v>
      </c>
      <c r="C63" s="195" t="e">
        <f>$D$60</f>
        <v>#DIV/0!</v>
      </c>
      <c r="D63" s="196"/>
      <c r="E63" s="197" t="e">
        <f>ROUNDDOWN(C63*D63,-5)</f>
        <v>#DIV/0!</v>
      </c>
      <c r="F63" s="198">
        <f>$F$66</f>
        <v>0.4</v>
      </c>
      <c r="G63" s="197" t="e">
        <f>E63*(1-F63)</f>
        <v>#DIV/0!</v>
      </c>
      <c r="H63" s="11"/>
      <c r="I63" s="11"/>
      <c r="J63" s="11"/>
      <c r="K63" s="11"/>
      <c r="L63" s="11"/>
      <c r="M63" s="11"/>
      <c r="N63" s="11"/>
      <c r="O63" s="11"/>
      <c r="P63" s="11"/>
      <c r="Q63" s="11"/>
      <c r="R63" s="11"/>
    </row>
    <row r="64" spans="1:18" s="112" customFormat="1" ht="12.6" x14ac:dyDescent="0.2">
      <c r="A64" s="193" t="e">
        <v>#REF!</v>
      </c>
      <c r="B64" s="194" t="e">
        <v>#REF!</v>
      </c>
      <c r="C64" s="195" t="e">
        <f>$D$60</f>
        <v>#DIV/0!</v>
      </c>
      <c r="D64" s="196"/>
      <c r="E64" s="197" t="e">
        <f>ROUNDDOWN(C64*D64,-5)</f>
        <v>#DIV/0!</v>
      </c>
      <c r="F64" s="198">
        <f>$F$66</f>
        <v>0.4</v>
      </c>
      <c r="G64" s="197" t="e">
        <f>E64*(1-F64)</f>
        <v>#DIV/0!</v>
      </c>
      <c r="H64" s="11"/>
      <c r="I64" s="11"/>
      <c r="J64" s="11"/>
      <c r="K64" s="11"/>
      <c r="L64" s="11"/>
      <c r="M64" s="11"/>
      <c r="N64" s="11"/>
      <c r="O64" s="11"/>
      <c r="P64" s="11"/>
      <c r="Q64" s="11"/>
      <c r="R64" s="11"/>
    </row>
    <row r="65" spans="1:18" s="112" customFormat="1" ht="12.6" x14ac:dyDescent="0.2">
      <c r="A65" s="193" t="e">
        <v>#REF!</v>
      </c>
      <c r="B65" s="194" t="e">
        <v>#REF!</v>
      </c>
      <c r="C65" s="195" t="e">
        <f>$D$60</f>
        <v>#DIV/0!</v>
      </c>
      <c r="D65" s="196"/>
      <c r="E65" s="197" t="e">
        <f>ROUNDDOWN(C65*D65,-5)</f>
        <v>#DIV/0!</v>
      </c>
      <c r="F65" s="198">
        <f>$F$66</f>
        <v>0.4</v>
      </c>
      <c r="G65" s="197" t="e">
        <f>E65*(1-F65)</f>
        <v>#DIV/0!</v>
      </c>
      <c r="H65" s="11"/>
      <c r="I65" s="11"/>
      <c r="J65" s="11"/>
      <c r="K65" s="11"/>
      <c r="L65" s="11"/>
      <c r="M65" s="11"/>
      <c r="N65" s="11"/>
      <c r="O65" s="11"/>
      <c r="P65" s="11"/>
      <c r="Q65" s="11"/>
      <c r="R65" s="11"/>
    </row>
    <row r="66" spans="1:18" s="112" customFormat="1" x14ac:dyDescent="0.2">
      <c r="B66" s="680" t="s">
        <v>410</v>
      </c>
      <c r="C66" s="681"/>
      <c r="D66" s="670"/>
      <c r="E66" s="200" t="e">
        <f>SUM(E63:E65)</f>
        <v>#DIV/0!</v>
      </c>
      <c r="F66" s="201">
        <v>0.4</v>
      </c>
      <c r="G66" s="200" t="e">
        <f>SUM(G63:G65)</f>
        <v>#DIV/0!</v>
      </c>
      <c r="H66" s="11"/>
      <c r="I66" s="11"/>
      <c r="J66" s="11"/>
      <c r="K66" s="11"/>
      <c r="L66" s="11"/>
      <c r="M66" s="11"/>
      <c r="N66" s="11"/>
      <c r="O66" s="11"/>
      <c r="P66" s="11"/>
      <c r="Q66" s="11"/>
      <c r="R66" s="11"/>
    </row>
    <row r="67" spans="1:18" s="112" customFormat="1" ht="12.6" x14ac:dyDescent="0.2">
      <c r="B67" s="262"/>
      <c r="C67" s="262"/>
      <c r="D67" s="262"/>
      <c r="E67" s="254"/>
      <c r="F67" s="263"/>
      <c r="G67" s="254"/>
      <c r="H67" s="11"/>
      <c r="I67" s="11"/>
      <c r="J67" s="11"/>
      <c r="K67" s="11"/>
      <c r="L67" s="11"/>
      <c r="M67" s="11"/>
      <c r="N67" s="11"/>
      <c r="O67" s="11"/>
      <c r="P67" s="11"/>
      <c r="Q67" s="11"/>
      <c r="R67" s="11"/>
    </row>
    <row r="68" spans="1:18" s="112" customFormat="1" ht="12.6" x14ac:dyDescent="0.2">
      <c r="B68" s="11"/>
      <c r="C68" s="27"/>
      <c r="D68" s="11"/>
      <c r="E68" s="11"/>
      <c r="F68" s="264"/>
      <c r="G68" s="11"/>
      <c r="H68" s="11"/>
      <c r="I68" s="11"/>
      <c r="J68" s="11"/>
      <c r="K68" s="11"/>
      <c r="L68" s="11"/>
      <c r="M68" s="11"/>
      <c r="N68" s="11"/>
      <c r="O68" s="11"/>
      <c r="P68" s="11"/>
      <c r="Q68" s="11"/>
      <c r="R68" s="11"/>
    </row>
    <row r="69" spans="1:18" s="112" customFormat="1" ht="12.6" x14ac:dyDescent="0.2">
      <c r="B69" s="80"/>
      <c r="C69" s="203"/>
      <c r="D69" s="204"/>
      <c r="E69" s="205"/>
      <c r="F69" s="11"/>
      <c r="G69" s="11"/>
      <c r="H69" s="11"/>
      <c r="I69" s="11"/>
      <c r="J69" s="11"/>
      <c r="K69" s="11"/>
      <c r="L69" s="11"/>
      <c r="M69" s="11"/>
      <c r="N69" s="11"/>
      <c r="O69" s="11"/>
      <c r="P69" s="11"/>
      <c r="Q69" s="11"/>
      <c r="R69" s="11"/>
    </row>
    <row r="70" spans="1:18" s="112" customFormat="1" x14ac:dyDescent="0.25">
      <c r="B70" s="206"/>
      <c r="C70" s="207"/>
      <c r="D70" s="208" t="s">
        <v>320</v>
      </c>
      <c r="E70" s="21"/>
      <c r="F70" s="132"/>
      <c r="G70" s="11"/>
      <c r="H70" s="11"/>
      <c r="I70" s="11"/>
      <c r="J70" s="11"/>
      <c r="K70" s="11"/>
      <c r="L70" s="11"/>
      <c r="M70" s="11"/>
      <c r="N70" s="11"/>
      <c r="O70" s="11"/>
      <c r="P70" s="11"/>
      <c r="Q70" s="11"/>
      <c r="R70" s="11"/>
    </row>
  </sheetData>
  <mergeCells count="3">
    <mergeCell ref="A1:H1"/>
    <mergeCell ref="D60:F60"/>
    <mergeCell ref="B66:D66"/>
  </mergeCells>
  <conditionalFormatting sqref="D21:F21 G25:G30">
    <cfRule type="cellIs" dxfId="80" priority="15" stopIfTrue="1" operator="notEqual">
      <formula>0</formula>
    </cfRule>
  </conditionalFormatting>
  <conditionalFormatting sqref="G19 G36 G22 G39:G41">
    <cfRule type="cellIs" dxfId="79" priority="14" stopIfTrue="1" operator="notEqual">
      <formula>0</formula>
    </cfRule>
  </conditionalFormatting>
  <conditionalFormatting sqref="D59:F59">
    <cfRule type="cellIs" dxfId="78" priority="13" stopIfTrue="1" operator="notEqual">
      <formula>0</formula>
    </cfRule>
  </conditionalFormatting>
  <conditionalFormatting sqref="G33">
    <cfRule type="cellIs" dxfId="77" priority="12" stopIfTrue="1" operator="notEqual">
      <formula>0</formula>
    </cfRule>
  </conditionalFormatting>
  <conditionalFormatting sqref="D54:F54">
    <cfRule type="cellIs" dxfId="76" priority="6" stopIfTrue="1" operator="notEqual">
      <formula>0</formula>
    </cfRule>
  </conditionalFormatting>
  <conditionalFormatting sqref="D48:F48">
    <cfRule type="cellIs" dxfId="75" priority="7" stopIfTrue="1" operator="notEqual">
      <formula>0</formula>
    </cfRule>
  </conditionalFormatting>
  <conditionalFormatting sqref="D24:F24">
    <cfRule type="cellIs" dxfId="74" priority="11" stopIfTrue="1" operator="notEqual">
      <formula>0</formula>
    </cfRule>
  </conditionalFormatting>
  <conditionalFormatting sqref="D31:F31">
    <cfRule type="cellIs" dxfId="73" priority="10" stopIfTrue="1" operator="notEqual">
      <formula>0</formula>
    </cfRule>
  </conditionalFormatting>
  <conditionalFormatting sqref="D34:F34">
    <cfRule type="cellIs" dxfId="72" priority="9" stopIfTrue="1" operator="notEqual">
      <formula>0</formula>
    </cfRule>
  </conditionalFormatting>
  <conditionalFormatting sqref="D37:F37">
    <cfRule type="cellIs" dxfId="71" priority="8" stopIfTrue="1" operator="notEqual">
      <formula>0</formula>
    </cfRule>
  </conditionalFormatting>
  <conditionalFormatting sqref="D57:F57">
    <cfRule type="cellIs" dxfId="70" priority="5" stopIfTrue="1" operator="notEqual">
      <formula>0</formula>
    </cfRule>
  </conditionalFormatting>
  <conditionalFormatting sqref="D42:F42">
    <cfRule type="cellIs" dxfId="69" priority="4" stopIfTrue="1" operator="notEqual">
      <formula>0</formula>
    </cfRule>
  </conditionalFormatting>
  <conditionalFormatting sqref="D27:F27">
    <cfRule type="cellIs" dxfId="68" priority="3" stopIfTrue="1" operator="notEqual">
      <formula>0</formula>
    </cfRule>
  </conditionalFormatting>
  <conditionalFormatting sqref="D45:F45">
    <cfRule type="cellIs" dxfId="67" priority="2" stopIfTrue="1" operator="notEqual">
      <formula>0</formula>
    </cfRule>
  </conditionalFormatting>
  <conditionalFormatting sqref="D51:F51">
    <cfRule type="cellIs" dxfId="66" priority="1" stopIfTrue="1" operator="notEqual">
      <formula>0</formula>
    </cfRule>
  </conditionalFormatting>
  <pageMargins left="0.7" right="0.7" top="0.75" bottom="0.75" header="0.3" footer="0.3"/>
  <pageSetup paperSize="9" scale="46"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V64"/>
  <sheetViews>
    <sheetView view="pageBreakPreview" zoomScale="85" zoomScaleNormal="100" zoomScaleSheetLayoutView="85" workbookViewId="0">
      <selection sqref="A1:XFD1048576"/>
    </sheetView>
  </sheetViews>
  <sheetFormatPr defaultColWidth="9.109375" defaultRowHeight="13.8" x14ac:dyDescent="0.25"/>
  <cols>
    <col min="1" max="1" width="8.88671875" style="21" customWidth="1"/>
    <col min="2" max="2" width="29.88671875" style="11" customWidth="1"/>
    <col min="3" max="3" width="24.109375" style="11" customWidth="1"/>
    <col min="4" max="4" width="25.5546875" style="11" customWidth="1"/>
    <col min="5" max="5" width="26.44140625" style="11" customWidth="1"/>
    <col min="6" max="6" width="23.109375" style="11" customWidth="1"/>
    <col min="7" max="7" width="17.88671875" style="11" customWidth="1"/>
    <col min="8" max="8" width="16.109375" style="11" customWidth="1"/>
    <col min="9" max="22" width="9.109375" style="11"/>
    <col min="23" max="16384" width="9.109375" style="21"/>
  </cols>
  <sheetData>
    <row r="1" spans="1:8" ht="38.25" customHeight="1" x14ac:dyDescent="0.25">
      <c r="A1" s="667" t="s">
        <v>440</v>
      </c>
      <c r="B1" s="682"/>
      <c r="C1" s="682"/>
      <c r="D1" s="682"/>
      <c r="E1" s="682"/>
      <c r="F1" s="682"/>
      <c r="G1" s="682"/>
      <c r="H1" s="682"/>
    </row>
    <row r="3" spans="1:8" x14ac:dyDescent="0.25">
      <c r="A3" s="272" t="s">
        <v>104</v>
      </c>
    </row>
    <row r="4" spans="1:8" ht="30.6" x14ac:dyDescent="0.25">
      <c r="A4" s="116" t="s">
        <v>365</v>
      </c>
      <c r="B4" s="222" t="s">
        <v>366</v>
      </c>
      <c r="C4" s="116" t="s">
        <v>367</v>
      </c>
      <c r="D4" s="116" t="s">
        <v>368</v>
      </c>
      <c r="E4" s="116" t="s">
        <v>455</v>
      </c>
      <c r="F4" s="116" t="s">
        <v>456</v>
      </c>
      <c r="G4" s="116" t="s">
        <v>371</v>
      </c>
      <c r="H4" s="266" t="s">
        <v>372</v>
      </c>
    </row>
    <row r="5" spans="1:8" ht="51" x14ac:dyDescent="0.25">
      <c r="A5" s="223">
        <v>1</v>
      </c>
      <c r="B5" s="224"/>
      <c r="C5" s="273" t="s">
        <v>373</v>
      </c>
      <c r="D5" s="123"/>
      <c r="E5" s="124"/>
      <c r="F5" s="125" t="e">
        <f>D5/E5</f>
        <v>#DIV/0!</v>
      </c>
      <c r="G5" s="126" t="s">
        <v>374</v>
      </c>
      <c r="H5" s="267"/>
    </row>
    <row r="6" spans="1:8" x14ac:dyDescent="0.25">
      <c r="A6" s="223">
        <v>2</v>
      </c>
      <c r="B6" s="224"/>
      <c r="C6" s="225"/>
      <c r="D6" s="123"/>
      <c r="E6" s="124"/>
      <c r="F6" s="125" t="e">
        <f>D6/E6</f>
        <v>#DIV/0!</v>
      </c>
      <c r="G6" s="134"/>
      <c r="H6" s="267"/>
    </row>
    <row r="7" spans="1:8" x14ac:dyDescent="0.25">
      <c r="A7" s="223">
        <v>3</v>
      </c>
      <c r="B7" s="121"/>
      <c r="C7" s="225"/>
      <c r="D7" s="123"/>
      <c r="E7" s="124"/>
      <c r="F7" s="125" t="e">
        <f>D7/E7</f>
        <v>#DIV/0!</v>
      </c>
      <c r="G7" s="134"/>
      <c r="H7" s="267"/>
    </row>
    <row r="8" spans="1:8" x14ac:dyDescent="0.25">
      <c r="A8" s="11"/>
      <c r="F8" s="139" t="e">
        <f>AVERAGE(F5:F7)</f>
        <v>#DIV/0!</v>
      </c>
      <c r="G8" s="111"/>
      <c r="H8" s="111"/>
    </row>
    <row r="9" spans="1:8" x14ac:dyDescent="0.25">
      <c r="G9" s="226"/>
      <c r="H9" s="111"/>
    </row>
    <row r="10" spans="1:8" x14ac:dyDescent="0.25">
      <c r="B10" s="145" t="s">
        <v>376</v>
      </c>
      <c r="C10" s="145" t="s">
        <v>377</v>
      </c>
      <c r="D10" s="145" t="str">
        <f>CONCATENATE($A$4,A5)</f>
        <v>Аналог №1</v>
      </c>
      <c r="E10" s="145" t="str">
        <f>CONCATENATE($A$4,A6)</f>
        <v>Аналог №2</v>
      </c>
      <c r="F10" s="145" t="str">
        <f>CONCATENATE($A$4,A7)</f>
        <v>Аналог №3</v>
      </c>
    </row>
    <row r="11" spans="1:8" ht="15" customHeight="1" x14ac:dyDescent="0.25">
      <c r="B11" s="146" t="s">
        <v>416</v>
      </c>
      <c r="C11" s="147" t="str">
        <f>$A$3</f>
        <v>Помещение</v>
      </c>
      <c r="D11" s="147" t="str">
        <f>$A$3</f>
        <v>Помещение</v>
      </c>
      <c r="E11" s="147" t="str">
        <f>$A$3</f>
        <v>Помещение</v>
      </c>
      <c r="F11" s="147" t="str">
        <f>$A$3</f>
        <v>Помещение</v>
      </c>
    </row>
    <row r="12" spans="1:8" ht="15" customHeight="1" x14ac:dyDescent="0.25">
      <c r="B12" s="146" t="s">
        <v>368</v>
      </c>
      <c r="C12" s="147" t="s">
        <v>379</v>
      </c>
      <c r="D12" s="228">
        <f>D5</f>
        <v>0</v>
      </c>
      <c r="E12" s="228">
        <f>D6</f>
        <v>0</v>
      </c>
      <c r="F12" s="228">
        <f>D7</f>
        <v>0</v>
      </c>
    </row>
    <row r="13" spans="1:8" ht="14.25" customHeight="1" x14ac:dyDescent="0.25">
      <c r="B13" s="146" t="s">
        <v>457</v>
      </c>
      <c r="C13" s="149"/>
      <c r="D13" s="232">
        <f>E5</f>
        <v>0</v>
      </c>
      <c r="E13" s="232">
        <f>E6</f>
        <v>0</v>
      </c>
      <c r="F13" s="232">
        <f>E7</f>
        <v>0</v>
      </c>
    </row>
    <row r="14" spans="1:8" ht="22.5" customHeight="1" x14ac:dyDescent="0.25">
      <c r="B14" s="146" t="s">
        <v>421</v>
      </c>
      <c r="C14" s="147" t="s">
        <v>379</v>
      </c>
      <c r="D14" s="151" t="e">
        <f>ROUND(D12/D13,0)</f>
        <v>#DIV/0!</v>
      </c>
      <c r="E14" s="151" t="e">
        <f>ROUND(E12/E13,0)</f>
        <v>#DIV/0!</v>
      </c>
      <c r="F14" s="151" t="e">
        <f>ROUND(F12/F13,0)</f>
        <v>#DIV/0!</v>
      </c>
    </row>
    <row r="15" spans="1:8" x14ac:dyDescent="0.25">
      <c r="B15" s="153" t="s">
        <v>382</v>
      </c>
      <c r="C15" s="153"/>
      <c r="D15" s="153"/>
      <c r="E15" s="153"/>
      <c r="F15" s="153"/>
      <c r="G15" s="234"/>
    </row>
    <row r="16" spans="1:8" ht="15.75" customHeight="1" x14ac:dyDescent="0.25">
      <c r="B16" s="146" t="s">
        <v>383</v>
      </c>
      <c r="C16" s="147" t="s">
        <v>384</v>
      </c>
      <c r="D16" s="147" t="s">
        <v>385</v>
      </c>
      <c r="E16" s="147" t="s">
        <v>385</v>
      </c>
      <c r="F16" s="147" t="s">
        <v>385</v>
      </c>
      <c r="G16" s="236"/>
    </row>
    <row r="17" spans="2:22" x14ac:dyDescent="0.25">
      <c r="B17" s="146" t="s">
        <v>386</v>
      </c>
      <c r="C17" s="147" t="s">
        <v>52</v>
      </c>
      <c r="D17" s="156" t="e">
        <f>-#REF!</f>
        <v>#REF!</v>
      </c>
      <c r="E17" s="156" t="e">
        <f>-#REF!</f>
        <v>#REF!</v>
      </c>
      <c r="F17" s="156" t="e">
        <f>-#REF!</f>
        <v>#REF!</v>
      </c>
      <c r="G17" s="237"/>
    </row>
    <row r="18" spans="2:22" ht="21" customHeight="1" x14ac:dyDescent="0.25">
      <c r="B18" s="146" t="s">
        <v>422</v>
      </c>
      <c r="C18" s="147" t="s">
        <v>379</v>
      </c>
      <c r="D18" s="160" t="e">
        <f>ROUND(D14+D14*D17,0)</f>
        <v>#DIV/0!</v>
      </c>
      <c r="E18" s="160" t="e">
        <f>ROUND(E14+E14*E17,0)</f>
        <v>#DIV/0!</v>
      </c>
      <c r="F18" s="160" t="e">
        <f>ROUND(F14+F14*F17,0)</f>
        <v>#DIV/0!</v>
      </c>
      <c r="G18" s="234"/>
    </row>
    <row r="19" spans="2:22" ht="23.25" customHeight="1" x14ac:dyDescent="0.25">
      <c r="B19" s="146" t="s">
        <v>423</v>
      </c>
      <c r="C19" s="168" t="s">
        <v>458</v>
      </c>
      <c r="D19" s="168" t="s">
        <v>458</v>
      </c>
      <c r="E19" s="168" t="s">
        <v>458</v>
      </c>
      <c r="F19" s="168" t="s">
        <v>458</v>
      </c>
      <c r="G19" s="236"/>
    </row>
    <row r="20" spans="2:22" ht="15" customHeight="1" x14ac:dyDescent="0.25">
      <c r="B20" s="146" t="s">
        <v>388</v>
      </c>
      <c r="C20" s="147" t="s">
        <v>52</v>
      </c>
      <c r="D20" s="162">
        <v>1</v>
      </c>
      <c r="E20" s="162">
        <v>1</v>
      </c>
      <c r="F20" s="162">
        <v>1</v>
      </c>
      <c r="G20" s="238"/>
    </row>
    <row r="21" spans="2:22" ht="21" customHeight="1" x14ac:dyDescent="0.25">
      <c r="B21" s="146" t="s">
        <v>422</v>
      </c>
      <c r="C21" s="147" t="s">
        <v>379</v>
      </c>
      <c r="D21" s="164" t="e">
        <f>ROUND(D18*D20,0)</f>
        <v>#DIV/0!</v>
      </c>
      <c r="E21" s="164" t="e">
        <f>ROUND(E18*E20,0)</f>
        <v>#DIV/0!</v>
      </c>
      <c r="F21" s="164" t="e">
        <f>ROUND(F18*F20,0)</f>
        <v>#DIV/0!</v>
      </c>
      <c r="G21" s="234"/>
    </row>
    <row r="22" spans="2:22" ht="15.75" customHeight="1" x14ac:dyDescent="0.25">
      <c r="B22" s="146" t="s">
        <v>444</v>
      </c>
      <c r="C22" s="224"/>
      <c r="D22" s="239"/>
      <c r="E22" s="239"/>
      <c r="F22" s="239"/>
      <c r="G22" s="234"/>
      <c r="R22" s="21"/>
      <c r="S22" s="21"/>
      <c r="T22" s="21"/>
      <c r="U22" s="21"/>
      <c r="V22" s="21"/>
    </row>
    <row r="23" spans="2:22" ht="15.75" customHeight="1" x14ac:dyDescent="0.25">
      <c r="B23" s="146" t="s">
        <v>388</v>
      </c>
      <c r="C23" s="147"/>
      <c r="D23" s="162">
        <v>1</v>
      </c>
      <c r="E23" s="162">
        <v>1</v>
      </c>
      <c r="F23" s="162">
        <v>1</v>
      </c>
      <c r="G23" s="234"/>
      <c r="R23" s="21"/>
      <c r="S23" s="21"/>
      <c r="T23" s="21"/>
      <c r="U23" s="21"/>
      <c r="V23" s="21"/>
    </row>
    <row r="24" spans="2:22" ht="24" customHeight="1" x14ac:dyDescent="0.25">
      <c r="B24" s="146" t="s">
        <v>422</v>
      </c>
      <c r="C24" s="147" t="s">
        <v>379</v>
      </c>
      <c r="D24" s="164" t="e">
        <f>ROUND(D21*D23,0)</f>
        <v>#DIV/0!</v>
      </c>
      <c r="E24" s="164" t="e">
        <f>ROUND(E21*E23,0)</f>
        <v>#DIV/0!</v>
      </c>
      <c r="F24" s="164" t="e">
        <f>ROUND(F21*F23,0)</f>
        <v>#DIV/0!</v>
      </c>
      <c r="G24" s="234"/>
      <c r="R24" s="21"/>
      <c r="S24" s="21"/>
      <c r="T24" s="21"/>
      <c r="U24" s="21"/>
      <c r="V24" s="21"/>
    </row>
    <row r="25" spans="2:22" ht="15" customHeight="1" x14ac:dyDescent="0.25">
      <c r="B25" s="146" t="s">
        <v>366</v>
      </c>
      <c r="C25" s="224"/>
      <c r="D25" s="239">
        <f>B5</f>
        <v>0</v>
      </c>
      <c r="E25" s="239">
        <f>B6</f>
        <v>0</v>
      </c>
      <c r="F25" s="239">
        <f>B7</f>
        <v>0</v>
      </c>
      <c r="G25" s="234"/>
    </row>
    <row r="26" spans="2:22" ht="23.25" customHeight="1" x14ac:dyDescent="0.25">
      <c r="B26" s="146" t="s">
        <v>459</v>
      </c>
      <c r="C26" s="224"/>
      <c r="D26" s="224"/>
      <c r="E26" s="224"/>
      <c r="F26" s="224"/>
      <c r="G26" s="274"/>
    </row>
    <row r="27" spans="2:22" ht="15" customHeight="1" x14ac:dyDescent="0.25">
      <c r="B27" s="146" t="s">
        <v>388</v>
      </c>
      <c r="C27" s="147" t="s">
        <v>52</v>
      </c>
      <c r="D27" s="162">
        <v>1</v>
      </c>
      <c r="E27" s="162">
        <v>1</v>
      </c>
      <c r="F27" s="162">
        <v>1</v>
      </c>
      <c r="G27" s="275"/>
    </row>
    <row r="28" spans="2:22" ht="23.25" customHeight="1" x14ac:dyDescent="0.25">
      <c r="B28" s="146" t="s">
        <v>422</v>
      </c>
      <c r="C28" s="147" t="s">
        <v>379</v>
      </c>
      <c r="D28" s="160" t="e">
        <f>ROUND(D24*D27,0)</f>
        <v>#DIV/0!</v>
      </c>
      <c r="E28" s="160" t="e">
        <f>ROUND(E24*E27,0)</f>
        <v>#DIV/0!</v>
      </c>
      <c r="F28" s="160" t="e">
        <f>ROUND(F24*F27,0)</f>
        <v>#DIV/0!</v>
      </c>
      <c r="G28" s="276"/>
    </row>
    <row r="29" spans="2:22" ht="15" customHeight="1" x14ac:dyDescent="0.25">
      <c r="B29" s="146" t="s">
        <v>447</v>
      </c>
      <c r="C29" s="224"/>
      <c r="D29" s="224"/>
      <c r="E29" s="224"/>
      <c r="F29" s="224"/>
      <c r="G29" s="276"/>
    </row>
    <row r="30" spans="2:22" ht="15" customHeight="1" x14ac:dyDescent="0.25">
      <c r="B30" s="146" t="s">
        <v>388</v>
      </c>
      <c r="C30" s="147" t="s">
        <v>52</v>
      </c>
      <c r="D30" s="162">
        <v>1</v>
      </c>
      <c r="E30" s="162">
        <v>1</v>
      </c>
      <c r="F30" s="162">
        <v>1</v>
      </c>
      <c r="G30" s="276"/>
    </row>
    <row r="31" spans="2:22" ht="23.25" customHeight="1" x14ac:dyDescent="0.25">
      <c r="B31" s="146" t="s">
        <v>422</v>
      </c>
      <c r="C31" s="147" t="s">
        <v>379</v>
      </c>
      <c r="D31" s="160" t="e">
        <f>ROUND(D28*D30,0)</f>
        <v>#DIV/0!</v>
      </c>
      <c r="E31" s="160" t="e">
        <f>ROUND(E28*E30,0)</f>
        <v>#DIV/0!</v>
      </c>
      <c r="F31" s="160" t="e">
        <f>ROUND(F28*F30,0)</f>
        <v>#DIV/0!</v>
      </c>
      <c r="G31" s="276"/>
    </row>
    <row r="32" spans="2:22" ht="15" customHeight="1" x14ac:dyDescent="0.25">
      <c r="B32" s="146" t="s">
        <v>460</v>
      </c>
      <c r="C32" s="224"/>
      <c r="D32" s="239"/>
      <c r="E32" s="239"/>
      <c r="F32" s="239"/>
      <c r="G32" s="276"/>
    </row>
    <row r="33" spans="2:8" ht="15" customHeight="1" x14ac:dyDescent="0.25">
      <c r="B33" s="146" t="s">
        <v>388</v>
      </c>
      <c r="C33" s="147" t="s">
        <v>52</v>
      </c>
      <c r="D33" s="162">
        <v>1</v>
      </c>
      <c r="E33" s="162">
        <v>1</v>
      </c>
      <c r="F33" s="162">
        <v>1</v>
      </c>
      <c r="G33" s="276"/>
    </row>
    <row r="34" spans="2:8" ht="20.399999999999999" x14ac:dyDescent="0.25">
      <c r="B34" s="146" t="s">
        <v>422</v>
      </c>
      <c r="C34" s="147" t="s">
        <v>379</v>
      </c>
      <c r="D34" s="160" t="e">
        <f>ROUND(D31*D33,0)</f>
        <v>#DIV/0!</v>
      </c>
      <c r="E34" s="160" t="e">
        <v>#DIV/0!</v>
      </c>
      <c r="F34" s="160" t="e">
        <v>#DIV/0!</v>
      </c>
      <c r="G34" s="276"/>
    </row>
    <row r="35" spans="2:8" ht="15" customHeight="1" x14ac:dyDescent="0.25">
      <c r="B35" s="146" t="s">
        <v>461</v>
      </c>
      <c r="C35" s="121"/>
      <c r="D35" s="121"/>
      <c r="E35" s="121"/>
      <c r="F35" s="121"/>
      <c r="G35" s="241"/>
    </row>
    <row r="36" spans="2:8" ht="15" customHeight="1" x14ac:dyDescent="0.25">
      <c r="B36" s="146" t="s">
        <v>388</v>
      </c>
      <c r="C36" s="147" t="s">
        <v>52</v>
      </c>
      <c r="D36" s="162">
        <v>1</v>
      </c>
      <c r="E36" s="162">
        <v>1</v>
      </c>
      <c r="F36" s="162">
        <v>1</v>
      </c>
      <c r="G36" s="242"/>
    </row>
    <row r="37" spans="2:8" ht="20.399999999999999" x14ac:dyDescent="0.25">
      <c r="B37" s="146" t="s">
        <v>422</v>
      </c>
      <c r="C37" s="147" t="s">
        <v>379</v>
      </c>
      <c r="D37" s="160" t="e">
        <f>ROUND(D34*D36,0)</f>
        <v>#DIV/0!</v>
      </c>
      <c r="E37" s="160" t="e">
        <f>ROUND(E34*E36,0)</f>
        <v>#DIV/0!</v>
      </c>
      <c r="F37" s="160" t="e">
        <f>ROUND(F34*F36,0)</f>
        <v>#DIV/0!</v>
      </c>
      <c r="G37" s="238"/>
    </row>
    <row r="38" spans="2:8" x14ac:dyDescent="0.25">
      <c r="B38" s="146" t="s">
        <v>457</v>
      </c>
      <c r="C38" s="277">
        <f>C13</f>
        <v>0</v>
      </c>
      <c r="D38" s="178">
        <f>D13</f>
        <v>0</v>
      </c>
      <c r="E38" s="178">
        <f>E13</f>
        <v>0</v>
      </c>
      <c r="F38" s="178">
        <f>F13</f>
        <v>0</v>
      </c>
      <c r="H38" s="250"/>
    </row>
    <row r="39" spans="2:8" ht="20.399999999999999" x14ac:dyDescent="0.25">
      <c r="B39" s="146" t="s">
        <v>462</v>
      </c>
      <c r="C39" s="251"/>
      <c r="D39" s="162">
        <v>1</v>
      </c>
      <c r="E39" s="162">
        <v>1</v>
      </c>
      <c r="F39" s="162">
        <v>1</v>
      </c>
    </row>
    <row r="40" spans="2:8" ht="24.75" customHeight="1" x14ac:dyDescent="0.25">
      <c r="B40" s="146" t="s">
        <v>422</v>
      </c>
      <c r="C40" s="147" t="s">
        <v>379</v>
      </c>
      <c r="D40" s="151" t="e">
        <f>ROUND(D37*D39,0)</f>
        <v>#DIV/0!</v>
      </c>
      <c r="E40" s="151" t="e">
        <f>ROUND(E37*E39,0)</f>
        <v>#DIV/0!</v>
      </c>
      <c r="F40" s="151" t="e">
        <f>ROUND(F37*F39,0)</f>
        <v>#DIV/0!</v>
      </c>
    </row>
    <row r="41" spans="2:8" x14ac:dyDescent="0.25">
      <c r="B41" s="240" t="s">
        <v>37</v>
      </c>
      <c r="C41" s="243"/>
      <c r="D41" s="243"/>
      <c r="E41" s="243"/>
      <c r="F41" s="243"/>
    </row>
    <row r="42" spans="2:8" x14ac:dyDescent="0.25">
      <c r="B42" s="146" t="s">
        <v>388</v>
      </c>
      <c r="C42" s="147" t="s">
        <v>52</v>
      </c>
      <c r="D42" s="162">
        <v>1</v>
      </c>
      <c r="E42" s="162">
        <v>1</v>
      </c>
      <c r="F42" s="162">
        <v>1</v>
      </c>
    </row>
    <row r="43" spans="2:8" ht="20.399999999999999" x14ac:dyDescent="0.25">
      <c r="B43" s="146" t="s">
        <v>422</v>
      </c>
      <c r="C43" s="147" t="s">
        <v>379</v>
      </c>
      <c r="D43" s="160" t="e">
        <f>ROUND(D40*D42,0)</f>
        <v>#DIV/0!</v>
      </c>
      <c r="E43" s="160" t="e">
        <f>ROUND(E40*E42,0)</f>
        <v>#DIV/0!</v>
      </c>
      <c r="F43" s="160" t="e">
        <f>ROUND(F40*F42,0)</f>
        <v>#DIV/0!</v>
      </c>
    </row>
    <row r="44" spans="2:8" ht="15" customHeight="1" x14ac:dyDescent="0.25">
      <c r="B44" s="146" t="s">
        <v>403</v>
      </c>
      <c r="C44" s="168"/>
      <c r="D44" s="168"/>
      <c r="E44" s="168"/>
      <c r="F44" s="168"/>
      <c r="G44" s="254"/>
    </row>
    <row r="45" spans="2:8" ht="13.5" customHeight="1" x14ac:dyDescent="0.25">
      <c r="B45" s="146" t="s">
        <v>388</v>
      </c>
      <c r="C45" s="147" t="s">
        <v>52</v>
      </c>
      <c r="D45" s="162">
        <v>1</v>
      </c>
      <c r="E45" s="162">
        <v>1</v>
      </c>
      <c r="F45" s="162">
        <v>1</v>
      </c>
    </row>
    <row r="46" spans="2:8" ht="21" customHeight="1" x14ac:dyDescent="0.25">
      <c r="B46" s="146" t="s">
        <v>422</v>
      </c>
      <c r="C46" s="147" t="s">
        <v>379</v>
      </c>
      <c r="D46" s="160" t="e">
        <f>ROUND(D43*D45,0)</f>
        <v>#DIV/0!</v>
      </c>
      <c r="E46" s="160" t="e">
        <f>ROUND(E43*E45,0)</f>
        <v>#DIV/0!</v>
      </c>
      <c r="F46" s="160" t="e">
        <f>ROUND(F43*F45,0)</f>
        <v>#DIV/0!</v>
      </c>
    </row>
    <row r="47" spans="2:8" x14ac:dyDescent="0.25">
      <c r="B47" s="146" t="s">
        <v>452</v>
      </c>
      <c r="C47" s="168"/>
      <c r="D47" s="168"/>
      <c r="E47" s="168"/>
      <c r="F47" s="168"/>
    </row>
    <row r="48" spans="2:8" ht="15" customHeight="1" x14ac:dyDescent="0.25">
      <c r="B48" s="146" t="s">
        <v>388</v>
      </c>
      <c r="C48" s="147" t="s">
        <v>52</v>
      </c>
      <c r="D48" s="162">
        <v>1</v>
      </c>
      <c r="E48" s="162">
        <v>1</v>
      </c>
      <c r="F48" s="162">
        <v>1</v>
      </c>
    </row>
    <row r="49" spans="1:22" ht="20.399999999999999" x14ac:dyDescent="0.25">
      <c r="B49" s="146" t="s">
        <v>422</v>
      </c>
      <c r="C49" s="147" t="s">
        <v>379</v>
      </c>
      <c r="D49" s="160" t="e">
        <f>ROUND(D46*D48,0)</f>
        <v>#DIV/0!</v>
      </c>
      <c r="E49" s="160" t="e">
        <f>ROUND(E46*E48,0)</f>
        <v>#DIV/0!</v>
      </c>
      <c r="F49" s="160" t="e">
        <f>ROUND(F46*F48,0)</f>
        <v>#DIV/0!</v>
      </c>
    </row>
    <row r="50" spans="1:22" ht="23.25" customHeight="1" x14ac:dyDescent="0.25">
      <c r="B50" s="146" t="s">
        <v>437</v>
      </c>
      <c r="C50" s="224" t="s">
        <v>54</v>
      </c>
      <c r="D50" s="224" t="s">
        <v>54</v>
      </c>
      <c r="E50" s="224" t="s">
        <v>54</v>
      </c>
      <c r="F50" s="224" t="s">
        <v>54</v>
      </c>
    </row>
    <row r="51" spans="1:22" ht="15" customHeight="1" x14ac:dyDescent="0.25">
      <c r="B51" s="146" t="s">
        <v>388</v>
      </c>
      <c r="C51" s="147" t="s">
        <v>52</v>
      </c>
      <c r="D51" s="162">
        <v>1</v>
      </c>
      <c r="E51" s="162">
        <v>1</v>
      </c>
      <c r="F51" s="162">
        <v>1</v>
      </c>
    </row>
    <row r="52" spans="1:22" ht="21" customHeight="1" x14ac:dyDescent="0.25">
      <c r="B52" s="146" t="s">
        <v>422</v>
      </c>
      <c r="C52" s="147" t="s">
        <v>379</v>
      </c>
      <c r="D52" s="160" t="e">
        <f>ROUND(D49*D51,0)</f>
        <v>#DIV/0!</v>
      </c>
      <c r="E52" s="160" t="e">
        <f>ROUND(E49*E51,0)</f>
        <v>#DIV/0!</v>
      </c>
      <c r="F52" s="160" t="e">
        <f>ROUND(F49*F51,0)</f>
        <v>#DIV/0!</v>
      </c>
    </row>
    <row r="53" spans="1:22" ht="20.399999999999999" x14ac:dyDescent="0.25">
      <c r="B53" s="187" t="s">
        <v>405</v>
      </c>
      <c r="C53" s="147"/>
      <c r="D53" s="278">
        <f>ABS(1-D20)+ABS(1-D23)+ABS(1-D27)+ABS(1-D30)+ABS(1-D33)+ABS(1-D36)+ABS(1-D39)+ABS(1-D42)+ABS(1-D45)+ABS(1-D48)+ABS(1-D51)</f>
        <v>0</v>
      </c>
      <c r="E53" s="278">
        <f>ABS(1-E20)+ABS(1-E23)+ABS(1-E27)+ABS(1-E30)+ABS(1-E33)+ABS(1-E36)+ABS(1-E39)+ABS(1-E42)+ABS(1-E45)+ABS(1-E48)+ABS(1-E51)</f>
        <v>0</v>
      </c>
      <c r="F53" s="278">
        <f>ABS(1-F20)+ABS(1-F23)+ABS(1-F27)+ABS(1-F30)+ABS(1-F33)+ABS(1-F36)+ABS(1-F39)+ABS(1-F42)+ABS(1-F45)+ABS(1-F48)+ABS(1-F51)</f>
        <v>0</v>
      </c>
    </row>
    <row r="54" spans="1:22" ht="23.25" customHeight="1" x14ac:dyDescent="0.25">
      <c r="B54" s="146" t="s">
        <v>438</v>
      </c>
      <c r="C54" s="147"/>
      <c r="D54" s="677" t="e">
        <f>ROUND(AVERAGE(D52:F52),-3)</f>
        <v>#DIV/0!</v>
      </c>
      <c r="E54" s="678"/>
      <c r="F54" s="679"/>
    </row>
    <row r="56" spans="1:22" s="112" customFormat="1" ht="31.5" customHeight="1" x14ac:dyDescent="0.2">
      <c r="A56" s="191" t="s">
        <v>407</v>
      </c>
      <c r="B56" s="192" t="s">
        <v>408</v>
      </c>
      <c r="C56" s="192" t="s">
        <v>439</v>
      </c>
      <c r="D56" s="192" t="s">
        <v>414</v>
      </c>
      <c r="E56" s="192" t="s">
        <v>25</v>
      </c>
      <c r="F56" s="192" t="s">
        <v>295</v>
      </c>
      <c r="G56" s="192" t="s">
        <v>26</v>
      </c>
      <c r="H56" s="11"/>
      <c r="I56" s="11"/>
      <c r="J56" s="11"/>
      <c r="K56" s="11"/>
      <c r="L56" s="11"/>
      <c r="M56" s="11"/>
      <c r="N56" s="11"/>
      <c r="O56" s="11"/>
      <c r="P56" s="11"/>
      <c r="Q56" s="11"/>
      <c r="R56" s="11"/>
      <c r="S56" s="11"/>
      <c r="T56" s="11"/>
      <c r="U56" s="11"/>
      <c r="V56" s="11"/>
    </row>
    <row r="57" spans="1:22" s="112" customFormat="1" ht="12.6" x14ac:dyDescent="0.2">
      <c r="A57" s="193" t="e">
        <v>#REF!</v>
      </c>
      <c r="B57" s="194" t="e">
        <v>#REF!</v>
      </c>
      <c r="C57" s="195" t="e">
        <f>$D$54</f>
        <v>#DIV/0!</v>
      </c>
      <c r="D57" s="196"/>
      <c r="E57" s="197" t="e">
        <f>ROUND(C57*D57,-5)</f>
        <v>#DIV/0!</v>
      </c>
      <c r="F57" s="198">
        <f>$F$60</f>
        <v>0.3</v>
      </c>
      <c r="G57" s="197" t="e">
        <f>E57*(1-F57)</f>
        <v>#DIV/0!</v>
      </c>
      <c r="H57" s="11"/>
      <c r="I57" s="11"/>
      <c r="J57" s="11"/>
      <c r="K57" s="11"/>
      <c r="L57" s="11"/>
      <c r="M57" s="11"/>
      <c r="N57" s="11"/>
      <c r="O57" s="11"/>
      <c r="P57" s="11"/>
      <c r="Q57" s="11"/>
      <c r="R57" s="11"/>
      <c r="S57" s="11"/>
      <c r="T57" s="11"/>
      <c r="U57" s="11"/>
      <c r="V57" s="11"/>
    </row>
    <row r="58" spans="1:22" s="112" customFormat="1" ht="12.6" x14ac:dyDescent="0.2">
      <c r="A58" s="193" t="e">
        <v>#REF!</v>
      </c>
      <c r="B58" s="194" t="e">
        <v>#REF!</v>
      </c>
      <c r="C58" s="195" t="e">
        <f>$D$54</f>
        <v>#DIV/0!</v>
      </c>
      <c r="D58" s="196"/>
      <c r="E58" s="197" t="e">
        <f>ROUND(C58*D58,-5)</f>
        <v>#DIV/0!</v>
      </c>
      <c r="F58" s="198">
        <f>$F$60</f>
        <v>0.3</v>
      </c>
      <c r="G58" s="197" t="e">
        <f>E58*(1-F58)</f>
        <v>#DIV/0!</v>
      </c>
      <c r="H58" s="11"/>
      <c r="I58" s="11"/>
      <c r="J58" s="11"/>
      <c r="K58" s="11"/>
      <c r="L58" s="11"/>
      <c r="M58" s="11"/>
      <c r="N58" s="11"/>
      <c r="O58" s="11"/>
      <c r="P58" s="11"/>
      <c r="Q58" s="11"/>
      <c r="R58" s="11"/>
      <c r="S58" s="11"/>
      <c r="T58" s="11"/>
      <c r="U58" s="11"/>
      <c r="V58" s="11"/>
    </row>
    <row r="59" spans="1:22" s="112" customFormat="1" ht="12.6" x14ac:dyDescent="0.2">
      <c r="A59" s="193" t="e">
        <v>#REF!</v>
      </c>
      <c r="B59" s="194" t="e">
        <v>#REF!</v>
      </c>
      <c r="C59" s="195" t="e">
        <f>$D$54</f>
        <v>#DIV/0!</v>
      </c>
      <c r="D59" s="196"/>
      <c r="E59" s="197" t="e">
        <f>ROUND(C59*D59,-5)</f>
        <v>#DIV/0!</v>
      </c>
      <c r="F59" s="198">
        <f>$F$60</f>
        <v>0.3</v>
      </c>
      <c r="G59" s="197" t="e">
        <f>E59*(1-F59)</f>
        <v>#DIV/0!</v>
      </c>
      <c r="H59" s="11"/>
      <c r="I59" s="11"/>
      <c r="J59" s="11"/>
      <c r="K59" s="11"/>
      <c r="L59" s="11"/>
      <c r="M59" s="11"/>
      <c r="N59" s="11"/>
      <c r="O59" s="11"/>
      <c r="P59" s="11"/>
      <c r="Q59" s="11"/>
      <c r="R59" s="11"/>
      <c r="S59" s="11"/>
      <c r="T59" s="11"/>
      <c r="U59" s="11"/>
      <c r="V59" s="11"/>
    </row>
    <row r="60" spans="1:22" s="112" customFormat="1" x14ac:dyDescent="0.2">
      <c r="B60" s="657" t="s">
        <v>410</v>
      </c>
      <c r="C60" s="658"/>
      <c r="D60" s="659"/>
      <c r="E60" s="200" t="e">
        <f>SUM(E57:E59)</f>
        <v>#DIV/0!</v>
      </c>
      <c r="F60" s="201">
        <v>0.3</v>
      </c>
      <c r="G60" s="200" t="e">
        <f>SUM(G57:G59)</f>
        <v>#DIV/0!</v>
      </c>
      <c r="H60" s="11"/>
      <c r="I60" s="11"/>
      <c r="J60" s="11"/>
      <c r="K60" s="11"/>
      <c r="L60" s="11"/>
      <c r="M60" s="11"/>
      <c r="N60" s="11"/>
      <c r="O60" s="11"/>
      <c r="P60" s="11"/>
      <c r="Q60" s="11"/>
      <c r="R60" s="11"/>
      <c r="S60" s="11"/>
      <c r="T60" s="11"/>
      <c r="U60" s="11"/>
      <c r="V60" s="11"/>
    </row>
    <row r="61" spans="1:22" s="112" customFormat="1" ht="12.75" customHeight="1" x14ac:dyDescent="0.2">
      <c r="B61" s="262"/>
      <c r="C61" s="262"/>
      <c r="D61" s="262"/>
      <c r="E61" s="254"/>
      <c r="F61" s="263"/>
      <c r="G61" s="254"/>
      <c r="H61" s="11"/>
      <c r="I61" s="11"/>
      <c r="J61" s="11"/>
      <c r="K61" s="11"/>
      <c r="L61" s="11"/>
      <c r="M61" s="11"/>
      <c r="N61" s="11"/>
      <c r="O61" s="11"/>
      <c r="P61" s="11"/>
      <c r="Q61" s="11"/>
      <c r="R61" s="11"/>
      <c r="S61" s="11"/>
      <c r="T61" s="11"/>
      <c r="U61" s="11"/>
      <c r="V61" s="11"/>
    </row>
    <row r="62" spans="1:22" s="112" customFormat="1" ht="12.6" x14ac:dyDescent="0.2">
      <c r="B62" s="11"/>
      <c r="C62" s="27"/>
      <c r="D62" s="11"/>
      <c r="E62" s="11"/>
      <c r="F62" s="264"/>
      <c r="G62" s="11"/>
      <c r="H62" s="11"/>
      <c r="I62" s="11"/>
      <c r="J62" s="11"/>
      <c r="K62" s="11"/>
      <c r="L62" s="11"/>
      <c r="M62" s="11"/>
      <c r="N62" s="11"/>
      <c r="O62" s="11"/>
      <c r="P62" s="11"/>
      <c r="Q62" s="11"/>
      <c r="R62" s="11"/>
      <c r="S62" s="11"/>
      <c r="T62" s="11"/>
      <c r="U62" s="11"/>
      <c r="V62" s="11"/>
    </row>
    <row r="63" spans="1:22" s="11" customFormat="1" ht="10.199999999999999" x14ac:dyDescent="0.2">
      <c r="B63" s="279"/>
      <c r="C63" s="280"/>
      <c r="D63" s="281"/>
      <c r="E63" s="282"/>
    </row>
    <row r="64" spans="1:22" s="11" customFormat="1" ht="10.199999999999999" x14ac:dyDescent="0.2">
      <c r="B64" s="283"/>
      <c r="C64" s="280"/>
      <c r="D64" s="284" t="s">
        <v>320</v>
      </c>
      <c r="F64" s="132"/>
    </row>
  </sheetData>
  <mergeCells count="3">
    <mergeCell ref="A1:H1"/>
    <mergeCell ref="D54:F54"/>
    <mergeCell ref="B60:D60"/>
  </mergeCells>
  <conditionalFormatting sqref="D17:F17">
    <cfRule type="cellIs" dxfId="65" priority="15" stopIfTrue="1" operator="notEqual">
      <formula>0</formula>
    </cfRule>
  </conditionalFormatting>
  <conditionalFormatting sqref="G15 G35 G18 G21 G25">
    <cfRule type="cellIs" dxfId="64" priority="14" stopIfTrue="1" operator="notEqual">
      <formula>0</formula>
    </cfRule>
  </conditionalFormatting>
  <conditionalFormatting sqref="D53:F53">
    <cfRule type="cellIs" dxfId="63" priority="13" stopIfTrue="1" operator="notEqual">
      <formula>0</formula>
    </cfRule>
  </conditionalFormatting>
  <conditionalFormatting sqref="G22:G24">
    <cfRule type="cellIs" dxfId="62" priority="12" stopIfTrue="1" operator="notEqual">
      <formula>0</formula>
    </cfRule>
  </conditionalFormatting>
  <conditionalFormatting sqref="D51:F51">
    <cfRule type="cellIs" dxfId="61" priority="7" stopIfTrue="1" operator="notEqual">
      <formula>0</formula>
    </cfRule>
  </conditionalFormatting>
  <conditionalFormatting sqref="D20:F20">
    <cfRule type="cellIs" dxfId="60" priority="11" stopIfTrue="1" operator="notEqual">
      <formula>0</formula>
    </cfRule>
  </conditionalFormatting>
  <conditionalFormatting sqref="D23:F23">
    <cfRule type="cellIs" dxfId="59" priority="10" stopIfTrue="1" operator="notEqual">
      <formula>0</formula>
    </cfRule>
  </conditionalFormatting>
  <conditionalFormatting sqref="D27:F27">
    <cfRule type="cellIs" dxfId="58" priority="9" stopIfTrue="1" operator="notEqual">
      <formula>0</formula>
    </cfRule>
  </conditionalFormatting>
  <conditionalFormatting sqref="D39:F39">
    <cfRule type="cellIs" dxfId="57" priority="8" stopIfTrue="1" operator="notEqual">
      <formula>0</formula>
    </cfRule>
  </conditionalFormatting>
  <conditionalFormatting sqref="D45:F45">
    <cfRule type="cellIs" dxfId="56" priority="6" stopIfTrue="1" operator="notEqual">
      <formula>0</formula>
    </cfRule>
  </conditionalFormatting>
  <conditionalFormatting sqref="D30:F30">
    <cfRule type="cellIs" dxfId="55" priority="5" stopIfTrue="1" operator="notEqual">
      <formula>0</formula>
    </cfRule>
  </conditionalFormatting>
  <conditionalFormatting sqref="D33:F33">
    <cfRule type="cellIs" dxfId="54" priority="4" stopIfTrue="1" operator="notEqual">
      <formula>0</formula>
    </cfRule>
  </conditionalFormatting>
  <conditionalFormatting sqref="D36:F36">
    <cfRule type="cellIs" dxfId="53" priority="3" stopIfTrue="1" operator="notEqual">
      <formula>0</formula>
    </cfRule>
  </conditionalFormatting>
  <conditionalFormatting sqref="D42:F42">
    <cfRule type="cellIs" dxfId="52" priority="2" stopIfTrue="1" operator="notEqual">
      <formula>0</formula>
    </cfRule>
  </conditionalFormatting>
  <conditionalFormatting sqref="D48:F48">
    <cfRule type="cellIs" dxfId="51" priority="1" stopIfTrue="1" operator="notEqual">
      <formula>0</formula>
    </cfRule>
  </conditionalFormatting>
  <pageMargins left="0.7" right="0.7" top="0.75" bottom="0.75" header="0.3" footer="0.3"/>
  <pageSetup paperSize="9" scale="4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AE84"/>
  <sheetViews>
    <sheetView zoomScale="85" zoomScaleNormal="85" zoomScaleSheetLayoutView="85" workbookViewId="0">
      <selection sqref="A1:XFD1048576"/>
    </sheetView>
  </sheetViews>
  <sheetFormatPr defaultColWidth="9.109375" defaultRowHeight="12.6" x14ac:dyDescent="0.2"/>
  <cols>
    <col min="1" max="1" width="8.109375" style="112" customWidth="1"/>
    <col min="2" max="2" width="34.33203125" style="112" customWidth="1"/>
    <col min="3" max="3" width="22.6640625" style="209" customWidth="1"/>
    <col min="4" max="4" width="25.5546875" style="112" customWidth="1"/>
    <col min="5" max="5" width="24.5546875" style="112" customWidth="1"/>
    <col min="6" max="6" width="23.6640625" style="73" customWidth="1"/>
    <col min="7" max="7" width="17.88671875" style="112" customWidth="1"/>
    <col min="8" max="8" width="16.5546875" style="112" customWidth="1"/>
    <col min="9" max="9" width="32" style="110" customWidth="1"/>
    <col min="10" max="10" width="8.109375" style="111" customWidth="1"/>
    <col min="11" max="11" width="7.88671875" style="111" customWidth="1"/>
    <col min="12" max="12" width="8.33203125" style="111" customWidth="1"/>
    <col min="13" max="13" width="7.88671875" style="111" customWidth="1"/>
    <col min="14" max="14" width="8.109375" style="111" customWidth="1"/>
    <col min="15" max="15" width="8.33203125" style="111" customWidth="1"/>
    <col min="16" max="16" width="8.109375" style="111" customWidth="1"/>
    <col min="17" max="17" width="9" style="111" customWidth="1"/>
    <col min="18" max="18" width="8.5546875" style="111" customWidth="1"/>
    <col min="19" max="22" width="9.109375" style="11"/>
    <col min="23" max="16384" width="9.109375" style="112"/>
  </cols>
  <sheetData>
    <row r="1" spans="1:22" ht="26.25" customHeight="1" x14ac:dyDescent="0.25">
      <c r="A1" s="667" t="s">
        <v>363</v>
      </c>
      <c r="B1" s="668"/>
      <c r="C1" s="668"/>
      <c r="D1" s="668"/>
      <c r="E1" s="668"/>
      <c r="F1" s="668"/>
      <c r="G1" s="668"/>
      <c r="H1" s="668"/>
    </row>
    <row r="2" spans="1:22" ht="17.25" customHeight="1" x14ac:dyDescent="0.25">
      <c r="A2" s="113"/>
      <c r="B2" s="113"/>
      <c r="C2" s="113"/>
      <c r="D2" s="113"/>
      <c r="E2" s="113"/>
      <c r="F2" s="113"/>
      <c r="G2" s="113"/>
      <c r="H2" s="113"/>
    </row>
    <row r="3" spans="1:22" x14ac:dyDescent="0.2">
      <c r="A3" s="114" t="s">
        <v>364</v>
      </c>
      <c r="B3" s="115"/>
      <c r="C3" s="112"/>
      <c r="E3" s="73"/>
      <c r="F3" s="112"/>
    </row>
    <row r="4" spans="1:22" ht="30.6" x14ac:dyDescent="0.2">
      <c r="A4" s="116" t="s">
        <v>365</v>
      </c>
      <c r="B4" s="116" t="s">
        <v>366</v>
      </c>
      <c r="C4" s="117" t="s">
        <v>367</v>
      </c>
      <c r="D4" s="116" t="s">
        <v>368</v>
      </c>
      <c r="E4" s="116" t="s">
        <v>369</v>
      </c>
      <c r="F4" s="116" t="s">
        <v>370</v>
      </c>
      <c r="G4" s="116" t="s">
        <v>371</v>
      </c>
      <c r="H4" s="118" t="s">
        <v>372</v>
      </c>
      <c r="I4" s="119"/>
      <c r="J4" s="110"/>
      <c r="K4" s="110"/>
    </row>
    <row r="5" spans="1:22" s="73" customFormat="1" ht="51" x14ac:dyDescent="0.2">
      <c r="A5" s="120">
        <v>1</v>
      </c>
      <c r="B5" s="121"/>
      <c r="C5" s="122" t="s">
        <v>373</v>
      </c>
      <c r="D5" s="123"/>
      <c r="E5" s="124"/>
      <c r="F5" s="125" t="e">
        <f>D5/E5</f>
        <v>#DIV/0!</v>
      </c>
      <c r="G5" s="126" t="s">
        <v>374</v>
      </c>
      <c r="H5" s="127"/>
      <c r="I5" s="128"/>
      <c r="J5" s="129"/>
      <c r="K5" s="130"/>
      <c r="L5" s="131"/>
      <c r="M5" s="131"/>
      <c r="N5" s="131"/>
      <c r="O5" s="131"/>
      <c r="P5" s="131"/>
      <c r="Q5" s="131"/>
      <c r="R5" s="131"/>
      <c r="S5" s="132"/>
      <c r="T5" s="132"/>
      <c r="U5" s="132"/>
      <c r="V5" s="132"/>
    </row>
    <row r="6" spans="1:22" s="73" customFormat="1" x14ac:dyDescent="0.2">
      <c r="A6" s="120">
        <v>2</v>
      </c>
      <c r="B6" s="121"/>
      <c r="C6" s="133"/>
      <c r="D6" s="123"/>
      <c r="E6" s="124"/>
      <c r="F6" s="125" t="e">
        <f>D6/E6</f>
        <v>#DIV/0!</v>
      </c>
      <c r="G6" s="134"/>
      <c r="H6" s="135"/>
      <c r="I6" s="136"/>
      <c r="J6" s="130"/>
      <c r="K6" s="130"/>
      <c r="L6" s="131"/>
      <c r="M6" s="131"/>
      <c r="N6" s="131"/>
      <c r="O6" s="131"/>
      <c r="P6" s="131"/>
      <c r="Q6" s="131"/>
      <c r="R6" s="131"/>
      <c r="S6" s="132"/>
      <c r="T6" s="132"/>
      <c r="U6" s="132"/>
      <c r="V6" s="132"/>
    </row>
    <row r="7" spans="1:22" s="73" customFormat="1" x14ac:dyDescent="0.2">
      <c r="A7" s="120">
        <v>3</v>
      </c>
      <c r="B7" s="121"/>
      <c r="C7" s="133"/>
      <c r="D7" s="123"/>
      <c r="E7" s="124"/>
      <c r="F7" s="125" t="e">
        <f>D7/E7</f>
        <v>#DIV/0!</v>
      </c>
      <c r="G7" s="134"/>
      <c r="H7" s="127"/>
      <c r="I7" s="128"/>
      <c r="J7" s="130"/>
      <c r="K7" s="130"/>
      <c r="L7" s="131"/>
      <c r="M7" s="131"/>
      <c r="N7" s="131"/>
      <c r="O7" s="131"/>
      <c r="P7" s="131"/>
      <c r="Q7" s="131"/>
      <c r="R7" s="131"/>
      <c r="S7" s="132"/>
      <c r="T7" s="132"/>
      <c r="U7" s="132"/>
      <c r="V7" s="132"/>
    </row>
    <row r="8" spans="1:22" s="137" customFormat="1" x14ac:dyDescent="0.2">
      <c r="B8" s="114"/>
      <c r="C8" s="32"/>
      <c r="D8" s="138"/>
      <c r="E8" s="111"/>
      <c r="F8" s="139" t="e">
        <f>AVERAGE(F5:F7)</f>
        <v>#DIV/0!</v>
      </c>
      <c r="H8" s="32"/>
      <c r="J8" s="111"/>
      <c r="K8" s="111"/>
      <c r="L8" s="111"/>
      <c r="M8" s="111"/>
      <c r="N8" s="111"/>
      <c r="O8" s="111"/>
      <c r="P8" s="111"/>
      <c r="Q8" s="111"/>
      <c r="R8" s="111"/>
      <c r="S8" s="111"/>
      <c r="T8" s="111"/>
      <c r="U8" s="111"/>
      <c r="V8" s="111"/>
    </row>
    <row r="9" spans="1:22" s="137" customFormat="1" ht="13.8" x14ac:dyDescent="0.25">
      <c r="B9" s="114" t="s">
        <v>375</v>
      </c>
      <c r="C9" s="140"/>
      <c r="D9" s="141"/>
      <c r="E9" s="142"/>
      <c r="F9" s="142"/>
      <c r="G9" s="33"/>
      <c r="H9" s="33"/>
      <c r="I9" s="143"/>
      <c r="J9" s="111"/>
      <c r="K9" s="111"/>
      <c r="N9" s="111"/>
      <c r="O9" s="111"/>
      <c r="P9" s="144"/>
      <c r="Q9" s="111"/>
      <c r="R9" s="111"/>
      <c r="S9" s="111"/>
      <c r="T9" s="111"/>
      <c r="U9" s="111"/>
      <c r="V9" s="111"/>
    </row>
    <row r="10" spans="1:22" x14ac:dyDescent="0.2">
      <c r="B10" s="145" t="s">
        <v>376</v>
      </c>
      <c r="C10" s="145" t="s">
        <v>377</v>
      </c>
      <c r="D10" s="145" t="str">
        <f>CONCATENATE($A$4,A5)</f>
        <v>Аналог №1</v>
      </c>
      <c r="E10" s="145" t="str">
        <f>CONCATENATE($A$4,A6)</f>
        <v>Аналог №2</v>
      </c>
      <c r="F10" s="145" t="str">
        <f>CONCATENATE($A$4,A7)</f>
        <v>Аналог №3</v>
      </c>
      <c r="I10" s="111"/>
    </row>
    <row r="11" spans="1:22" x14ac:dyDescent="0.2">
      <c r="B11" s="146" t="s">
        <v>378</v>
      </c>
      <c r="C11" s="147" t="str">
        <f>$A$3</f>
        <v xml:space="preserve">Земельный участок </v>
      </c>
      <c r="D11" s="147" t="str">
        <f>$A$3</f>
        <v xml:space="preserve">Земельный участок </v>
      </c>
      <c r="E11" s="147" t="str">
        <f>$A$3</f>
        <v xml:space="preserve">Земельный участок </v>
      </c>
      <c r="F11" s="147" t="str">
        <f>$A$3</f>
        <v xml:space="preserve">Земельный участок </v>
      </c>
    </row>
    <row r="12" spans="1:22" x14ac:dyDescent="0.2">
      <c r="B12" s="146" t="s">
        <v>368</v>
      </c>
      <c r="C12" s="147" t="s">
        <v>379</v>
      </c>
      <c r="D12" s="148">
        <f>D5</f>
        <v>0</v>
      </c>
      <c r="E12" s="148">
        <f>D6</f>
        <v>0</v>
      </c>
      <c r="F12" s="148">
        <f>D7</f>
        <v>0</v>
      </c>
    </row>
    <row r="13" spans="1:22" x14ac:dyDescent="0.2">
      <c r="B13" s="146" t="s">
        <v>380</v>
      </c>
      <c r="C13" s="149"/>
      <c r="D13" s="150">
        <f>E5</f>
        <v>0</v>
      </c>
      <c r="E13" s="150">
        <f>E6</f>
        <v>0</v>
      </c>
      <c r="F13" s="150">
        <f>E7</f>
        <v>0</v>
      </c>
    </row>
    <row r="14" spans="1:22" x14ac:dyDescent="0.2">
      <c r="B14" s="146" t="s">
        <v>381</v>
      </c>
      <c r="C14" s="147" t="s">
        <v>379</v>
      </c>
      <c r="D14" s="151" t="e">
        <f>ROUND(D12/D13,0)</f>
        <v>#DIV/0!</v>
      </c>
      <c r="E14" s="151" t="e">
        <f>ROUND(E12/E13,0)</f>
        <v>#DIV/0!</v>
      </c>
      <c r="F14" s="151" t="e">
        <f>ROUND(F12/F13,0)</f>
        <v>#DIV/0!</v>
      </c>
      <c r="I14" s="152"/>
      <c r="N14" s="152"/>
    </row>
    <row r="15" spans="1:22" ht="15" customHeight="1" x14ac:dyDescent="0.2">
      <c r="B15" s="153" t="s">
        <v>382</v>
      </c>
      <c r="C15" s="154"/>
      <c r="D15" s="153"/>
      <c r="E15" s="153"/>
      <c r="F15" s="153"/>
      <c r="J15" s="683"/>
      <c r="K15" s="683"/>
      <c r="L15" s="683"/>
      <c r="M15" s="683"/>
      <c r="N15" s="683"/>
      <c r="O15" s="683"/>
    </row>
    <row r="16" spans="1:22" ht="27" customHeight="1" x14ac:dyDescent="0.2">
      <c r="B16" s="146" t="s">
        <v>383</v>
      </c>
      <c r="C16" s="147" t="s">
        <v>384</v>
      </c>
      <c r="D16" s="147" t="s">
        <v>385</v>
      </c>
      <c r="E16" s="147" t="s">
        <v>385</v>
      </c>
      <c r="F16" s="147" t="s">
        <v>385</v>
      </c>
      <c r="I16" s="155"/>
      <c r="J16" s="683"/>
      <c r="K16" s="683"/>
      <c r="L16" s="25"/>
      <c r="M16" s="683"/>
      <c r="N16" s="683"/>
      <c r="O16" s="25"/>
    </row>
    <row r="17" spans="2:31" x14ac:dyDescent="0.2">
      <c r="B17" s="146" t="s">
        <v>386</v>
      </c>
      <c r="C17" s="147" t="s">
        <v>52</v>
      </c>
      <c r="D17" s="156">
        <f>-$L$21</f>
        <v>0</v>
      </c>
      <c r="E17" s="156">
        <f>-$L$21</f>
        <v>0</v>
      </c>
      <c r="F17" s="156">
        <f>-$L$21</f>
        <v>0</v>
      </c>
      <c r="J17" s="157"/>
      <c r="K17" s="158"/>
      <c r="L17" s="159"/>
      <c r="M17" s="157"/>
      <c r="N17" s="158"/>
      <c r="O17" s="159"/>
    </row>
    <row r="18" spans="2:31" x14ac:dyDescent="0.2">
      <c r="B18" s="146" t="s">
        <v>387</v>
      </c>
      <c r="C18" s="147" t="s">
        <v>379</v>
      </c>
      <c r="D18" s="160" t="e">
        <f>ROUND(D14+D14*D17,0)</f>
        <v>#DIV/0!</v>
      </c>
      <c r="E18" s="160" t="e">
        <f>ROUND(E14+E14*E17,0)</f>
        <v>#DIV/0!</v>
      </c>
      <c r="F18" s="160" t="e">
        <f>ROUND(F14+F14*F17,0)</f>
        <v>#DIV/0!</v>
      </c>
      <c r="J18" s="157"/>
      <c r="K18" s="158"/>
      <c r="L18" s="159"/>
      <c r="M18" s="157"/>
      <c r="N18" s="158"/>
      <c r="O18" s="159"/>
    </row>
    <row r="19" spans="2:31" x14ac:dyDescent="0.2">
      <c r="B19" s="146" t="s">
        <v>223</v>
      </c>
      <c r="C19" s="161" t="s">
        <v>58</v>
      </c>
      <c r="D19" s="161" t="s">
        <v>58</v>
      </c>
      <c r="E19" s="161" t="s">
        <v>58</v>
      </c>
      <c r="F19" s="161" t="s">
        <v>58</v>
      </c>
      <c r="J19" s="157"/>
      <c r="K19" s="158"/>
      <c r="L19" s="159"/>
      <c r="M19" s="157"/>
      <c r="N19" s="158"/>
      <c r="O19" s="159"/>
    </row>
    <row r="20" spans="2:31" x14ac:dyDescent="0.2">
      <c r="B20" s="146" t="s">
        <v>388</v>
      </c>
      <c r="C20" s="147" t="s">
        <v>52</v>
      </c>
      <c r="D20" s="162">
        <v>1</v>
      </c>
      <c r="E20" s="162">
        <v>1</v>
      </c>
      <c r="F20" s="162">
        <v>1</v>
      </c>
      <c r="G20" s="163"/>
      <c r="J20" s="157"/>
      <c r="K20" s="158"/>
      <c r="L20" s="159"/>
      <c r="M20" s="157"/>
      <c r="N20" s="158"/>
      <c r="O20" s="159"/>
    </row>
    <row r="21" spans="2:31" x14ac:dyDescent="0.2">
      <c r="B21" s="146" t="s">
        <v>387</v>
      </c>
      <c r="C21" s="147" t="s">
        <v>379</v>
      </c>
      <c r="D21" s="164" t="e">
        <f>ROUND(D18*D20,0)</f>
        <v>#DIV/0!</v>
      </c>
      <c r="E21" s="164" t="e">
        <f>ROUND(E18*E20,0)</f>
        <v>#DIV/0!</v>
      </c>
      <c r="F21" s="164" t="e">
        <f>ROUND(F18*F20,0)</f>
        <v>#DIV/0!</v>
      </c>
      <c r="G21" s="165"/>
      <c r="J21" s="157"/>
      <c r="K21" s="158"/>
      <c r="L21" s="159"/>
      <c r="M21" s="157"/>
      <c r="N21" s="158"/>
      <c r="O21" s="159"/>
      <c r="S21" s="111"/>
      <c r="T21" s="111"/>
      <c r="U21" s="111"/>
      <c r="V21" s="111"/>
      <c r="W21" s="137"/>
      <c r="X21" s="137"/>
      <c r="Y21" s="137"/>
      <c r="Z21" s="137"/>
      <c r="AA21" s="137"/>
      <c r="AB21" s="137"/>
      <c r="AC21" s="137"/>
      <c r="AD21" s="137"/>
      <c r="AE21" s="137"/>
    </row>
    <row r="22" spans="2:31" x14ac:dyDescent="0.2">
      <c r="B22" s="146" t="s">
        <v>389</v>
      </c>
      <c r="C22" s="166" t="s">
        <v>390</v>
      </c>
      <c r="D22" s="166" t="s">
        <v>390</v>
      </c>
      <c r="E22" s="166" t="s">
        <v>390</v>
      </c>
      <c r="F22" s="166" t="s">
        <v>390</v>
      </c>
      <c r="G22" s="167"/>
      <c r="J22" s="157"/>
      <c r="K22" s="158"/>
      <c r="L22" s="159"/>
      <c r="M22" s="157"/>
      <c r="N22" s="158"/>
      <c r="O22" s="159"/>
      <c r="S22" s="111"/>
      <c r="T22" s="111"/>
      <c r="U22" s="111"/>
      <c r="V22" s="111"/>
      <c r="W22" s="137"/>
      <c r="X22" s="137"/>
      <c r="Y22" s="137"/>
      <c r="Z22" s="137"/>
      <c r="AA22" s="137"/>
      <c r="AB22" s="137"/>
      <c r="AC22" s="137"/>
      <c r="AD22" s="137"/>
      <c r="AE22" s="137"/>
    </row>
    <row r="23" spans="2:31" x14ac:dyDescent="0.2">
      <c r="B23" s="146" t="s">
        <v>388</v>
      </c>
      <c r="C23" s="147" t="s">
        <v>52</v>
      </c>
      <c r="D23" s="162">
        <v>1</v>
      </c>
      <c r="E23" s="162">
        <v>1</v>
      </c>
      <c r="F23" s="162">
        <v>1</v>
      </c>
      <c r="G23" s="163"/>
      <c r="J23" s="157"/>
      <c r="K23" s="158"/>
      <c r="L23" s="159"/>
      <c r="M23" s="157"/>
      <c r="N23" s="158"/>
      <c r="O23" s="159"/>
      <c r="S23" s="111"/>
      <c r="T23" s="111"/>
      <c r="U23" s="111"/>
      <c r="V23" s="111"/>
      <c r="W23" s="137"/>
      <c r="X23" s="137"/>
      <c r="Y23" s="137"/>
      <c r="Z23" s="137"/>
      <c r="AA23" s="137"/>
      <c r="AB23" s="137"/>
      <c r="AC23" s="137"/>
      <c r="AD23" s="137"/>
      <c r="AE23" s="137"/>
    </row>
    <row r="24" spans="2:31" x14ac:dyDescent="0.2">
      <c r="B24" s="146" t="s">
        <v>387</v>
      </c>
      <c r="C24" s="147" t="s">
        <v>379</v>
      </c>
      <c r="D24" s="164" t="e">
        <f>ROUND(D21*D23,0)</f>
        <v>#DIV/0!</v>
      </c>
      <c r="E24" s="164" t="e">
        <f>ROUND(E21*E23,0)</f>
        <v>#DIV/0!</v>
      </c>
      <c r="F24" s="164" t="e">
        <f>ROUND(F21*F23,0)</f>
        <v>#DIV/0!</v>
      </c>
      <c r="G24" s="165"/>
      <c r="S24" s="111"/>
      <c r="T24" s="111"/>
      <c r="U24" s="111"/>
      <c r="V24" s="111"/>
      <c r="W24" s="137"/>
      <c r="X24" s="137"/>
      <c r="Y24" s="137"/>
      <c r="Z24" s="137"/>
      <c r="AA24" s="137"/>
      <c r="AB24" s="137"/>
      <c r="AC24" s="137"/>
      <c r="AD24" s="137"/>
      <c r="AE24" s="137"/>
    </row>
    <row r="25" spans="2:31" ht="15" customHeight="1" x14ac:dyDescent="0.25">
      <c r="B25" s="146" t="s">
        <v>391</v>
      </c>
      <c r="C25" s="168" t="s">
        <v>392</v>
      </c>
      <c r="D25" s="168" t="s">
        <v>393</v>
      </c>
      <c r="E25" s="168" t="s">
        <v>392</v>
      </c>
      <c r="F25" s="168" t="s">
        <v>394</v>
      </c>
      <c r="G25" s="169"/>
      <c r="I25" s="685"/>
      <c r="J25" s="683"/>
      <c r="K25" s="684"/>
      <c r="L25" s="684"/>
      <c r="M25" s="683"/>
      <c r="N25" s="684"/>
      <c r="O25" s="684"/>
      <c r="P25" s="683"/>
      <c r="Q25" s="684"/>
      <c r="R25" s="684"/>
      <c r="S25" s="683"/>
      <c r="T25" s="684"/>
      <c r="U25" s="684"/>
      <c r="V25" s="683"/>
      <c r="W25" s="684"/>
      <c r="X25" s="684"/>
      <c r="Y25" s="683"/>
      <c r="Z25" s="684"/>
      <c r="AA25" s="684"/>
      <c r="AB25" s="683"/>
      <c r="AC25" s="684"/>
      <c r="AD25" s="684"/>
      <c r="AE25" s="137"/>
    </row>
    <row r="26" spans="2:31" ht="12.75" customHeight="1" x14ac:dyDescent="0.2">
      <c r="B26" s="146" t="s">
        <v>388</v>
      </c>
      <c r="C26" s="147" t="s">
        <v>52</v>
      </c>
      <c r="D26" s="162">
        <f>V27</f>
        <v>0</v>
      </c>
      <c r="E26" s="162">
        <v>1</v>
      </c>
      <c r="F26" s="162">
        <f>V28</f>
        <v>0</v>
      </c>
      <c r="G26" s="163"/>
      <c r="I26" s="686"/>
      <c r="J26" s="683"/>
      <c r="K26" s="683"/>
      <c r="L26" s="25"/>
      <c r="M26" s="683"/>
      <c r="N26" s="683"/>
      <c r="O26" s="25"/>
      <c r="P26" s="683"/>
      <c r="Q26" s="683"/>
      <c r="R26" s="25"/>
      <c r="S26" s="683"/>
      <c r="T26" s="683"/>
      <c r="U26" s="25"/>
      <c r="V26" s="683"/>
      <c r="W26" s="683"/>
      <c r="X26" s="25"/>
      <c r="Y26" s="683"/>
      <c r="Z26" s="683"/>
      <c r="AA26" s="25"/>
      <c r="AB26" s="683"/>
      <c r="AC26" s="683"/>
      <c r="AD26" s="25"/>
      <c r="AE26" s="137"/>
    </row>
    <row r="27" spans="2:31" ht="27" customHeight="1" x14ac:dyDescent="0.2">
      <c r="B27" s="146" t="s">
        <v>387</v>
      </c>
      <c r="C27" s="147" t="s">
        <v>379</v>
      </c>
      <c r="D27" s="160" t="e">
        <f>ROUND(D24*D26,0)</f>
        <v>#DIV/0!</v>
      </c>
      <c r="E27" s="160" t="e">
        <f>ROUND(E24*E26,0)</f>
        <v>#DIV/0!</v>
      </c>
      <c r="F27" s="160" t="e">
        <f>ROUND(F24*F26,0)</f>
        <v>#DIV/0!</v>
      </c>
      <c r="G27" s="170"/>
      <c r="J27" s="171"/>
      <c r="K27" s="172"/>
      <c r="L27" s="173"/>
      <c r="M27" s="171"/>
      <c r="N27" s="172"/>
      <c r="O27" s="173"/>
      <c r="P27" s="171"/>
      <c r="Q27" s="172"/>
      <c r="R27" s="173"/>
      <c r="S27" s="171"/>
      <c r="T27" s="172"/>
      <c r="U27" s="173"/>
      <c r="V27" s="171"/>
      <c r="W27" s="172"/>
      <c r="X27" s="173"/>
      <c r="Y27" s="171"/>
      <c r="Z27" s="172"/>
      <c r="AA27" s="173"/>
      <c r="AB27" s="174"/>
      <c r="AC27" s="172"/>
      <c r="AD27" s="173"/>
      <c r="AE27" s="137"/>
    </row>
    <row r="28" spans="2:31" ht="24.75" customHeight="1" x14ac:dyDescent="0.2">
      <c r="B28" s="146" t="s">
        <v>366</v>
      </c>
      <c r="C28" s="121"/>
      <c r="D28" s="49">
        <f>B5</f>
        <v>0</v>
      </c>
      <c r="E28" s="49">
        <f>B6</f>
        <v>0</v>
      </c>
      <c r="F28" s="49">
        <f>B7</f>
        <v>0</v>
      </c>
      <c r="G28" s="28"/>
      <c r="J28" s="171"/>
      <c r="K28" s="172"/>
      <c r="L28" s="173"/>
      <c r="M28" s="171"/>
      <c r="N28" s="172"/>
      <c r="O28" s="173"/>
      <c r="P28" s="174"/>
      <c r="Q28" s="172"/>
      <c r="R28" s="173"/>
      <c r="S28" s="171"/>
      <c r="T28" s="172"/>
      <c r="U28" s="173"/>
      <c r="V28" s="174"/>
      <c r="W28" s="172"/>
      <c r="X28" s="173"/>
      <c r="Y28" s="171"/>
      <c r="Z28" s="172"/>
      <c r="AA28" s="173"/>
      <c r="AB28" s="174"/>
      <c r="AC28" s="172"/>
      <c r="AD28" s="173"/>
      <c r="AE28" s="137"/>
    </row>
    <row r="29" spans="2:31" ht="20.399999999999999" x14ac:dyDescent="0.2">
      <c r="B29" s="146" t="s">
        <v>395</v>
      </c>
      <c r="C29" s="175" t="s">
        <v>396</v>
      </c>
      <c r="D29" s="175" t="s">
        <v>397</v>
      </c>
      <c r="E29" s="175" t="s">
        <v>398</v>
      </c>
      <c r="F29" s="175" t="s">
        <v>396</v>
      </c>
      <c r="G29" s="28"/>
      <c r="J29" s="171"/>
      <c r="K29" s="172"/>
      <c r="L29" s="173"/>
      <c r="M29" s="171"/>
      <c r="N29" s="172"/>
      <c r="O29" s="173"/>
      <c r="P29" s="174"/>
      <c r="Q29" s="172"/>
      <c r="R29" s="173"/>
      <c r="S29" s="171"/>
      <c r="T29" s="172"/>
      <c r="U29" s="173"/>
      <c r="V29" s="174"/>
      <c r="W29" s="172"/>
      <c r="X29" s="173"/>
      <c r="Y29" s="171"/>
      <c r="Z29" s="172"/>
      <c r="AA29" s="173"/>
      <c r="AB29" s="174"/>
      <c r="AC29" s="172"/>
      <c r="AD29" s="173"/>
    </row>
    <row r="30" spans="2:31" ht="13.8" x14ac:dyDescent="0.25">
      <c r="B30" s="146" t="s">
        <v>388</v>
      </c>
      <c r="C30" s="147" t="s">
        <v>52</v>
      </c>
      <c r="D30" s="162" t="e">
        <f>Q33/Q34</f>
        <v>#DIV/0!</v>
      </c>
      <c r="E30" s="162" t="e">
        <f>Q33/Q35</f>
        <v>#DIV/0!</v>
      </c>
      <c r="F30" s="162">
        <v>1</v>
      </c>
      <c r="G30" s="176"/>
      <c r="I30" s="155"/>
      <c r="J30" s="683"/>
      <c r="K30" s="684"/>
      <c r="L30" s="684"/>
      <c r="M30" s="683"/>
      <c r="N30" s="684"/>
      <c r="O30" s="684"/>
      <c r="P30" s="683"/>
      <c r="Q30" s="684"/>
      <c r="R30" s="684"/>
      <c r="T30" s="112"/>
    </row>
    <row r="31" spans="2:31" ht="21" customHeight="1" x14ac:dyDescent="0.2">
      <c r="B31" s="146" t="s">
        <v>387</v>
      </c>
      <c r="C31" s="147" t="s">
        <v>379</v>
      </c>
      <c r="D31" s="160" t="e">
        <f>ROUND(D27*D30,0)</f>
        <v>#DIV/0!</v>
      </c>
      <c r="E31" s="160" t="e">
        <f>ROUND(E27*E30,0)</f>
        <v>#DIV/0!</v>
      </c>
      <c r="F31" s="160" t="e">
        <f>ROUND(F27*F30,0)</f>
        <v>#DIV/0!</v>
      </c>
      <c r="G31" s="170"/>
      <c r="I31" s="25"/>
      <c r="J31" s="683"/>
      <c r="K31" s="683"/>
      <c r="L31" s="25"/>
      <c r="M31" s="683"/>
      <c r="N31" s="683"/>
      <c r="O31" s="25"/>
      <c r="P31" s="683"/>
      <c r="Q31" s="683"/>
      <c r="R31" s="25"/>
      <c r="T31" s="112"/>
    </row>
    <row r="32" spans="2:31" x14ac:dyDescent="0.2">
      <c r="B32" s="146" t="s">
        <v>399</v>
      </c>
      <c r="C32" s="177">
        <f>C13</f>
        <v>0</v>
      </c>
      <c r="D32" s="178">
        <f>D13</f>
        <v>0</v>
      </c>
      <c r="E32" s="178">
        <f>E13</f>
        <v>0</v>
      </c>
      <c r="F32" s="178">
        <f>F13</f>
        <v>0</v>
      </c>
      <c r="G32" s="179"/>
      <c r="I32" s="180"/>
      <c r="J32" s="173"/>
      <c r="K32" s="173"/>
      <c r="L32" s="173"/>
      <c r="M32" s="173"/>
      <c r="N32" s="173"/>
      <c r="O32" s="173"/>
      <c r="P32" s="173"/>
      <c r="Q32" s="173"/>
      <c r="R32" s="173"/>
    </row>
    <row r="33" spans="1:30" x14ac:dyDescent="0.2">
      <c r="B33" s="146" t="s">
        <v>388</v>
      </c>
      <c r="C33" s="181"/>
      <c r="D33" s="162">
        <v>1</v>
      </c>
      <c r="E33" s="162">
        <v>1</v>
      </c>
      <c r="F33" s="162">
        <v>1</v>
      </c>
      <c r="G33" s="182"/>
      <c r="I33" s="180"/>
      <c r="J33" s="183"/>
      <c r="K33" s="171"/>
      <c r="L33" s="173"/>
      <c r="M33" s="183"/>
      <c r="N33" s="171"/>
      <c r="O33" s="173"/>
      <c r="P33" s="183"/>
      <c r="Q33" s="171"/>
      <c r="R33" s="173"/>
    </row>
    <row r="34" spans="1:30" ht="21" customHeight="1" x14ac:dyDescent="0.2">
      <c r="B34" s="146" t="s">
        <v>387</v>
      </c>
      <c r="C34" s="147" t="s">
        <v>379</v>
      </c>
      <c r="D34" s="151" t="e">
        <f>ROUND(D31*D33,0)</f>
        <v>#DIV/0!</v>
      </c>
      <c r="E34" s="151" t="e">
        <f>ROUND(E31*E33,0)</f>
        <v>#DIV/0!</v>
      </c>
      <c r="F34" s="151" t="e">
        <f>ROUND(F31*F33,0)</f>
        <v>#DIV/0!</v>
      </c>
      <c r="G34" s="184"/>
      <c r="I34" s="180"/>
      <c r="J34" s="172"/>
      <c r="K34" s="171"/>
      <c r="L34" s="173"/>
      <c r="M34" s="172"/>
      <c r="N34" s="171"/>
      <c r="O34" s="173"/>
      <c r="P34" s="172"/>
      <c r="Q34" s="171"/>
      <c r="R34" s="173"/>
    </row>
    <row r="35" spans="1:30" ht="21" customHeight="1" x14ac:dyDescent="0.2">
      <c r="B35" s="146" t="s">
        <v>400</v>
      </c>
      <c r="C35" s="168" t="s">
        <v>401</v>
      </c>
      <c r="D35" s="168" t="s">
        <v>401</v>
      </c>
      <c r="E35" s="168" t="s">
        <v>401</v>
      </c>
      <c r="F35" s="168" t="s">
        <v>401</v>
      </c>
      <c r="G35" s="169"/>
      <c r="I35" s="180"/>
      <c r="J35" s="172"/>
      <c r="K35" s="171"/>
      <c r="L35" s="173"/>
      <c r="M35" s="172"/>
      <c r="N35" s="171"/>
      <c r="O35" s="173"/>
      <c r="P35" s="172"/>
      <c r="Q35" s="171"/>
      <c r="R35" s="173"/>
    </row>
    <row r="36" spans="1:30" ht="21" customHeight="1" x14ac:dyDescent="0.2">
      <c r="B36" s="146" t="s">
        <v>402</v>
      </c>
      <c r="C36" s="147"/>
      <c r="D36" s="162">
        <v>1</v>
      </c>
      <c r="E36" s="162">
        <v>1</v>
      </c>
      <c r="F36" s="162">
        <v>1</v>
      </c>
      <c r="G36" s="182"/>
      <c r="I36" s="180"/>
      <c r="J36" s="183"/>
      <c r="K36" s="171"/>
      <c r="L36" s="173"/>
      <c r="M36" s="183"/>
      <c r="N36" s="171"/>
      <c r="O36" s="173"/>
      <c r="P36" s="183"/>
      <c r="Q36" s="171"/>
      <c r="R36" s="173"/>
    </row>
    <row r="37" spans="1:30" x14ac:dyDescent="0.2">
      <c r="B37" s="146" t="s">
        <v>387</v>
      </c>
      <c r="C37" s="147" t="s">
        <v>379</v>
      </c>
      <c r="D37" s="160" t="e">
        <f>ROUND(D34*D36,0)</f>
        <v>#DIV/0!</v>
      </c>
      <c r="E37" s="160" t="e">
        <f>ROUND(E34*E36,0)</f>
        <v>#DIV/0!</v>
      </c>
      <c r="F37" s="160" t="e">
        <f>ROUND(F34*F36,0)</f>
        <v>#DIV/0!</v>
      </c>
      <c r="G37" s="185"/>
      <c r="I37" s="180"/>
      <c r="J37" s="172"/>
      <c r="K37" s="171"/>
      <c r="L37" s="173"/>
      <c r="M37" s="172"/>
      <c r="N37" s="174"/>
      <c r="O37" s="173"/>
      <c r="P37" s="183"/>
      <c r="Q37" s="174"/>
      <c r="R37" s="173"/>
    </row>
    <row r="38" spans="1:30" x14ac:dyDescent="0.2">
      <c r="B38" s="146" t="s">
        <v>403</v>
      </c>
      <c r="C38" s="168" t="s">
        <v>404</v>
      </c>
      <c r="D38" s="168" t="s">
        <v>404</v>
      </c>
      <c r="E38" s="168" t="s">
        <v>404</v>
      </c>
      <c r="F38" s="168" t="s">
        <v>404</v>
      </c>
      <c r="G38" s="169"/>
    </row>
    <row r="39" spans="1:30" x14ac:dyDescent="0.2">
      <c r="B39" s="146" t="s">
        <v>388</v>
      </c>
      <c r="C39" s="147" t="s">
        <v>52</v>
      </c>
      <c r="D39" s="162">
        <v>1</v>
      </c>
      <c r="E39" s="162">
        <v>1</v>
      </c>
      <c r="F39" s="162">
        <v>1</v>
      </c>
      <c r="G39" s="163"/>
      <c r="I39" s="155"/>
      <c r="J39" s="683"/>
      <c r="K39" s="683"/>
      <c r="L39" s="683"/>
      <c r="M39" s="683"/>
      <c r="N39" s="683"/>
      <c r="O39" s="683"/>
      <c r="P39" s="683"/>
      <c r="Q39" s="683"/>
      <c r="R39" s="683"/>
    </row>
    <row r="40" spans="1:30" x14ac:dyDescent="0.2">
      <c r="B40" s="146" t="s">
        <v>387</v>
      </c>
      <c r="C40" s="147" t="s">
        <v>379</v>
      </c>
      <c r="D40" s="160" t="e">
        <f>ROUND(D37*D39,0)</f>
        <v>#DIV/0!</v>
      </c>
      <c r="E40" s="160" t="e">
        <f>ROUND(E37*E39,0)</f>
        <v>#DIV/0!</v>
      </c>
      <c r="F40" s="160" t="e">
        <f>ROUND(F37*F39,0)</f>
        <v>#DIV/0!</v>
      </c>
      <c r="H40" s="186"/>
      <c r="I40" s="25"/>
      <c r="J40" s="683"/>
      <c r="K40" s="683"/>
      <c r="L40" s="25"/>
      <c r="M40" s="683"/>
      <c r="N40" s="683"/>
      <c r="O40" s="25"/>
      <c r="P40" s="683"/>
      <c r="Q40" s="683"/>
      <c r="R40" s="25"/>
    </row>
    <row r="41" spans="1:30" ht="20.399999999999999" x14ac:dyDescent="0.2">
      <c r="B41" s="187" t="s">
        <v>405</v>
      </c>
      <c r="C41" s="147"/>
      <c r="D41" s="188" t="e">
        <f>ABS(1-D20)+ABS(1-D23)+ABS(1-D26)+ABS(1-D30)+ABS(1-D33)+ABS(1-D36)+ABS(1-D39)</f>
        <v>#DIV/0!</v>
      </c>
      <c r="E41" s="188" t="e">
        <f>ABS(1-E20)+ABS(1-E23)+ABS(1-E26)+ABS(1-E30)+ABS(1-E33)+ABS(1-E36)+ABS(1-E39)</f>
        <v>#DIV/0!</v>
      </c>
      <c r="F41" s="188">
        <f>ABS(1-F20)+ABS(1-F23)+ABS(1-F26)+ABS(1-F30)+ABS(1-F33)+ABS(1-F36)+ABS(1-F39)</f>
        <v>1</v>
      </c>
      <c r="G41" s="189"/>
      <c r="I41" s="180"/>
      <c r="J41" s="173"/>
      <c r="K41" s="173"/>
      <c r="L41" s="173"/>
      <c r="M41" s="173"/>
      <c r="N41" s="173"/>
      <c r="O41" s="173"/>
      <c r="P41" s="173"/>
      <c r="Q41" s="173"/>
      <c r="R41" s="173"/>
    </row>
    <row r="42" spans="1:30" ht="13.8" x14ac:dyDescent="0.25">
      <c r="B42" s="146" t="s">
        <v>406</v>
      </c>
      <c r="C42" s="147"/>
      <c r="D42" s="677" t="e">
        <f>AVERAGE(D40:F40)</f>
        <v>#DIV/0!</v>
      </c>
      <c r="E42" s="678"/>
      <c r="F42" s="679"/>
      <c r="H42" s="190"/>
      <c r="I42" s="180"/>
      <c r="J42" s="183"/>
      <c r="K42" s="171"/>
      <c r="L42" s="173"/>
      <c r="M42" s="183"/>
      <c r="N42" s="171"/>
      <c r="O42" s="173"/>
      <c r="P42" s="183"/>
      <c r="Q42" s="171"/>
      <c r="R42" s="173"/>
    </row>
    <row r="43" spans="1:30" x14ac:dyDescent="0.2">
      <c r="B43" s="169"/>
      <c r="C43" s="112"/>
      <c r="F43" s="112"/>
      <c r="H43" s="190"/>
      <c r="I43" s="180"/>
      <c r="J43" s="172"/>
      <c r="K43" s="171"/>
      <c r="L43" s="173"/>
      <c r="M43" s="172"/>
      <c r="N43" s="171"/>
      <c r="O43" s="173"/>
      <c r="P43" s="172"/>
      <c r="Q43" s="171"/>
      <c r="R43" s="173"/>
    </row>
    <row r="44" spans="1:30" ht="30.6" x14ac:dyDescent="0.2">
      <c r="A44" s="191" t="s">
        <v>407</v>
      </c>
      <c r="B44" s="192" t="s">
        <v>408</v>
      </c>
      <c r="C44" s="192" t="s">
        <v>409</v>
      </c>
      <c r="D44" s="192" t="s">
        <v>369</v>
      </c>
      <c r="E44" s="192" t="s">
        <v>25</v>
      </c>
      <c r="F44" s="192" t="s">
        <v>295</v>
      </c>
      <c r="G44" s="192" t="s">
        <v>26</v>
      </c>
      <c r="H44" s="190"/>
      <c r="I44" s="180"/>
      <c r="J44" s="172"/>
      <c r="K44" s="171"/>
      <c r="L44" s="173"/>
      <c r="M44" s="172"/>
      <c r="N44" s="171"/>
      <c r="O44" s="173"/>
      <c r="P44" s="172"/>
      <c r="Q44" s="171"/>
      <c r="R44" s="173"/>
    </row>
    <row r="45" spans="1:30" x14ac:dyDescent="0.2">
      <c r="A45" s="193" t="e">
        <v>#REF!</v>
      </c>
      <c r="B45" s="194" t="e">
        <v>#REF!</v>
      </c>
      <c r="C45" s="195" t="e">
        <f>$D$42</f>
        <v>#DIV/0!</v>
      </c>
      <c r="D45" s="196"/>
      <c r="E45" s="197" t="e">
        <f>ROUNDDOWN(C45*D45,-5)</f>
        <v>#DIV/0!</v>
      </c>
      <c r="F45" s="198">
        <f>$F$48</f>
        <v>0.4</v>
      </c>
      <c r="G45" s="197" t="e">
        <f>E45*(1-F45)</f>
        <v>#DIV/0!</v>
      </c>
      <c r="H45" s="190"/>
      <c r="I45" s="180"/>
      <c r="J45" s="172"/>
      <c r="K45" s="171"/>
      <c r="L45" s="173"/>
      <c r="M45" s="183"/>
      <c r="N45" s="174"/>
      <c r="O45" s="173"/>
      <c r="P45" s="183"/>
      <c r="Q45" s="174"/>
      <c r="R45" s="173"/>
    </row>
    <row r="46" spans="1:30" x14ac:dyDescent="0.2">
      <c r="A46" s="193" t="e">
        <v>#REF!</v>
      </c>
      <c r="B46" s="194" t="e">
        <v>#REF!</v>
      </c>
      <c r="C46" s="195" t="e">
        <f>$D$42</f>
        <v>#DIV/0!</v>
      </c>
      <c r="D46" s="196"/>
      <c r="E46" s="197" t="e">
        <f>ROUNDDOWN(C46*D46,-5)</f>
        <v>#DIV/0!</v>
      </c>
      <c r="F46" s="198">
        <f>$F$48</f>
        <v>0.4</v>
      </c>
      <c r="G46" s="197" t="e">
        <f>E46*(1-F46)</f>
        <v>#DIV/0!</v>
      </c>
      <c r="H46" s="190"/>
      <c r="I46" s="199"/>
      <c r="J46" s="172"/>
      <c r="K46" s="171"/>
      <c r="L46" s="173"/>
      <c r="M46" s="172"/>
      <c r="N46" s="171"/>
      <c r="O46" s="173"/>
      <c r="P46" s="172"/>
      <c r="Q46" s="171"/>
      <c r="R46" s="173"/>
    </row>
    <row r="47" spans="1:30" x14ac:dyDescent="0.2">
      <c r="A47" s="193" t="e">
        <v>#REF!</v>
      </c>
      <c r="B47" s="194" t="e">
        <v>#REF!</v>
      </c>
      <c r="C47" s="195" t="e">
        <f>$D$42</f>
        <v>#DIV/0!</v>
      </c>
      <c r="D47" s="196"/>
      <c r="E47" s="197" t="e">
        <f>ROUNDDOWN(C47*D47,-5)</f>
        <v>#DIV/0!</v>
      </c>
      <c r="F47" s="198">
        <f>$F$48</f>
        <v>0.4</v>
      </c>
      <c r="G47" s="197" t="e">
        <f>E47*(1-F47)</f>
        <v>#DIV/0!</v>
      </c>
      <c r="H47" s="190"/>
      <c r="I47" s="155"/>
      <c r="J47" s="683"/>
      <c r="K47" s="683"/>
      <c r="L47" s="683"/>
      <c r="M47" s="683"/>
      <c r="N47" s="683"/>
      <c r="O47" s="683"/>
      <c r="P47" s="683"/>
      <c r="Q47" s="683"/>
      <c r="R47" s="683"/>
      <c r="S47" s="683"/>
      <c r="T47" s="683"/>
      <c r="U47" s="683"/>
      <c r="V47" s="683"/>
      <c r="W47" s="683"/>
      <c r="X47" s="683"/>
      <c r="Y47" s="683"/>
      <c r="Z47" s="683"/>
      <c r="AA47" s="683"/>
      <c r="AB47" s="683"/>
      <c r="AC47" s="683"/>
      <c r="AD47" s="683"/>
    </row>
    <row r="48" spans="1:30" ht="15" customHeight="1" x14ac:dyDescent="0.2">
      <c r="B48" s="680" t="s">
        <v>410</v>
      </c>
      <c r="C48" s="681"/>
      <c r="D48" s="670"/>
      <c r="E48" s="200" t="e">
        <f>SUM(E45:E47)</f>
        <v>#DIV/0!</v>
      </c>
      <c r="F48" s="201">
        <v>0.4</v>
      </c>
      <c r="G48" s="200" t="e">
        <f>SUM(G45:G47)</f>
        <v>#DIV/0!</v>
      </c>
      <c r="H48" s="190"/>
      <c r="I48" s="202"/>
      <c r="J48" s="683"/>
      <c r="K48" s="683"/>
      <c r="L48" s="25"/>
      <c r="M48" s="683"/>
      <c r="N48" s="683"/>
      <c r="O48" s="25"/>
      <c r="P48" s="683"/>
      <c r="Q48" s="683"/>
      <c r="R48" s="25"/>
      <c r="S48" s="683"/>
      <c r="T48" s="683"/>
      <c r="U48" s="25"/>
      <c r="V48" s="683"/>
      <c r="W48" s="683"/>
      <c r="X48" s="25"/>
      <c r="Y48" s="25"/>
      <c r="Z48" s="25"/>
      <c r="AA48" s="25"/>
      <c r="AB48" s="25"/>
      <c r="AC48" s="25"/>
      <c r="AD48" s="25"/>
    </row>
    <row r="49" spans="2:30" ht="12.75" customHeight="1" x14ac:dyDescent="0.2">
      <c r="B49" s="169"/>
      <c r="C49" s="112"/>
      <c r="F49" s="112"/>
      <c r="H49" s="190"/>
      <c r="J49" s="171"/>
      <c r="K49" s="172"/>
      <c r="L49" s="173"/>
      <c r="M49" s="171"/>
      <c r="N49" s="172"/>
      <c r="O49" s="173"/>
      <c r="P49" s="171"/>
      <c r="Q49" s="172"/>
      <c r="R49" s="173"/>
      <c r="S49" s="171"/>
      <c r="T49" s="172"/>
      <c r="U49" s="173"/>
      <c r="V49" s="171"/>
      <c r="W49" s="172"/>
      <c r="X49" s="173"/>
      <c r="Y49" s="171"/>
      <c r="Z49" s="172"/>
      <c r="AA49" s="173"/>
      <c r="AB49" s="174"/>
      <c r="AC49" s="172"/>
      <c r="AD49" s="173"/>
    </row>
    <row r="50" spans="2:30" x14ac:dyDescent="0.2">
      <c r="B50" s="80"/>
      <c r="C50" s="203"/>
      <c r="D50" s="204"/>
      <c r="E50" s="205"/>
      <c r="F50" s="112"/>
      <c r="J50" s="171"/>
      <c r="K50" s="172"/>
      <c r="L50" s="173"/>
      <c r="M50" s="171"/>
      <c r="N50" s="172"/>
      <c r="O50" s="173"/>
      <c r="P50" s="174"/>
      <c r="Q50" s="172"/>
      <c r="R50" s="173"/>
      <c r="S50" s="171"/>
      <c r="T50" s="172"/>
      <c r="U50" s="173"/>
      <c r="V50" s="174"/>
      <c r="W50" s="172"/>
      <c r="X50" s="173"/>
      <c r="Y50" s="171"/>
      <c r="Z50" s="172"/>
      <c r="AA50" s="173"/>
      <c r="AB50" s="174"/>
      <c r="AC50" s="172"/>
      <c r="AD50" s="173"/>
    </row>
    <row r="51" spans="2:30" ht="13.8" x14ac:dyDescent="0.25">
      <c r="B51" s="206"/>
      <c r="C51" s="207"/>
      <c r="D51" s="208" t="s">
        <v>320</v>
      </c>
      <c r="E51" s="21"/>
      <c r="I51" s="137"/>
      <c r="J51" s="137"/>
      <c r="K51" s="137"/>
      <c r="L51" s="137"/>
      <c r="M51" s="137"/>
      <c r="N51" s="137"/>
      <c r="O51" s="137"/>
      <c r="P51" s="137"/>
      <c r="Q51" s="137"/>
      <c r="R51" s="137"/>
      <c r="S51" s="112"/>
      <c r="T51" s="112"/>
      <c r="U51" s="112"/>
      <c r="V51" s="112"/>
    </row>
    <row r="53" spans="2:30" x14ac:dyDescent="0.2">
      <c r="I53" s="137"/>
      <c r="J53" s="137"/>
      <c r="K53" s="137"/>
      <c r="L53" s="137"/>
      <c r="M53" s="137"/>
      <c r="N53" s="137"/>
      <c r="O53" s="137"/>
      <c r="P53" s="137"/>
      <c r="Q53" s="137"/>
      <c r="R53" s="137"/>
      <c r="S53" s="112"/>
      <c r="T53" s="112"/>
      <c r="U53" s="112"/>
      <c r="V53" s="112"/>
    </row>
    <row r="54" spans="2:30" x14ac:dyDescent="0.2">
      <c r="I54" s="137"/>
      <c r="J54" s="137"/>
      <c r="K54" s="137"/>
      <c r="L54" s="137"/>
      <c r="M54" s="137"/>
      <c r="N54" s="137"/>
      <c r="O54" s="137"/>
      <c r="P54" s="137"/>
      <c r="Q54" s="137"/>
      <c r="R54" s="137"/>
      <c r="S54" s="112"/>
      <c r="T54" s="112"/>
      <c r="U54" s="112"/>
      <c r="V54" s="112"/>
    </row>
    <row r="55" spans="2:30" x14ac:dyDescent="0.2">
      <c r="I55" s="137"/>
      <c r="J55" s="137"/>
      <c r="K55" s="137"/>
      <c r="L55" s="137"/>
      <c r="M55" s="137"/>
      <c r="N55" s="137"/>
      <c r="O55" s="137"/>
      <c r="P55" s="137"/>
      <c r="Q55" s="137"/>
      <c r="R55" s="137"/>
      <c r="S55" s="112"/>
      <c r="T55" s="112"/>
      <c r="U55" s="112"/>
      <c r="V55" s="112"/>
    </row>
    <row r="56" spans="2:30" x14ac:dyDescent="0.2">
      <c r="I56" s="137"/>
      <c r="J56" s="137"/>
      <c r="K56" s="137"/>
      <c r="L56" s="137"/>
      <c r="M56" s="137"/>
      <c r="N56" s="137"/>
      <c r="O56" s="137"/>
      <c r="P56" s="137"/>
      <c r="Q56" s="137"/>
      <c r="R56" s="137"/>
      <c r="S56" s="112"/>
      <c r="T56" s="112"/>
      <c r="U56" s="112"/>
      <c r="V56" s="112"/>
    </row>
    <row r="57" spans="2:30" x14ac:dyDescent="0.2">
      <c r="F57" s="210"/>
      <c r="I57" s="137"/>
      <c r="J57" s="137"/>
      <c r="K57" s="137"/>
      <c r="L57" s="137"/>
      <c r="M57" s="137"/>
      <c r="N57" s="137"/>
      <c r="O57" s="137"/>
      <c r="P57" s="137"/>
      <c r="Q57" s="137"/>
      <c r="R57" s="137"/>
      <c r="S57" s="112"/>
      <c r="T57" s="112"/>
      <c r="U57" s="112"/>
      <c r="V57" s="112"/>
    </row>
    <row r="58" spans="2:30" x14ac:dyDescent="0.2">
      <c r="I58" s="137"/>
      <c r="J58" s="137"/>
      <c r="K58" s="137"/>
      <c r="L58" s="137"/>
      <c r="M58" s="137"/>
      <c r="N58" s="137"/>
      <c r="O58" s="137"/>
      <c r="P58" s="137"/>
      <c r="Q58" s="137"/>
      <c r="R58" s="137"/>
      <c r="S58" s="112"/>
      <c r="T58" s="112"/>
      <c r="U58" s="112"/>
      <c r="V58" s="112"/>
    </row>
    <row r="59" spans="2:30" x14ac:dyDescent="0.2">
      <c r="I59" s="137"/>
      <c r="J59" s="137"/>
      <c r="K59" s="137"/>
      <c r="L59" s="137"/>
      <c r="M59" s="137"/>
      <c r="N59" s="137"/>
      <c r="O59" s="137"/>
      <c r="P59" s="137"/>
      <c r="Q59" s="137"/>
      <c r="R59" s="137"/>
      <c r="S59" s="112"/>
      <c r="T59" s="112"/>
      <c r="U59" s="112"/>
      <c r="V59" s="112"/>
    </row>
    <row r="60" spans="2:30" ht="20.25" customHeight="1" x14ac:dyDescent="0.2">
      <c r="I60" s="137"/>
      <c r="J60" s="137"/>
      <c r="K60" s="137"/>
      <c r="L60" s="137"/>
      <c r="M60" s="137"/>
      <c r="N60" s="137"/>
      <c r="O60" s="137"/>
      <c r="P60" s="137"/>
      <c r="Q60" s="137"/>
      <c r="R60" s="137"/>
      <c r="S60" s="112"/>
      <c r="T60" s="112"/>
      <c r="U60" s="112"/>
      <c r="V60" s="112"/>
    </row>
    <row r="61" spans="2:30" ht="15" customHeight="1" x14ac:dyDescent="0.2">
      <c r="I61" s="137"/>
      <c r="J61" s="137"/>
      <c r="K61" s="137"/>
      <c r="L61" s="137"/>
      <c r="M61" s="137"/>
      <c r="N61" s="137"/>
      <c r="O61" s="137"/>
      <c r="P61" s="137"/>
      <c r="Q61" s="137"/>
      <c r="R61" s="137"/>
      <c r="S61" s="112"/>
      <c r="T61" s="112"/>
      <c r="U61" s="112"/>
      <c r="V61" s="112"/>
    </row>
    <row r="62" spans="2:30" ht="12.75" customHeight="1" x14ac:dyDescent="0.2">
      <c r="I62" s="137"/>
      <c r="J62" s="137"/>
      <c r="K62" s="137"/>
      <c r="L62" s="137"/>
      <c r="M62" s="137"/>
      <c r="N62" s="137"/>
      <c r="O62" s="137"/>
      <c r="P62" s="137"/>
      <c r="Q62" s="137"/>
      <c r="R62" s="137"/>
      <c r="S62" s="112"/>
      <c r="T62" s="112"/>
      <c r="U62" s="112"/>
      <c r="V62" s="112"/>
    </row>
    <row r="63" spans="2:30" x14ac:dyDescent="0.2">
      <c r="I63" s="137"/>
      <c r="J63" s="137"/>
      <c r="K63" s="137"/>
      <c r="L63" s="137"/>
      <c r="M63" s="137"/>
      <c r="N63" s="137"/>
      <c r="O63" s="137"/>
      <c r="P63" s="137"/>
      <c r="Q63" s="137"/>
      <c r="R63" s="137"/>
      <c r="S63" s="112"/>
      <c r="T63" s="112"/>
      <c r="U63" s="112"/>
      <c r="V63" s="112"/>
    </row>
    <row r="64" spans="2:30" x14ac:dyDescent="0.2">
      <c r="I64" s="137"/>
      <c r="J64" s="137"/>
      <c r="K64" s="137"/>
      <c r="L64" s="137"/>
      <c r="M64" s="137"/>
      <c r="N64" s="137"/>
      <c r="O64" s="137"/>
      <c r="P64" s="137"/>
      <c r="Q64" s="137"/>
      <c r="R64" s="137"/>
      <c r="S64" s="112"/>
      <c r="T64" s="112"/>
      <c r="U64" s="112"/>
      <c r="V64" s="112"/>
    </row>
    <row r="65" spans="9:30" x14ac:dyDescent="0.2">
      <c r="I65" s="137"/>
      <c r="J65" s="137"/>
      <c r="K65" s="137"/>
      <c r="L65" s="137"/>
      <c r="M65" s="137"/>
      <c r="N65" s="137"/>
      <c r="O65" s="137"/>
      <c r="P65" s="137"/>
      <c r="Q65" s="137"/>
      <c r="R65" s="137"/>
      <c r="S65" s="112"/>
      <c r="T65" s="112"/>
      <c r="U65" s="112"/>
      <c r="V65" s="112"/>
    </row>
    <row r="66" spans="9:30" x14ac:dyDescent="0.2">
      <c r="I66" s="155"/>
      <c r="J66" s="683"/>
      <c r="K66" s="683"/>
      <c r="L66" s="25"/>
      <c r="AB66" s="174"/>
      <c r="AC66" s="172"/>
      <c r="AD66" s="173"/>
    </row>
    <row r="67" spans="9:30" x14ac:dyDescent="0.2">
      <c r="J67" s="211"/>
      <c r="K67" s="212"/>
      <c r="L67" s="213"/>
      <c r="AB67" s="174"/>
      <c r="AC67" s="172"/>
      <c r="AD67" s="173"/>
    </row>
    <row r="68" spans="9:30" x14ac:dyDescent="0.2">
      <c r="J68" s="211"/>
      <c r="K68" s="214"/>
      <c r="L68" s="213"/>
      <c r="AB68" s="174"/>
      <c r="AC68" s="172"/>
      <c r="AD68" s="173"/>
    </row>
    <row r="69" spans="9:30" x14ac:dyDescent="0.2">
      <c r="J69" s="215"/>
      <c r="K69" s="214"/>
      <c r="L69" s="213"/>
    </row>
    <row r="71" spans="9:30" x14ac:dyDescent="0.2">
      <c r="I71" s="216"/>
      <c r="J71" s="683"/>
      <c r="K71" s="683"/>
      <c r="L71" s="25"/>
    </row>
    <row r="72" spans="9:30" x14ac:dyDescent="0.2">
      <c r="J72" s="217"/>
      <c r="K72" s="218"/>
      <c r="L72" s="219"/>
    </row>
    <row r="73" spans="9:30" x14ac:dyDescent="0.2">
      <c r="J73" s="217"/>
      <c r="K73" s="218"/>
      <c r="L73" s="219"/>
    </row>
    <row r="74" spans="9:30" x14ac:dyDescent="0.2">
      <c r="I74" s="137"/>
      <c r="J74" s="137"/>
      <c r="K74" s="137"/>
      <c r="L74" s="137"/>
    </row>
    <row r="75" spans="9:30" x14ac:dyDescent="0.2">
      <c r="I75" s="155"/>
      <c r="J75" s="683"/>
      <c r="K75" s="683"/>
      <c r="L75" s="25"/>
      <c r="M75" s="137"/>
      <c r="N75" s="137"/>
      <c r="O75" s="137"/>
      <c r="P75" s="137"/>
      <c r="Q75" s="137"/>
      <c r="R75" s="137"/>
      <c r="S75" s="112"/>
    </row>
    <row r="76" spans="9:30" x14ac:dyDescent="0.2">
      <c r="J76" s="211"/>
      <c r="K76" s="212"/>
      <c r="L76" s="213"/>
      <c r="M76" s="137"/>
      <c r="N76" s="137"/>
      <c r="O76" s="137"/>
      <c r="P76" s="137"/>
      <c r="Q76" s="137"/>
      <c r="R76" s="137"/>
      <c r="S76" s="112"/>
    </row>
    <row r="77" spans="9:30" x14ac:dyDescent="0.2">
      <c r="J77" s="215"/>
      <c r="K77" s="214"/>
      <c r="L77" s="213"/>
      <c r="M77" s="137"/>
      <c r="N77" s="137"/>
      <c r="O77" s="137"/>
      <c r="P77" s="137"/>
      <c r="Q77" s="137"/>
      <c r="R77" s="137"/>
      <c r="S77" s="112"/>
    </row>
    <row r="78" spans="9:30" x14ac:dyDescent="0.2">
      <c r="J78" s="215"/>
      <c r="K78" s="214"/>
      <c r="L78" s="213"/>
      <c r="M78" s="137"/>
      <c r="N78" s="137"/>
      <c r="O78" s="137"/>
      <c r="P78" s="137"/>
      <c r="Q78" s="137"/>
      <c r="R78" s="137"/>
      <c r="S78" s="112"/>
    </row>
    <row r="80" spans="9:30" x14ac:dyDescent="0.2">
      <c r="I80" s="155"/>
      <c r="J80" s="683"/>
      <c r="K80" s="683"/>
      <c r="L80" s="683"/>
      <c r="M80" s="683"/>
      <c r="N80" s="683"/>
      <c r="O80" s="683"/>
      <c r="P80" s="683"/>
      <c r="Q80" s="683"/>
      <c r="R80" s="683"/>
      <c r="S80" s="683"/>
      <c r="T80" s="683"/>
      <c r="U80" s="683"/>
      <c r="V80" s="683"/>
      <c r="W80" s="683"/>
      <c r="X80" s="683"/>
      <c r="Y80" s="683"/>
      <c r="Z80" s="683"/>
      <c r="AA80" s="683"/>
    </row>
    <row r="81" spans="9:27" ht="13.8" x14ac:dyDescent="0.2">
      <c r="I81" s="202"/>
      <c r="J81" s="683"/>
      <c r="K81" s="683"/>
      <c r="L81" s="25"/>
      <c r="M81" s="683"/>
      <c r="N81" s="683"/>
      <c r="O81" s="25"/>
      <c r="P81" s="683"/>
      <c r="Q81" s="683"/>
      <c r="R81" s="25"/>
      <c r="S81" s="683"/>
      <c r="T81" s="683"/>
      <c r="U81" s="25"/>
      <c r="V81" s="683"/>
      <c r="W81" s="683"/>
      <c r="X81" s="25"/>
      <c r="Y81" s="683"/>
      <c r="Z81" s="683"/>
      <c r="AA81" s="25"/>
    </row>
    <row r="82" spans="9:27" x14ac:dyDescent="0.2">
      <c r="J82" s="171"/>
      <c r="K82" s="172"/>
      <c r="L82" s="173"/>
      <c r="M82" s="171"/>
      <c r="N82" s="172"/>
      <c r="O82" s="173"/>
      <c r="P82" s="174"/>
      <c r="Q82" s="172"/>
      <c r="R82" s="173"/>
      <c r="S82" s="174"/>
      <c r="T82" s="172"/>
      <c r="U82" s="173"/>
      <c r="V82" s="174"/>
      <c r="W82" s="172"/>
      <c r="X82" s="173"/>
      <c r="Y82" s="174"/>
      <c r="Z82" s="172"/>
      <c r="AA82" s="173"/>
    </row>
    <row r="83" spans="9:27" x14ac:dyDescent="0.2">
      <c r="J83" s="171"/>
      <c r="K83" s="172"/>
      <c r="L83" s="173"/>
      <c r="M83" s="171"/>
      <c r="N83" s="172"/>
      <c r="O83" s="173"/>
      <c r="P83" s="174"/>
      <c r="Q83" s="172"/>
      <c r="R83" s="173"/>
      <c r="S83" s="174"/>
      <c r="T83" s="172"/>
      <c r="U83" s="173"/>
      <c r="V83" s="171"/>
      <c r="W83" s="172"/>
      <c r="X83" s="173"/>
      <c r="Y83" s="174"/>
      <c r="Z83" s="172"/>
      <c r="AA83" s="173"/>
    </row>
    <row r="84" spans="9:27" x14ac:dyDescent="0.2">
      <c r="I84" s="180"/>
      <c r="J84" s="171"/>
      <c r="K84" s="172"/>
      <c r="L84" s="173"/>
      <c r="M84" s="171"/>
      <c r="N84" s="172"/>
      <c r="O84" s="173"/>
      <c r="P84" s="174"/>
      <c r="Q84" s="172"/>
      <c r="R84" s="173"/>
      <c r="S84" s="174"/>
      <c r="T84" s="172"/>
      <c r="U84" s="173"/>
      <c r="V84" s="171"/>
      <c r="W84" s="172"/>
      <c r="X84" s="173"/>
      <c r="Y84" s="174"/>
      <c r="Z84" s="172"/>
      <c r="AA84" s="173"/>
    </row>
  </sheetData>
  <mergeCells count="61">
    <mergeCell ref="I25:I26"/>
    <mergeCell ref="J25:L25"/>
    <mergeCell ref="M25:O25"/>
    <mergeCell ref="A1:H1"/>
    <mergeCell ref="J15:L15"/>
    <mergeCell ref="M15:O15"/>
    <mergeCell ref="J16:K16"/>
    <mergeCell ref="M16:N16"/>
    <mergeCell ref="V25:X25"/>
    <mergeCell ref="Y25:AA25"/>
    <mergeCell ref="AB25:AD25"/>
    <mergeCell ref="J26:K26"/>
    <mergeCell ref="M26:N26"/>
    <mergeCell ref="P26:Q26"/>
    <mergeCell ref="S26:T26"/>
    <mergeCell ref="V26:W26"/>
    <mergeCell ref="Y26:Z26"/>
    <mergeCell ref="AB26:AC26"/>
    <mergeCell ref="J31:K31"/>
    <mergeCell ref="M31:N31"/>
    <mergeCell ref="P31:Q31"/>
    <mergeCell ref="P25:R25"/>
    <mergeCell ref="S25:U25"/>
    <mergeCell ref="J30:L30"/>
    <mergeCell ref="M30:O30"/>
    <mergeCell ref="P30:R30"/>
    <mergeCell ref="J39:L39"/>
    <mergeCell ref="M39:O39"/>
    <mergeCell ref="P39:R39"/>
    <mergeCell ref="J40:K40"/>
    <mergeCell ref="M40:N40"/>
    <mergeCell ref="P40:Q40"/>
    <mergeCell ref="D42:F42"/>
    <mergeCell ref="J47:L47"/>
    <mergeCell ref="M47:O47"/>
    <mergeCell ref="P47:R47"/>
    <mergeCell ref="S47:U47"/>
    <mergeCell ref="Y47:AA47"/>
    <mergeCell ref="AB47:AD47"/>
    <mergeCell ref="B48:D48"/>
    <mergeCell ref="J48:K48"/>
    <mergeCell ref="M48:N48"/>
    <mergeCell ref="P48:Q48"/>
    <mergeCell ref="S48:T48"/>
    <mergeCell ref="V48:W48"/>
    <mergeCell ref="V47:X47"/>
    <mergeCell ref="J66:K66"/>
    <mergeCell ref="J71:K71"/>
    <mergeCell ref="J75:K75"/>
    <mergeCell ref="J80:L80"/>
    <mergeCell ref="M80:O80"/>
    <mergeCell ref="S80:U80"/>
    <mergeCell ref="V80:X80"/>
    <mergeCell ref="Y80:AA80"/>
    <mergeCell ref="J81:K81"/>
    <mergeCell ref="M81:N81"/>
    <mergeCell ref="P81:Q81"/>
    <mergeCell ref="S81:T81"/>
    <mergeCell ref="V81:W81"/>
    <mergeCell ref="Y81:Z81"/>
    <mergeCell ref="P80:R80"/>
  </mergeCells>
  <conditionalFormatting sqref="G33 G26 G30 D17:F17 G36 G39 G20 G23">
    <cfRule type="cellIs" dxfId="50" priority="8" stopIfTrue="1" operator="notEqual">
      <formula>0</formula>
    </cfRule>
  </conditionalFormatting>
  <conditionalFormatting sqref="D20:F20">
    <cfRule type="cellIs" dxfId="49" priority="7" stopIfTrue="1" operator="notEqual">
      <formula>0</formula>
    </cfRule>
  </conditionalFormatting>
  <conditionalFormatting sqref="D23:F23">
    <cfRule type="cellIs" dxfId="48" priority="6" stopIfTrue="1" operator="notEqual">
      <formula>0</formula>
    </cfRule>
  </conditionalFormatting>
  <conditionalFormatting sqref="D26:F26">
    <cfRule type="cellIs" dxfId="47" priority="5" stopIfTrue="1" operator="notEqual">
      <formula>0</formula>
    </cfRule>
  </conditionalFormatting>
  <conditionalFormatting sqref="D30:F30">
    <cfRule type="cellIs" dxfId="46" priority="4" stopIfTrue="1" operator="notEqual">
      <formula>0</formula>
    </cfRule>
  </conditionalFormatting>
  <conditionalFormatting sqref="D33:F33">
    <cfRule type="cellIs" dxfId="45" priority="3" stopIfTrue="1" operator="notEqual">
      <formula>0</formula>
    </cfRule>
  </conditionalFormatting>
  <conditionalFormatting sqref="D36:F36">
    <cfRule type="cellIs" dxfId="44" priority="2" stopIfTrue="1" operator="notEqual">
      <formula>0</formula>
    </cfRule>
  </conditionalFormatting>
  <conditionalFormatting sqref="D39:F39">
    <cfRule type="cellIs" dxfId="43" priority="1" stopIfTrue="1" operator="notEqual">
      <formula>0</formula>
    </cfRule>
  </conditionalFormatting>
  <pageMargins left="0.70866141732283472" right="0.70866141732283472" top="0.55118110236220474" bottom="0.74803149606299213" header="0.31496062992125984" footer="0.31496062992125984"/>
  <pageSetup paperSize="9" scale="41" orientation="portrait" horizontalDpi="180" verticalDpi="18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A1:AD67"/>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7.88671875" style="11" customWidth="1"/>
    <col min="8" max="8" width="18.109375" style="11" customWidth="1"/>
    <col min="9" max="9" width="29.88671875" style="111" customWidth="1"/>
    <col min="10" max="10" width="10.5546875" style="111" customWidth="1"/>
    <col min="11" max="11" width="9.88671875" style="111" customWidth="1"/>
    <col min="12" max="12" width="10.88671875" style="111" customWidth="1"/>
    <col min="13" max="13" width="13.5546875" style="111" customWidth="1"/>
    <col min="14" max="14" width="17.33203125" style="111" customWidth="1"/>
    <col min="15" max="15" width="10" style="111" customWidth="1"/>
    <col min="16" max="19" width="9.109375" style="111"/>
    <col min="20" max="30" width="9.109375" style="11"/>
    <col min="31" max="16384" width="9.109375" style="21"/>
  </cols>
  <sheetData>
    <row r="1" spans="1:15" ht="42" customHeight="1" x14ac:dyDescent="0.25">
      <c r="A1" s="667" t="s">
        <v>411</v>
      </c>
      <c r="B1" s="690"/>
      <c r="C1" s="690"/>
      <c r="D1" s="690"/>
      <c r="E1" s="690"/>
      <c r="F1" s="690"/>
      <c r="G1" s="690"/>
      <c r="H1" s="690"/>
    </row>
    <row r="2" spans="1:15" x14ac:dyDescent="0.25">
      <c r="A2" s="11"/>
    </row>
    <row r="3" spans="1:15" x14ac:dyDescent="0.25">
      <c r="A3" s="220" t="s">
        <v>412</v>
      </c>
      <c r="B3" s="221" t="s">
        <v>413</v>
      </c>
    </row>
    <row r="4" spans="1:15" ht="20.399999999999999" x14ac:dyDescent="0.25">
      <c r="A4" s="116" t="s">
        <v>365</v>
      </c>
      <c r="B4" s="222" t="s">
        <v>366</v>
      </c>
      <c r="C4" s="116" t="s">
        <v>367</v>
      </c>
      <c r="D4" s="116" t="s">
        <v>368</v>
      </c>
      <c r="E4" s="116" t="s">
        <v>414</v>
      </c>
      <c r="F4" s="116" t="s">
        <v>415</v>
      </c>
      <c r="G4" s="116" t="s">
        <v>371</v>
      </c>
      <c r="H4" s="118" t="s">
        <v>372</v>
      </c>
    </row>
    <row r="5" spans="1:15" ht="40.799999999999997" x14ac:dyDescent="0.25">
      <c r="A5" s="223">
        <v>1</v>
      </c>
      <c r="B5" s="224"/>
      <c r="C5" s="122" t="s">
        <v>373</v>
      </c>
      <c r="D5" s="123"/>
      <c r="E5" s="124"/>
      <c r="F5" s="125" t="e">
        <f>D5/E5</f>
        <v>#DIV/0!</v>
      </c>
      <c r="G5" s="126" t="s">
        <v>374</v>
      </c>
      <c r="H5" s="135"/>
    </row>
    <row r="6" spans="1:15" x14ac:dyDescent="0.25">
      <c r="A6" s="223">
        <v>2</v>
      </c>
      <c r="B6" s="224"/>
      <c r="C6" s="225"/>
      <c r="D6" s="123"/>
      <c r="E6" s="124"/>
      <c r="F6" s="125" t="e">
        <f>D6/E6</f>
        <v>#DIV/0!</v>
      </c>
      <c r="G6" s="134"/>
      <c r="H6" s="135"/>
    </row>
    <row r="7" spans="1:15" x14ac:dyDescent="0.25">
      <c r="A7" s="223">
        <v>3</v>
      </c>
      <c r="B7" s="224"/>
      <c r="C7" s="225"/>
      <c r="D7" s="123"/>
      <c r="E7" s="124"/>
      <c r="F7" s="125" t="e">
        <f>D7/E7</f>
        <v>#DIV/0!</v>
      </c>
      <c r="G7" s="134"/>
      <c r="H7" s="135"/>
    </row>
    <row r="8" spans="1:15" x14ac:dyDescent="0.25">
      <c r="A8" s="11"/>
      <c r="D8" s="111"/>
      <c r="E8" s="111"/>
      <c r="F8" s="139" t="e">
        <f>AVERAGE(F5:F7)</f>
        <v>#DIV/0!</v>
      </c>
      <c r="G8" s="32"/>
      <c r="H8" s="143"/>
    </row>
    <row r="9" spans="1:15" x14ac:dyDescent="0.25">
      <c r="A9" s="11"/>
      <c r="F9" s="111"/>
      <c r="G9" s="111"/>
      <c r="H9" s="226"/>
    </row>
    <row r="10" spans="1:15" x14ac:dyDescent="0.25">
      <c r="B10" s="145" t="s">
        <v>376</v>
      </c>
      <c r="C10" s="145" t="s">
        <v>377</v>
      </c>
      <c r="D10" s="145" t="str">
        <f>CONCATENATE($A$4,A5)</f>
        <v>Аналог №1</v>
      </c>
      <c r="E10" s="145" t="str">
        <f>CONCATENATE($A$4,A6)</f>
        <v>Аналог №2</v>
      </c>
      <c r="F10" s="145" t="str">
        <f>CONCATENATE($A$4,A7)</f>
        <v>Аналог №3</v>
      </c>
      <c r="I10" s="152"/>
      <c r="N10" s="152"/>
      <c r="O10" s="227"/>
    </row>
    <row r="11" spans="1:15" ht="15" customHeight="1" x14ac:dyDescent="0.25">
      <c r="B11" s="146" t="s">
        <v>416</v>
      </c>
      <c r="C11" s="147" t="str">
        <f>$A$3</f>
        <v>База</v>
      </c>
      <c r="D11" s="147" t="str">
        <f>$A$3</f>
        <v>База</v>
      </c>
      <c r="E11" s="147" t="str">
        <f>$A$3</f>
        <v>База</v>
      </c>
      <c r="F11" s="147" t="str">
        <f>$A$3</f>
        <v>База</v>
      </c>
      <c r="I11" s="110"/>
      <c r="J11" s="683"/>
      <c r="K11" s="683"/>
      <c r="L11" s="683"/>
      <c r="M11" s="683"/>
      <c r="N11" s="683"/>
      <c r="O11" s="683"/>
    </row>
    <row r="12" spans="1:15" ht="15" customHeight="1" x14ac:dyDescent="0.25">
      <c r="B12" s="146" t="s">
        <v>368</v>
      </c>
      <c r="C12" s="147" t="s">
        <v>379</v>
      </c>
      <c r="D12" s="228">
        <f>D5</f>
        <v>0</v>
      </c>
      <c r="E12" s="228">
        <f>D6</f>
        <v>0</v>
      </c>
      <c r="F12" s="228">
        <f>D7</f>
        <v>0</v>
      </c>
      <c r="I12" s="155"/>
      <c r="J12" s="683"/>
      <c r="K12" s="683"/>
      <c r="L12" s="25"/>
      <c r="M12" s="683"/>
      <c r="N12" s="683"/>
      <c r="O12" s="25"/>
    </row>
    <row r="13" spans="1:15" ht="15" customHeight="1" x14ac:dyDescent="0.25">
      <c r="B13" s="146" t="s">
        <v>417</v>
      </c>
      <c r="C13" s="229">
        <f>SUM(D60:D61)</f>
        <v>0</v>
      </c>
      <c r="D13" s="150">
        <f>E5</f>
        <v>0</v>
      </c>
      <c r="E13" s="150">
        <f>E6</f>
        <v>0</v>
      </c>
      <c r="F13" s="150">
        <f>E7</f>
        <v>0</v>
      </c>
      <c r="I13" s="180"/>
      <c r="J13" s="230"/>
      <c r="K13" s="158"/>
      <c r="L13" s="159"/>
      <c r="M13" s="157"/>
      <c r="N13" s="158"/>
      <c r="O13" s="159"/>
    </row>
    <row r="14" spans="1:15" ht="15" customHeight="1" x14ac:dyDescent="0.25">
      <c r="B14" s="146" t="s">
        <v>418</v>
      </c>
      <c r="C14" s="231">
        <f>D62</f>
        <v>0</v>
      </c>
      <c r="D14" s="232"/>
      <c r="E14" s="233"/>
      <c r="F14" s="233"/>
      <c r="I14" s="180"/>
      <c r="J14" s="230"/>
      <c r="K14" s="158"/>
      <c r="L14" s="159"/>
      <c r="M14" s="157"/>
      <c r="N14" s="158"/>
      <c r="O14" s="159"/>
    </row>
    <row r="15" spans="1:15" ht="15.75" customHeight="1" x14ac:dyDescent="0.25">
      <c r="B15" s="146" t="s">
        <v>391</v>
      </c>
      <c r="C15" s="168" t="s">
        <v>234</v>
      </c>
      <c r="D15" s="168" t="s">
        <v>234</v>
      </c>
      <c r="E15" s="168" t="s">
        <v>234</v>
      </c>
      <c r="F15" s="168" t="s">
        <v>234</v>
      </c>
      <c r="I15" s="180"/>
      <c r="J15" s="230"/>
      <c r="K15" s="158"/>
      <c r="L15" s="159"/>
      <c r="M15" s="157"/>
      <c r="N15" s="158"/>
      <c r="O15" s="159"/>
    </row>
    <row r="16" spans="1:15" ht="15" customHeight="1" x14ac:dyDescent="0.25">
      <c r="B16" s="146" t="s">
        <v>223</v>
      </c>
      <c r="C16" s="166" t="s">
        <v>58</v>
      </c>
      <c r="D16" s="166" t="s">
        <v>58</v>
      </c>
      <c r="E16" s="166" t="s">
        <v>58</v>
      </c>
      <c r="F16" s="166" t="s">
        <v>58</v>
      </c>
      <c r="I16" s="180"/>
      <c r="J16" s="230"/>
      <c r="K16" s="158"/>
      <c r="L16" s="159"/>
      <c r="M16" s="157"/>
      <c r="N16" s="158"/>
      <c r="O16" s="159"/>
    </row>
    <row r="17" spans="2:17" ht="20.399999999999999" x14ac:dyDescent="0.25">
      <c r="B17" s="146" t="s">
        <v>389</v>
      </c>
      <c r="C17" s="166" t="s">
        <v>419</v>
      </c>
      <c r="D17" s="166" t="s">
        <v>420</v>
      </c>
      <c r="E17" s="166" t="s">
        <v>420</v>
      </c>
      <c r="F17" s="166" t="s">
        <v>420</v>
      </c>
      <c r="I17" s="180"/>
      <c r="J17" s="157"/>
      <c r="K17" s="158"/>
      <c r="L17" s="159"/>
      <c r="M17" s="157"/>
      <c r="N17" s="158"/>
      <c r="O17" s="159"/>
    </row>
    <row r="18" spans="2:17" x14ac:dyDescent="0.25">
      <c r="B18" s="146" t="s">
        <v>421</v>
      </c>
      <c r="C18" s="147" t="s">
        <v>379</v>
      </c>
      <c r="D18" s="151" t="e">
        <f>ROUND(D12/D13,0)</f>
        <v>#DIV/0!</v>
      </c>
      <c r="E18" s="151" t="e">
        <f>ROUND(E12/E13,0)</f>
        <v>#DIV/0!</v>
      </c>
      <c r="F18" s="151" t="e">
        <f>ROUND(F12/F13,0)</f>
        <v>#DIV/0!</v>
      </c>
    </row>
    <row r="19" spans="2:17" ht="15" customHeight="1" x14ac:dyDescent="0.25">
      <c r="B19" s="153" t="s">
        <v>382</v>
      </c>
      <c r="C19" s="153"/>
      <c r="D19" s="153"/>
      <c r="E19" s="153"/>
      <c r="F19" s="153"/>
      <c r="G19" s="234"/>
      <c r="I19" s="235"/>
      <c r="J19" s="683"/>
      <c r="K19" s="683"/>
      <c r="L19" s="25"/>
    </row>
    <row r="20" spans="2:17" ht="15" customHeight="1" x14ac:dyDescent="0.25">
      <c r="B20" s="146" t="s">
        <v>383</v>
      </c>
      <c r="C20" s="147" t="s">
        <v>384</v>
      </c>
      <c r="D20" s="147" t="s">
        <v>385</v>
      </c>
      <c r="E20" s="147" t="s">
        <v>385</v>
      </c>
      <c r="F20" s="147" t="s">
        <v>385</v>
      </c>
      <c r="G20" s="236"/>
      <c r="I20" s="26"/>
      <c r="J20" s="211"/>
      <c r="K20" s="212"/>
      <c r="L20" s="213"/>
    </row>
    <row r="21" spans="2:17" x14ac:dyDescent="0.25">
      <c r="B21" s="146" t="s">
        <v>386</v>
      </c>
      <c r="C21" s="147" t="s">
        <v>52</v>
      </c>
      <c r="D21" s="156">
        <f>-$L$13</f>
        <v>0</v>
      </c>
      <c r="E21" s="156">
        <f>-$L$13</f>
        <v>0</v>
      </c>
      <c r="F21" s="156">
        <f>-$L$13</f>
        <v>0</v>
      </c>
      <c r="G21" s="237"/>
      <c r="I21" s="26"/>
      <c r="J21" s="211"/>
      <c r="K21" s="212"/>
      <c r="L21" s="213"/>
    </row>
    <row r="22" spans="2:17" x14ac:dyDescent="0.25">
      <c r="B22" s="146" t="s">
        <v>422</v>
      </c>
      <c r="C22" s="147" t="s">
        <v>379</v>
      </c>
      <c r="D22" s="160" t="e">
        <f>ROUND(D18+D18*D21,0)</f>
        <v>#DIV/0!</v>
      </c>
      <c r="E22" s="160" t="e">
        <f>ROUND(E18+E18*E21,0)</f>
        <v>#DIV/0!</v>
      </c>
      <c r="F22" s="160" t="e">
        <f>ROUND(F18+F18*F21,0)</f>
        <v>#DIV/0!</v>
      </c>
      <c r="G22" s="234"/>
      <c r="I22" s="26"/>
      <c r="J22" s="211"/>
      <c r="K22" s="212"/>
      <c r="L22" s="213"/>
    </row>
    <row r="23" spans="2:17" ht="30.6" x14ac:dyDescent="0.25">
      <c r="B23" s="146" t="s">
        <v>423</v>
      </c>
      <c r="C23" s="168" t="s">
        <v>424</v>
      </c>
      <c r="D23" s="168" t="s">
        <v>424</v>
      </c>
      <c r="E23" s="168" t="s">
        <v>424</v>
      </c>
      <c r="F23" s="168" t="s">
        <v>424</v>
      </c>
      <c r="G23" s="236"/>
      <c r="I23" s="26"/>
      <c r="J23" s="211"/>
      <c r="K23" s="212"/>
      <c r="L23" s="213"/>
    </row>
    <row r="24" spans="2:17" x14ac:dyDescent="0.25">
      <c r="B24" s="146" t="s">
        <v>388</v>
      </c>
      <c r="C24" s="147" t="s">
        <v>52</v>
      </c>
      <c r="D24" s="162">
        <v>1</v>
      </c>
      <c r="E24" s="162">
        <v>1</v>
      </c>
      <c r="F24" s="162">
        <v>1</v>
      </c>
      <c r="G24" s="238"/>
    </row>
    <row r="25" spans="2:17" x14ac:dyDescent="0.25">
      <c r="B25" s="146" t="s">
        <v>422</v>
      </c>
      <c r="C25" s="147" t="s">
        <v>379</v>
      </c>
      <c r="D25" s="164" t="e">
        <f>ROUND(D22*D24,0)</f>
        <v>#DIV/0!</v>
      </c>
      <c r="E25" s="164" t="e">
        <f>ROUND(E22*E24,0)</f>
        <v>#DIV/0!</v>
      </c>
      <c r="F25" s="164" t="e">
        <f>ROUND(F22*F24,0)</f>
        <v>#DIV/0!</v>
      </c>
      <c r="G25" s="234"/>
      <c r="I25" s="235"/>
      <c r="J25" s="683"/>
      <c r="K25" s="683"/>
      <c r="L25" s="25"/>
    </row>
    <row r="26" spans="2:17" x14ac:dyDescent="0.25">
      <c r="B26" s="146" t="s">
        <v>425</v>
      </c>
      <c r="C26" s="224"/>
      <c r="D26" s="239"/>
      <c r="E26" s="239"/>
      <c r="F26" s="239"/>
      <c r="G26" s="234"/>
      <c r="I26" s="26"/>
      <c r="J26" s="214"/>
      <c r="K26" s="211"/>
      <c r="L26" s="213"/>
    </row>
    <row r="27" spans="2:17" x14ac:dyDescent="0.25">
      <c r="B27" s="146" t="s">
        <v>388</v>
      </c>
      <c r="C27" s="147"/>
      <c r="D27" s="162">
        <v>1</v>
      </c>
      <c r="E27" s="162">
        <v>1</v>
      </c>
      <c r="F27" s="162">
        <v>1</v>
      </c>
      <c r="G27" s="234"/>
      <c r="I27" s="26"/>
      <c r="J27" s="214"/>
      <c r="K27" s="211"/>
      <c r="L27" s="213"/>
    </row>
    <row r="28" spans="2:17" x14ac:dyDescent="0.25">
      <c r="B28" s="146" t="s">
        <v>422</v>
      </c>
      <c r="C28" s="147" t="s">
        <v>379</v>
      </c>
      <c r="D28" s="164" t="e">
        <f>ROUND(D25*D27,0)</f>
        <v>#DIV/0!</v>
      </c>
      <c r="E28" s="164" t="e">
        <f>ROUND(E25*E27,0)</f>
        <v>#DIV/0!</v>
      </c>
      <c r="F28" s="164" t="e">
        <f>ROUND(F25*F27,0)</f>
        <v>#DIV/0!</v>
      </c>
      <c r="G28" s="234"/>
    </row>
    <row r="29" spans="2:17" ht="15" customHeight="1" x14ac:dyDescent="0.25">
      <c r="B29" s="240" t="s">
        <v>366</v>
      </c>
      <c r="C29" s="49" t="str">
        <f>B3</f>
        <v>адрес</v>
      </c>
      <c r="D29" s="49">
        <f>B5</f>
        <v>0</v>
      </c>
      <c r="E29" s="49">
        <f>B6</f>
        <v>0</v>
      </c>
      <c r="F29" s="49">
        <f>B7</f>
        <v>0</v>
      </c>
      <c r="G29" s="241"/>
      <c r="I29" s="687"/>
      <c r="J29" s="688"/>
      <c r="K29" s="688"/>
      <c r="L29" s="688"/>
      <c r="N29" s="687"/>
      <c r="O29" s="689"/>
      <c r="P29" s="689"/>
      <c r="Q29" s="689"/>
    </row>
    <row r="30" spans="2:17" ht="15" customHeight="1" x14ac:dyDescent="0.25">
      <c r="B30" s="240" t="s">
        <v>395</v>
      </c>
      <c r="C30" s="121"/>
      <c r="D30" s="121"/>
      <c r="E30" s="121"/>
      <c r="F30" s="121"/>
      <c r="G30" s="241"/>
      <c r="I30" s="25"/>
      <c r="J30" s="683"/>
      <c r="K30" s="683"/>
      <c r="L30" s="25"/>
      <c r="N30" s="25"/>
      <c r="O30" s="683"/>
      <c r="P30" s="683"/>
      <c r="Q30" s="25"/>
    </row>
    <row r="31" spans="2:17" ht="15" customHeight="1" x14ac:dyDescent="0.25">
      <c r="B31" s="146" t="s">
        <v>388</v>
      </c>
      <c r="C31" s="147" t="s">
        <v>52</v>
      </c>
      <c r="D31" s="162">
        <v>1</v>
      </c>
      <c r="E31" s="162">
        <v>1</v>
      </c>
      <c r="F31" s="162">
        <v>1</v>
      </c>
      <c r="G31" s="242"/>
      <c r="I31" s="180"/>
      <c r="J31" s="173"/>
      <c r="K31" s="173"/>
      <c r="L31" s="173"/>
      <c r="N31" s="180"/>
      <c r="O31" s="173"/>
      <c r="P31" s="173"/>
      <c r="Q31" s="173"/>
    </row>
    <row r="32" spans="2:17" ht="15" customHeight="1" x14ac:dyDescent="0.25">
      <c r="B32" s="146" t="s">
        <v>422</v>
      </c>
      <c r="C32" s="147" t="s">
        <v>379</v>
      </c>
      <c r="D32" s="160" t="e">
        <f>ROUND(D28*D31,0)</f>
        <v>#DIV/0!</v>
      </c>
      <c r="E32" s="160" t="e">
        <f>ROUND(E28*E31,0)</f>
        <v>#DIV/0!</v>
      </c>
      <c r="F32" s="160" t="e">
        <f>ROUND(F28*F31,0)</f>
        <v>#DIV/0!</v>
      </c>
      <c r="G32" s="238"/>
      <c r="I32" s="180"/>
      <c r="J32" s="183"/>
      <c r="K32" s="174"/>
      <c r="L32" s="173"/>
      <c r="N32" s="180"/>
      <c r="O32" s="183"/>
      <c r="P32" s="171"/>
      <c r="Q32" s="173"/>
    </row>
    <row r="33" spans="2:17" ht="15" customHeight="1" x14ac:dyDescent="0.25">
      <c r="B33" s="240" t="s">
        <v>37</v>
      </c>
      <c r="C33" s="243"/>
      <c r="D33" s="243"/>
      <c r="E33" s="243"/>
      <c r="F33" s="243"/>
      <c r="G33" s="241"/>
      <c r="I33" s="180"/>
      <c r="J33" s="172"/>
      <c r="K33" s="171"/>
      <c r="L33" s="173"/>
      <c r="N33" s="180"/>
      <c r="O33" s="172"/>
      <c r="P33" s="171"/>
      <c r="Q33" s="173"/>
    </row>
    <row r="34" spans="2:17" x14ac:dyDescent="0.25">
      <c r="B34" s="146" t="s">
        <v>402</v>
      </c>
      <c r="C34" s="147" t="s">
        <v>52</v>
      </c>
      <c r="D34" s="162">
        <v>1</v>
      </c>
      <c r="E34" s="162">
        <v>1</v>
      </c>
      <c r="F34" s="162">
        <v>1</v>
      </c>
      <c r="G34" s="244"/>
      <c r="I34" s="180"/>
      <c r="J34" s="172"/>
      <c r="K34" s="171"/>
      <c r="L34" s="173"/>
      <c r="N34" s="180"/>
      <c r="O34" s="172"/>
      <c r="P34" s="171"/>
      <c r="Q34" s="173"/>
    </row>
    <row r="35" spans="2:17" x14ac:dyDescent="0.25">
      <c r="B35" s="146" t="s">
        <v>422</v>
      </c>
      <c r="C35" s="147" t="s">
        <v>379</v>
      </c>
      <c r="D35" s="160" t="e">
        <f>ROUND(D32*D34,0)</f>
        <v>#DIV/0!</v>
      </c>
      <c r="E35" s="160" t="e">
        <f>ROUND(E32*E34,0)</f>
        <v>#DIV/0!</v>
      </c>
      <c r="F35" s="160" t="e">
        <f>ROUND(F32*F34,0)</f>
        <v>#DIV/0!</v>
      </c>
      <c r="G35" s="238"/>
      <c r="I35" s="180"/>
      <c r="J35" s="172"/>
      <c r="K35" s="171"/>
      <c r="L35" s="173"/>
      <c r="N35" s="180"/>
      <c r="O35" s="183"/>
      <c r="P35" s="171"/>
      <c r="Q35" s="173"/>
    </row>
    <row r="36" spans="2:17" x14ac:dyDescent="0.25">
      <c r="B36" s="146" t="s">
        <v>426</v>
      </c>
      <c r="C36" s="147" t="s">
        <v>5</v>
      </c>
      <c r="D36" s="147" t="s">
        <v>5</v>
      </c>
      <c r="E36" s="147" t="s">
        <v>5</v>
      </c>
      <c r="F36" s="147" t="s">
        <v>5</v>
      </c>
      <c r="G36" s="234"/>
      <c r="N36" s="180"/>
      <c r="O36" s="172"/>
      <c r="P36" s="171"/>
      <c r="Q36" s="173"/>
    </row>
    <row r="37" spans="2:17" x14ac:dyDescent="0.25">
      <c r="B37" s="146" t="s">
        <v>427</v>
      </c>
      <c r="C37" s="245"/>
      <c r="D37" s="245"/>
      <c r="E37" s="245"/>
      <c r="F37" s="245"/>
      <c r="G37" s="234"/>
    </row>
    <row r="38" spans="2:17" ht="15" customHeight="1" x14ac:dyDescent="0.25">
      <c r="B38" s="146" t="s">
        <v>428</v>
      </c>
      <c r="C38" s="243" t="s">
        <v>429</v>
      </c>
      <c r="D38" s="243" t="s">
        <v>429</v>
      </c>
      <c r="E38" s="243" t="s">
        <v>429</v>
      </c>
      <c r="F38" s="243" t="s">
        <v>429</v>
      </c>
      <c r="G38" s="234"/>
      <c r="I38" s="144"/>
      <c r="J38" s="683"/>
      <c r="K38" s="683"/>
      <c r="L38" s="25"/>
    </row>
    <row r="39" spans="2:17" x14ac:dyDescent="0.25">
      <c r="B39" s="146" t="s">
        <v>388</v>
      </c>
      <c r="C39" s="147" t="s">
        <v>52</v>
      </c>
      <c r="D39" s="162">
        <v>1</v>
      </c>
      <c r="E39" s="162">
        <v>1</v>
      </c>
      <c r="F39" s="162">
        <v>1</v>
      </c>
      <c r="H39" s="246"/>
      <c r="I39" s="26"/>
      <c r="J39" s="214"/>
      <c r="K39" s="211"/>
      <c r="L39" s="213"/>
    </row>
    <row r="40" spans="2:17" ht="15" customHeight="1" x14ac:dyDescent="0.25">
      <c r="B40" s="146" t="s">
        <v>422</v>
      </c>
      <c r="C40" s="147" t="s">
        <v>379</v>
      </c>
      <c r="D40" s="160" t="e">
        <f>ROUND(D35*D39,0)</f>
        <v>#DIV/0!</v>
      </c>
      <c r="E40" s="160" t="e">
        <f>ROUND(E35*E39,0)</f>
        <v>#DIV/0!</v>
      </c>
      <c r="F40" s="160" t="e">
        <f>ROUND(F35*F39,0)</f>
        <v>#DIV/0!</v>
      </c>
      <c r="G40" s="247"/>
      <c r="H40" s="248"/>
      <c r="I40" s="26"/>
      <c r="J40" s="214"/>
      <c r="K40" s="211"/>
      <c r="L40" s="213"/>
    </row>
    <row r="41" spans="2:17" x14ac:dyDescent="0.25">
      <c r="B41" s="146" t="s">
        <v>430</v>
      </c>
      <c r="C41" s="147">
        <f>C13</f>
        <v>0</v>
      </c>
      <c r="D41" s="249">
        <f>D13</f>
        <v>0</v>
      </c>
      <c r="E41" s="249">
        <f>E13</f>
        <v>0</v>
      </c>
      <c r="F41" s="249">
        <f>F13</f>
        <v>0</v>
      </c>
      <c r="H41" s="250"/>
    </row>
    <row r="42" spans="2:17" x14ac:dyDescent="0.25">
      <c r="B42" s="146" t="s">
        <v>431</v>
      </c>
      <c r="C42" s="251"/>
      <c r="D42" s="162">
        <v>1</v>
      </c>
      <c r="E42" s="162">
        <v>1</v>
      </c>
      <c r="F42" s="162">
        <v>1</v>
      </c>
      <c r="I42" s="144"/>
      <c r="J42" s="683"/>
      <c r="K42" s="683"/>
      <c r="L42" s="25"/>
    </row>
    <row r="43" spans="2:17" x14ac:dyDescent="0.25">
      <c r="B43" s="146" t="s">
        <v>422</v>
      </c>
      <c r="C43" s="147" t="s">
        <v>379</v>
      </c>
      <c r="D43" s="151" t="e">
        <f>ROUND(D40*D42,0)</f>
        <v>#DIV/0!</v>
      </c>
      <c r="E43" s="151" t="e">
        <f>ROUND(E40*E42,0)</f>
        <v>#DIV/0!</v>
      </c>
      <c r="F43" s="151" t="e">
        <f>ROUND(F40*F42,0)</f>
        <v>#DIV/0!</v>
      </c>
      <c r="I43" s="26"/>
      <c r="J43" s="211"/>
      <c r="K43" s="214"/>
      <c r="L43" s="213"/>
    </row>
    <row r="44" spans="2:17" x14ac:dyDescent="0.25">
      <c r="B44" s="146" t="s">
        <v>432</v>
      </c>
      <c r="C44" s="252">
        <f>C14/10000</f>
        <v>0</v>
      </c>
      <c r="D44" s="252">
        <f>D14/10000</f>
        <v>0</v>
      </c>
      <c r="E44" s="252">
        <f>E14/10000</f>
        <v>0</v>
      </c>
      <c r="F44" s="252">
        <f>F14/10000</f>
        <v>0</v>
      </c>
      <c r="I44" s="26"/>
      <c r="J44" s="214"/>
      <c r="K44" s="211"/>
      <c r="L44" s="213"/>
    </row>
    <row r="45" spans="2:17" ht="20.399999999999999" x14ac:dyDescent="0.25">
      <c r="B45" s="253" t="s">
        <v>433</v>
      </c>
      <c r="C45" s="147"/>
      <c r="D45" s="162">
        <v>1</v>
      </c>
      <c r="E45" s="162">
        <v>1</v>
      </c>
      <c r="F45" s="162">
        <v>1</v>
      </c>
      <c r="I45" s="144"/>
    </row>
    <row r="46" spans="2:17" ht="15" customHeight="1" x14ac:dyDescent="0.25">
      <c r="B46" s="146" t="s">
        <v>422</v>
      </c>
      <c r="C46" s="147" t="s">
        <v>379</v>
      </c>
      <c r="D46" s="160" t="e">
        <f>ROUND(D43+D43*D45,0)</f>
        <v>#DIV/0!</v>
      </c>
      <c r="E46" s="160" t="e">
        <f>ROUND(E43+E43*E45,0)</f>
        <v>#DIV/0!</v>
      </c>
      <c r="F46" s="160" t="e">
        <f>ROUND(F43+F43*F45,0)</f>
        <v>#DIV/0!</v>
      </c>
    </row>
    <row r="47" spans="2:17" x14ac:dyDescent="0.25">
      <c r="B47" s="146" t="s">
        <v>403</v>
      </c>
      <c r="C47" s="168" t="s">
        <v>434</v>
      </c>
      <c r="D47" s="168" t="s">
        <v>434</v>
      </c>
      <c r="E47" s="168" t="s">
        <v>434</v>
      </c>
      <c r="F47" s="168" t="s">
        <v>434</v>
      </c>
      <c r="G47" s="254"/>
    </row>
    <row r="48" spans="2:17" ht="15" customHeight="1" x14ac:dyDescent="0.25">
      <c r="B48" s="146" t="s">
        <v>388</v>
      </c>
      <c r="C48" s="147"/>
      <c r="D48" s="162">
        <v>1</v>
      </c>
      <c r="E48" s="162">
        <v>1</v>
      </c>
      <c r="F48" s="162">
        <v>1</v>
      </c>
    </row>
    <row r="49" spans="1:30" x14ac:dyDescent="0.25">
      <c r="B49" s="146" t="s">
        <v>422</v>
      </c>
      <c r="C49" s="147" t="s">
        <v>379</v>
      </c>
      <c r="D49" s="160" t="e">
        <f>ROUND(D46*D48,0)</f>
        <v>#DIV/0!</v>
      </c>
      <c r="E49" s="160" t="e">
        <f>ROUND(E46+E46*E48,0)</f>
        <v>#DIV/0!</v>
      </c>
      <c r="F49" s="160" t="e">
        <f>ROUND(F46+F46*F48,0)</f>
        <v>#DIV/0!</v>
      </c>
      <c r="G49" s="255" t="s">
        <v>435</v>
      </c>
    </row>
    <row r="50" spans="1:30" ht="15" customHeight="1" x14ac:dyDescent="0.25">
      <c r="B50" s="146" t="s">
        <v>436</v>
      </c>
      <c r="C50" s="168"/>
      <c r="D50" s="168"/>
      <c r="E50" s="168"/>
      <c r="F50" s="168"/>
      <c r="G50" s="254"/>
    </row>
    <row r="51" spans="1:30" ht="15" customHeight="1" x14ac:dyDescent="0.25">
      <c r="B51" s="146" t="s">
        <v>388</v>
      </c>
      <c r="C51" s="147" t="s">
        <v>52</v>
      </c>
      <c r="D51" s="162">
        <v>1</v>
      </c>
      <c r="E51" s="162">
        <v>1</v>
      </c>
      <c r="F51" s="162">
        <v>1</v>
      </c>
    </row>
    <row r="52" spans="1:30" ht="15" customHeight="1" x14ac:dyDescent="0.25">
      <c r="B52" s="146" t="s">
        <v>422</v>
      </c>
      <c r="C52" s="147" t="s">
        <v>379</v>
      </c>
      <c r="D52" s="160" t="e">
        <f>ROUND(D49*D51,0)</f>
        <v>#DIV/0!</v>
      </c>
      <c r="E52" s="160" t="e">
        <f>ROUND(E49*E51,0)</f>
        <v>#DIV/0!</v>
      </c>
      <c r="F52" s="160" t="e">
        <f>ROUND(F49*F51,0)</f>
        <v>#DIV/0!</v>
      </c>
    </row>
    <row r="53" spans="1:30" ht="15" customHeight="1" x14ac:dyDescent="0.25">
      <c r="B53" s="146" t="s">
        <v>437</v>
      </c>
      <c r="C53" s="168" t="s">
        <v>54</v>
      </c>
      <c r="D53" s="168" t="s">
        <v>54</v>
      </c>
      <c r="E53" s="168" t="s">
        <v>54</v>
      </c>
      <c r="F53" s="168" t="s">
        <v>54</v>
      </c>
    </row>
    <row r="54" spans="1:30" ht="15" customHeight="1" x14ac:dyDescent="0.25">
      <c r="B54" s="146" t="s">
        <v>388</v>
      </c>
      <c r="C54" s="147" t="s">
        <v>52</v>
      </c>
      <c r="D54" s="162">
        <v>1</v>
      </c>
      <c r="E54" s="162">
        <v>1</v>
      </c>
      <c r="F54" s="162">
        <v>1</v>
      </c>
      <c r="J54" s="683"/>
      <c r="K54" s="683"/>
      <c r="L54" s="25"/>
    </row>
    <row r="55" spans="1:30" ht="15" customHeight="1" x14ac:dyDescent="0.25">
      <c r="B55" s="146" t="s">
        <v>422</v>
      </c>
      <c r="C55" s="147" t="s">
        <v>379</v>
      </c>
      <c r="D55" s="160" t="e">
        <f>ROUND(D52+D52*D54,0)</f>
        <v>#DIV/0!</v>
      </c>
      <c r="E55" s="160" t="e">
        <f>ROUND(E52+E52*E54,0)</f>
        <v>#DIV/0!</v>
      </c>
      <c r="F55" s="160" t="e">
        <f>ROUND(F52+F52*F54,0)</f>
        <v>#DIV/0!</v>
      </c>
      <c r="I55" s="256"/>
      <c r="J55" s="218"/>
      <c r="K55" s="217"/>
      <c r="L55" s="219"/>
    </row>
    <row r="56" spans="1:30" ht="20.399999999999999" x14ac:dyDescent="0.25">
      <c r="B56" s="187" t="s">
        <v>405</v>
      </c>
      <c r="C56" s="147"/>
      <c r="D56" s="257">
        <f>ABS(1-D24)+ABS(1-D27)+ABS(1-D31)+ABS(1-D34)+ABS(1-D39)+ABS(1-D42)+ABS(1-D45)+ABS(1-D48)+ABS(1-D51)+ABS(1-D54)</f>
        <v>0</v>
      </c>
      <c r="E56" s="257">
        <f>ABS(1-E24)+ABS(1-E27)+ABS(1-E31)+ABS(1-E34)+ABS(1-E39)+ABS(1-E42)+ABS(1-E45)+ABS(1-E48)+ABS(1-E51)+ABS(1-E54)</f>
        <v>0</v>
      </c>
      <c r="F56" s="257">
        <f>ABS(1-F24)+ABS(1-F27)+ABS(1-F31)+ABS(1-F34)+ABS(1-F39)+ABS(1-F42)+ABS(1-F45)+ABS(1-F48)+ABS(1-F51)+ABS(1-F54)</f>
        <v>0</v>
      </c>
    </row>
    <row r="57" spans="1:30" x14ac:dyDescent="0.25">
      <c r="B57" s="146" t="s">
        <v>438</v>
      </c>
      <c r="C57" s="147"/>
      <c r="D57" s="677" t="e">
        <f>ROUND(AVERAGE(D55:F55),0)</f>
        <v>#DIV/0!</v>
      </c>
      <c r="E57" s="678"/>
      <c r="F57" s="679"/>
      <c r="J57" s="683"/>
      <c r="K57" s="683"/>
      <c r="L57" s="25"/>
      <c r="M57" s="25"/>
      <c r="N57" s="25"/>
    </row>
    <row r="58" spans="1:30" x14ac:dyDescent="0.25">
      <c r="B58" s="238"/>
      <c r="C58" s="238"/>
      <c r="D58" s="242"/>
      <c r="E58" s="258"/>
      <c r="F58" s="259"/>
      <c r="I58" s="256"/>
      <c r="J58" s="217"/>
      <c r="K58" s="218"/>
      <c r="L58" s="219"/>
      <c r="M58" s="212"/>
      <c r="N58" s="213"/>
    </row>
    <row r="59" spans="1:30" s="112" customFormat="1" ht="31.5" customHeight="1" x14ac:dyDescent="0.2">
      <c r="A59" s="191" t="s">
        <v>407</v>
      </c>
      <c r="B59" s="192" t="s">
        <v>408</v>
      </c>
      <c r="C59" s="192" t="s">
        <v>439</v>
      </c>
      <c r="D59" s="192" t="s">
        <v>414</v>
      </c>
      <c r="E59" s="192" t="s">
        <v>25</v>
      </c>
      <c r="F59" s="192" t="s">
        <v>295</v>
      </c>
      <c r="G59" s="192" t="s">
        <v>26</v>
      </c>
      <c r="H59" s="11"/>
      <c r="I59" s="137"/>
      <c r="J59" s="137"/>
      <c r="K59" s="137"/>
      <c r="L59" s="137"/>
      <c r="M59" s="214"/>
      <c r="N59" s="213"/>
      <c r="O59" s="111"/>
      <c r="P59" s="111"/>
      <c r="Q59" s="111"/>
      <c r="R59" s="111"/>
      <c r="S59" s="111"/>
      <c r="T59" s="11"/>
      <c r="U59" s="11"/>
      <c r="V59" s="11"/>
      <c r="W59" s="11"/>
      <c r="X59" s="11"/>
      <c r="Y59" s="11"/>
      <c r="Z59" s="11"/>
      <c r="AA59" s="11"/>
      <c r="AB59" s="11"/>
      <c r="AC59" s="11"/>
      <c r="AD59" s="11"/>
    </row>
    <row r="60" spans="1:30" s="112" customFormat="1" ht="12.6" x14ac:dyDescent="0.2">
      <c r="A60" s="193" t="e">
        <v>#REF!</v>
      </c>
      <c r="B60" s="194" t="e">
        <v>#REF!</v>
      </c>
      <c r="C60" s="195" t="e">
        <f>$D$57</f>
        <v>#DIV/0!</v>
      </c>
      <c r="D60" s="196"/>
      <c r="E60" s="197" t="e">
        <f>ROUNDDOWN(C60*D60,-5)</f>
        <v>#DIV/0!</v>
      </c>
      <c r="F60" s="198">
        <f>$F$63</f>
        <v>0.4</v>
      </c>
      <c r="G60" s="197" t="e">
        <f>E60*(1-F60)</f>
        <v>#DIV/0!</v>
      </c>
      <c r="H60" s="11"/>
      <c r="I60" s="111"/>
      <c r="J60" s="683"/>
      <c r="K60" s="683"/>
      <c r="L60" s="25"/>
      <c r="M60" s="214"/>
      <c r="N60" s="213"/>
      <c r="O60" s="111"/>
      <c r="P60" s="111"/>
      <c r="Q60" s="111"/>
      <c r="R60" s="111"/>
      <c r="S60" s="111"/>
      <c r="T60" s="11"/>
      <c r="U60" s="11"/>
      <c r="V60" s="11"/>
      <c r="W60" s="11"/>
      <c r="X60" s="11"/>
      <c r="Y60" s="11"/>
      <c r="Z60" s="11"/>
      <c r="AA60" s="11"/>
      <c r="AB60" s="11"/>
      <c r="AC60" s="11"/>
      <c r="AD60" s="11"/>
    </row>
    <row r="61" spans="1:30" s="112" customFormat="1" ht="12.6" x14ac:dyDescent="0.2">
      <c r="A61" s="193" t="e">
        <v>#REF!</v>
      </c>
      <c r="B61" s="194" t="e">
        <v>#REF!</v>
      </c>
      <c r="C61" s="195" t="e">
        <f>$D$57</f>
        <v>#DIV/0!</v>
      </c>
      <c r="D61" s="196"/>
      <c r="E61" s="197" t="e">
        <f>ROUNDDOWN(C61*D61,-5)</f>
        <v>#DIV/0!</v>
      </c>
      <c r="F61" s="198">
        <f>$F$63</f>
        <v>0.4</v>
      </c>
      <c r="G61" s="197" t="e">
        <f>E61*(1-F61)</f>
        <v>#DIV/0!</v>
      </c>
      <c r="H61" s="11"/>
      <c r="I61" s="260"/>
      <c r="J61" s="218"/>
      <c r="K61" s="217"/>
      <c r="L61" s="219"/>
      <c r="M61" s="111"/>
      <c r="N61" s="111"/>
      <c r="O61" s="111"/>
      <c r="P61" s="111"/>
      <c r="Q61" s="111"/>
      <c r="R61" s="111"/>
      <c r="S61" s="111"/>
      <c r="T61" s="11"/>
      <c r="U61" s="11"/>
      <c r="V61" s="11"/>
      <c r="W61" s="11"/>
      <c r="X61" s="11"/>
      <c r="Y61" s="11"/>
      <c r="Z61" s="11"/>
      <c r="AA61" s="11"/>
      <c r="AB61" s="11"/>
      <c r="AC61" s="11"/>
      <c r="AD61" s="11"/>
    </row>
    <row r="62" spans="1:30" s="112" customFormat="1" ht="12.6" x14ac:dyDescent="0.2">
      <c r="A62" s="193" t="e">
        <v>#REF!</v>
      </c>
      <c r="B62" s="194" t="e">
        <v>#REF!</v>
      </c>
      <c r="C62" s="195" t="e">
        <f>$D$57</f>
        <v>#DIV/0!</v>
      </c>
      <c r="D62" s="196"/>
      <c r="E62" s="197" t="e">
        <f>ROUNDDOWN(C62*D62,-5)</f>
        <v>#DIV/0!</v>
      </c>
      <c r="F62" s="198">
        <f>$F$63</f>
        <v>0.4</v>
      </c>
      <c r="G62" s="197" t="e">
        <f>E62*(1-F62)</f>
        <v>#DIV/0!</v>
      </c>
      <c r="H62" s="11"/>
      <c r="I62" s="260"/>
      <c r="J62" s="217"/>
      <c r="K62" s="261"/>
      <c r="L62" s="219"/>
      <c r="M62" s="111"/>
      <c r="N62" s="111"/>
      <c r="O62" s="111"/>
      <c r="P62" s="111"/>
      <c r="Q62" s="111"/>
      <c r="R62" s="111"/>
      <c r="S62" s="111"/>
      <c r="T62" s="11"/>
      <c r="U62" s="11"/>
      <c r="V62" s="11"/>
      <c r="W62" s="11"/>
      <c r="X62" s="11"/>
      <c r="Y62" s="11"/>
      <c r="Z62" s="11"/>
      <c r="AA62" s="11"/>
      <c r="AB62" s="11"/>
      <c r="AC62" s="11"/>
      <c r="AD62" s="11"/>
    </row>
    <row r="63" spans="1:30" s="112" customFormat="1" x14ac:dyDescent="0.2">
      <c r="B63" s="680" t="s">
        <v>410</v>
      </c>
      <c r="C63" s="681"/>
      <c r="D63" s="670"/>
      <c r="E63" s="200" t="e">
        <f>SUM(E60:E62)</f>
        <v>#DIV/0!</v>
      </c>
      <c r="F63" s="201">
        <v>0.4</v>
      </c>
      <c r="G63" s="200" t="e">
        <f>SUM(G60:G62)</f>
        <v>#DIV/0!</v>
      </c>
      <c r="H63" s="11"/>
      <c r="I63" s="111"/>
      <c r="J63" s="111"/>
      <c r="K63" s="111"/>
      <c r="L63" s="111"/>
      <c r="M63" s="111"/>
      <c r="N63" s="111"/>
      <c r="O63" s="111"/>
      <c r="P63" s="111"/>
      <c r="Q63" s="111"/>
      <c r="R63" s="111"/>
      <c r="S63" s="111"/>
      <c r="T63" s="11"/>
      <c r="U63" s="11"/>
      <c r="V63" s="11"/>
      <c r="W63" s="11"/>
      <c r="X63" s="11"/>
      <c r="Y63" s="11"/>
      <c r="Z63" s="11"/>
      <c r="AA63" s="11"/>
      <c r="AB63" s="11"/>
      <c r="AC63" s="11"/>
      <c r="AD63" s="11"/>
    </row>
    <row r="64" spans="1:30" s="112" customFormat="1" ht="12.6" x14ac:dyDescent="0.2">
      <c r="B64" s="262"/>
      <c r="C64" s="262"/>
      <c r="D64" s="262"/>
      <c r="E64" s="254"/>
      <c r="F64" s="263"/>
      <c r="G64" s="254"/>
      <c r="H64" s="11"/>
      <c r="I64" s="111"/>
      <c r="J64" s="111"/>
      <c r="K64" s="111"/>
      <c r="L64" s="111"/>
      <c r="M64" s="111"/>
      <c r="N64" s="111"/>
      <c r="O64" s="111"/>
      <c r="P64" s="111"/>
      <c r="Q64" s="111"/>
      <c r="R64" s="111"/>
      <c r="S64" s="111"/>
      <c r="T64" s="11"/>
      <c r="U64" s="11"/>
      <c r="V64" s="11"/>
      <c r="W64" s="11"/>
      <c r="X64" s="11"/>
      <c r="Y64" s="11"/>
      <c r="Z64" s="11"/>
      <c r="AA64" s="11"/>
      <c r="AB64" s="11"/>
      <c r="AC64" s="11"/>
      <c r="AD64" s="11"/>
    </row>
    <row r="65" spans="2:30" s="112" customFormat="1" ht="12.6" x14ac:dyDescent="0.2">
      <c r="B65" s="11"/>
      <c r="C65" s="27"/>
      <c r="D65" s="11"/>
      <c r="E65" s="11"/>
      <c r="F65" s="264"/>
      <c r="G65" s="11"/>
      <c r="H65" s="11"/>
      <c r="I65" s="111"/>
      <c r="J65" s="111"/>
      <c r="K65" s="111"/>
      <c r="L65" s="111"/>
      <c r="M65" s="111"/>
      <c r="N65" s="111"/>
      <c r="O65" s="111"/>
      <c r="P65" s="111"/>
      <c r="Q65" s="111"/>
      <c r="R65" s="111"/>
      <c r="S65" s="111"/>
      <c r="T65" s="11"/>
      <c r="U65" s="11"/>
      <c r="V65" s="11"/>
      <c r="W65" s="11"/>
      <c r="X65" s="11"/>
      <c r="Y65" s="11"/>
      <c r="Z65" s="11"/>
      <c r="AA65" s="11"/>
      <c r="AB65" s="11"/>
      <c r="AC65" s="11"/>
      <c r="AD65" s="11"/>
    </row>
    <row r="66" spans="2:30" s="112" customFormat="1" ht="12.6" x14ac:dyDescent="0.2">
      <c r="B66" s="80"/>
      <c r="C66" s="203"/>
      <c r="D66" s="204"/>
      <c r="E66" s="205"/>
      <c r="F66" s="11"/>
      <c r="G66" s="11"/>
      <c r="H66" s="11"/>
      <c r="I66" s="111"/>
      <c r="J66" s="111"/>
      <c r="K66" s="111"/>
      <c r="L66" s="111"/>
      <c r="M66" s="111"/>
      <c r="N66" s="111"/>
      <c r="O66" s="111"/>
      <c r="P66" s="111"/>
      <c r="Q66" s="111"/>
      <c r="R66" s="111"/>
      <c r="S66" s="111"/>
      <c r="T66" s="11"/>
      <c r="U66" s="11"/>
      <c r="V66" s="11"/>
      <c r="W66" s="11"/>
      <c r="X66" s="11"/>
      <c r="Y66" s="11"/>
      <c r="Z66" s="11"/>
      <c r="AA66" s="11"/>
      <c r="AB66" s="11"/>
      <c r="AC66" s="11"/>
      <c r="AD66" s="11"/>
    </row>
    <row r="67" spans="2:30" s="112" customFormat="1" x14ac:dyDescent="0.25">
      <c r="B67" s="206"/>
      <c r="C67" s="207"/>
      <c r="D67" s="208" t="s">
        <v>320</v>
      </c>
      <c r="E67" s="21"/>
      <c r="F67" s="132"/>
      <c r="G67" s="11"/>
      <c r="H67" s="11"/>
      <c r="I67" s="111"/>
      <c r="J67" s="111"/>
      <c r="K67" s="111"/>
      <c r="L67" s="111"/>
      <c r="M67" s="111"/>
      <c r="N67" s="111"/>
      <c r="O67" s="111"/>
      <c r="P67" s="111"/>
      <c r="Q67" s="111"/>
      <c r="R67" s="111"/>
      <c r="S67" s="111"/>
      <c r="T67" s="11"/>
      <c r="U67" s="11"/>
      <c r="V67" s="11"/>
      <c r="W67" s="11"/>
      <c r="X67" s="11"/>
      <c r="Y67" s="11"/>
      <c r="Z67" s="11"/>
      <c r="AA67" s="11"/>
      <c r="AB67" s="11"/>
      <c r="AC67" s="11"/>
      <c r="AD67" s="11"/>
    </row>
  </sheetData>
  <mergeCells count="18">
    <mergeCell ref="J19:K19"/>
    <mergeCell ref="A1:H1"/>
    <mergeCell ref="J11:L11"/>
    <mergeCell ref="M11:O11"/>
    <mergeCell ref="J12:K12"/>
    <mergeCell ref="M12:N12"/>
    <mergeCell ref="B63:D63"/>
    <mergeCell ref="J25:K25"/>
    <mergeCell ref="I29:L29"/>
    <mergeCell ref="N29:Q29"/>
    <mergeCell ref="J30:K30"/>
    <mergeCell ref="O30:P30"/>
    <mergeCell ref="J38:K38"/>
    <mergeCell ref="J42:K42"/>
    <mergeCell ref="J54:K54"/>
    <mergeCell ref="D57:F57"/>
    <mergeCell ref="J57:K57"/>
    <mergeCell ref="J60:K60"/>
  </mergeCells>
  <conditionalFormatting sqref="D21:F21">
    <cfRule type="cellIs" dxfId="42" priority="13" stopIfTrue="1" operator="notEqual">
      <formula>0</formula>
    </cfRule>
  </conditionalFormatting>
  <conditionalFormatting sqref="G19 G33 G22 G25:G30 G36:G38">
    <cfRule type="cellIs" dxfId="41" priority="12" stopIfTrue="1" operator="notEqual">
      <formula>0</formula>
    </cfRule>
  </conditionalFormatting>
  <conditionalFormatting sqref="D56:F56">
    <cfRule type="cellIs" dxfId="40" priority="11" stopIfTrue="1" operator="notEqual">
      <formula>0</formula>
    </cfRule>
  </conditionalFormatting>
  <conditionalFormatting sqref="D51:F51">
    <cfRule type="cellIs" dxfId="39" priority="5" stopIfTrue="1" operator="notEqual">
      <formula>0</formula>
    </cfRule>
  </conditionalFormatting>
  <conditionalFormatting sqref="D48:F48">
    <cfRule type="cellIs" dxfId="38" priority="6" stopIfTrue="1" operator="notEqual">
      <formula>0</formula>
    </cfRule>
  </conditionalFormatting>
  <conditionalFormatting sqref="D27:F27">
    <cfRule type="cellIs" dxfId="37" priority="10" stopIfTrue="1" operator="notEqual">
      <formula>0</formula>
    </cfRule>
  </conditionalFormatting>
  <conditionalFormatting sqref="D24:F24">
    <cfRule type="cellIs" dxfId="36" priority="9" stopIfTrue="1" operator="notEqual">
      <formula>0</formula>
    </cfRule>
  </conditionalFormatting>
  <conditionalFormatting sqref="D31:F31">
    <cfRule type="cellIs" dxfId="35" priority="8" stopIfTrue="1" operator="notEqual">
      <formula>0</formula>
    </cfRule>
  </conditionalFormatting>
  <conditionalFormatting sqref="D34:F34">
    <cfRule type="cellIs" dxfId="34" priority="7" stopIfTrue="1" operator="notEqual">
      <formula>0</formula>
    </cfRule>
  </conditionalFormatting>
  <conditionalFormatting sqref="D54:F54">
    <cfRule type="cellIs" dxfId="33" priority="4" stopIfTrue="1" operator="notEqual">
      <formula>0</formula>
    </cfRule>
  </conditionalFormatting>
  <conditionalFormatting sqref="D39:F39">
    <cfRule type="cellIs" dxfId="32" priority="3" stopIfTrue="1" operator="notEqual">
      <formula>0</formula>
    </cfRule>
  </conditionalFormatting>
  <conditionalFormatting sqref="D45:F45">
    <cfRule type="cellIs" dxfId="31" priority="1" stopIfTrue="1" operator="notEqual">
      <formula>0</formula>
    </cfRule>
  </conditionalFormatting>
  <conditionalFormatting sqref="D42:F42">
    <cfRule type="cellIs" dxfId="30" priority="2" stopIfTrue="1" operator="notEqual">
      <formula>0</formula>
    </cfRule>
  </conditionalFormatting>
  <pageMargins left="0.7" right="0.7" top="0.75" bottom="0.75" header="0.3" footer="0.3"/>
  <pageSetup paperSize="9" scale="46"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A1:G53"/>
  <sheetViews>
    <sheetView zoomScale="85" zoomScaleNormal="100" zoomScaleSheetLayoutView="85" workbookViewId="0">
      <selection sqref="A1:XFD1048576"/>
    </sheetView>
  </sheetViews>
  <sheetFormatPr defaultColWidth="9.109375" defaultRowHeight="13.8" x14ac:dyDescent="0.25"/>
  <cols>
    <col min="1" max="1" width="8.109375" style="11" customWidth="1"/>
    <col min="2" max="2" width="37.6640625" style="132" customWidth="1"/>
    <col min="3" max="3" width="20.109375" style="132" customWidth="1"/>
    <col min="4" max="4" width="21.5546875" style="11" customWidth="1"/>
    <col min="5" max="5" width="19.6640625" style="11" customWidth="1"/>
    <col min="6" max="6" width="18" style="11" customWidth="1"/>
    <col min="7" max="7" width="22.6640625" style="11" customWidth="1"/>
    <col min="8" max="16384" width="9.109375" style="21"/>
  </cols>
  <sheetData>
    <row r="1" spans="1:7" ht="30" customHeight="1" x14ac:dyDescent="0.25">
      <c r="A1" s="691" t="s">
        <v>500</v>
      </c>
      <c r="B1" s="692"/>
      <c r="C1" s="692"/>
      <c r="D1" s="692"/>
      <c r="E1" s="692"/>
      <c r="F1" s="692"/>
      <c r="G1" s="692"/>
    </row>
    <row r="2" spans="1:7" x14ac:dyDescent="0.25">
      <c r="A2" s="318"/>
    </row>
    <row r="3" spans="1:7" s="72" customFormat="1" x14ac:dyDescent="0.25">
      <c r="A3" s="319" t="s">
        <v>124</v>
      </c>
      <c r="B3" s="320"/>
      <c r="C3" s="320"/>
      <c r="D3" s="321"/>
      <c r="E3" s="321"/>
      <c r="F3" s="321"/>
      <c r="G3" s="321"/>
    </row>
    <row r="4" spans="1:7" s="72" customFormat="1" x14ac:dyDescent="0.25">
      <c r="A4" s="322" t="s">
        <v>501</v>
      </c>
      <c r="B4" s="320"/>
      <c r="C4" s="320"/>
      <c r="D4" s="321"/>
      <c r="E4" s="321"/>
      <c r="F4" s="321"/>
      <c r="G4" s="321"/>
    </row>
    <row r="5" spans="1:7" ht="20.399999999999999" x14ac:dyDescent="0.25">
      <c r="A5" s="116" t="s">
        <v>365</v>
      </c>
      <c r="B5" s="116" t="s">
        <v>367</v>
      </c>
      <c r="C5" s="222" t="s">
        <v>366</v>
      </c>
      <c r="D5" s="116" t="s">
        <v>368</v>
      </c>
      <c r="E5" s="116" t="s">
        <v>502</v>
      </c>
      <c r="F5" s="116" t="s">
        <v>371</v>
      </c>
      <c r="G5" s="116" t="s">
        <v>372</v>
      </c>
    </row>
    <row r="6" spans="1:7" ht="30.6" x14ac:dyDescent="0.25">
      <c r="A6" s="323">
        <v>1</v>
      </c>
      <c r="B6" s="273" t="s">
        <v>373</v>
      </c>
      <c r="C6" s="324"/>
      <c r="D6" s="161"/>
      <c r="E6" s="161"/>
      <c r="F6" s="126" t="s">
        <v>374</v>
      </c>
      <c r="G6" s="325"/>
    </row>
    <row r="7" spans="1:7" x14ac:dyDescent="0.25">
      <c r="A7" s="323">
        <v>2</v>
      </c>
      <c r="B7" s="324"/>
      <c r="C7" s="324"/>
      <c r="D7" s="161"/>
      <c r="E7" s="161"/>
      <c r="F7" s="326"/>
      <c r="G7" s="327"/>
    </row>
    <row r="8" spans="1:7" x14ac:dyDescent="0.25">
      <c r="A8" s="323">
        <v>3</v>
      </c>
      <c r="B8" s="324"/>
      <c r="C8" s="324"/>
      <c r="D8" s="161"/>
      <c r="E8" s="161"/>
      <c r="F8" s="326"/>
      <c r="G8" s="327"/>
    </row>
    <row r="9" spans="1:7" x14ac:dyDescent="0.25">
      <c r="A9" s="328"/>
      <c r="B9" s="329"/>
      <c r="C9" s="329"/>
      <c r="D9" s="328"/>
      <c r="E9" s="330" t="e">
        <f>AVERAGE(E6:E8)</f>
        <v>#DIV/0!</v>
      </c>
      <c r="F9" s="331"/>
      <c r="G9" s="328"/>
    </row>
    <row r="10" spans="1:7" x14ac:dyDescent="0.25">
      <c r="A10" s="328"/>
      <c r="B10" s="332"/>
      <c r="C10" s="332"/>
      <c r="D10" s="328"/>
      <c r="E10" s="328"/>
      <c r="F10" s="328"/>
      <c r="G10" s="328"/>
    </row>
    <row r="11" spans="1:7" x14ac:dyDescent="0.25">
      <c r="B11" s="333" t="s">
        <v>466</v>
      </c>
      <c r="C11" s="120" t="s">
        <v>377</v>
      </c>
      <c r="D11" s="120" t="s">
        <v>467</v>
      </c>
      <c r="E11" s="120" t="s">
        <v>468</v>
      </c>
      <c r="F11" s="120" t="s">
        <v>469</v>
      </c>
    </row>
    <row r="12" spans="1:7" x14ac:dyDescent="0.25">
      <c r="B12" s="292" t="s">
        <v>416</v>
      </c>
      <c r="C12" s="285" t="str">
        <f>A3</f>
        <v>АЗС</v>
      </c>
      <c r="D12" s="120"/>
      <c r="E12" s="120"/>
      <c r="F12" s="120"/>
    </row>
    <row r="13" spans="1:7" x14ac:dyDescent="0.25">
      <c r="B13" s="292" t="s">
        <v>366</v>
      </c>
      <c r="C13" s="296"/>
      <c r="D13" s="62">
        <f>C6</f>
        <v>0</v>
      </c>
      <c r="E13" s="62">
        <f>C7</f>
        <v>0</v>
      </c>
      <c r="F13" s="62">
        <f>C8</f>
        <v>0</v>
      </c>
    </row>
    <row r="14" spans="1:7" x14ac:dyDescent="0.25">
      <c r="B14" s="292" t="s">
        <v>503</v>
      </c>
      <c r="C14" s="296"/>
      <c r="D14" s="121"/>
      <c r="E14" s="121"/>
      <c r="F14" s="121"/>
    </row>
    <row r="15" spans="1:7" x14ac:dyDescent="0.25">
      <c r="B15" s="292" t="s">
        <v>504</v>
      </c>
      <c r="C15" s="121"/>
      <c r="D15" s="294"/>
      <c r="E15" s="294"/>
      <c r="F15" s="294"/>
    </row>
    <row r="16" spans="1:7" x14ac:dyDescent="0.25">
      <c r="B16" s="292" t="s">
        <v>505</v>
      </c>
      <c r="C16" s="121"/>
      <c r="D16" s="121"/>
      <c r="E16" s="121"/>
      <c r="F16" s="121"/>
    </row>
    <row r="17" spans="1:7" x14ac:dyDescent="0.25">
      <c r="B17" s="292" t="s">
        <v>506</v>
      </c>
      <c r="C17" s="121"/>
      <c r="D17" s="121"/>
      <c r="E17" s="121"/>
      <c r="F17" s="121"/>
    </row>
    <row r="18" spans="1:7" x14ac:dyDescent="0.25">
      <c r="B18" s="292" t="s">
        <v>507</v>
      </c>
      <c r="C18" s="121"/>
      <c r="D18" s="121"/>
      <c r="E18" s="121"/>
      <c r="F18" s="121"/>
    </row>
    <row r="19" spans="1:7" x14ac:dyDescent="0.25">
      <c r="B19" s="292" t="s">
        <v>508</v>
      </c>
      <c r="C19" s="121"/>
      <c r="D19" s="121"/>
      <c r="E19" s="121"/>
      <c r="F19" s="121"/>
    </row>
    <row r="20" spans="1:7" x14ac:dyDescent="0.25">
      <c r="B20" s="292" t="s">
        <v>391</v>
      </c>
      <c r="C20" s="121"/>
      <c r="D20" s="121"/>
      <c r="E20" s="121"/>
      <c r="F20" s="121"/>
    </row>
    <row r="21" spans="1:7" x14ac:dyDescent="0.25">
      <c r="B21" s="292" t="s">
        <v>509</v>
      </c>
      <c r="C21" s="334"/>
      <c r="D21" s="121"/>
      <c r="E21" s="121"/>
      <c r="F21" s="121"/>
    </row>
    <row r="22" spans="1:7" x14ac:dyDescent="0.25">
      <c r="B22" s="292" t="s">
        <v>510</v>
      </c>
      <c r="C22" s="121"/>
      <c r="D22" s="121"/>
      <c r="E22" s="121"/>
      <c r="F22" s="121"/>
    </row>
    <row r="23" spans="1:7" ht="15" customHeight="1" x14ac:dyDescent="0.25">
      <c r="B23" s="295" t="s">
        <v>511</v>
      </c>
      <c r="C23" s="301"/>
      <c r="D23" s="310">
        <f>D6</f>
        <v>0</v>
      </c>
      <c r="E23" s="310">
        <f>D7</f>
        <v>0</v>
      </c>
      <c r="F23" s="310">
        <f>D8</f>
        <v>0</v>
      </c>
    </row>
    <row r="24" spans="1:7" ht="15" customHeight="1" x14ac:dyDescent="0.25">
      <c r="B24" s="153" t="s">
        <v>382</v>
      </c>
      <c r="C24" s="153"/>
      <c r="D24" s="153"/>
      <c r="E24" s="153"/>
      <c r="F24" s="153"/>
    </row>
    <row r="25" spans="1:7" x14ac:dyDescent="0.25">
      <c r="B25" s="303" t="s">
        <v>386</v>
      </c>
      <c r="C25" s="304"/>
      <c r="D25" s="305" t="e">
        <f>-#REF!</f>
        <v>#REF!</v>
      </c>
      <c r="E25" s="305" t="e">
        <f>-#REF!</f>
        <v>#REF!</v>
      </c>
      <c r="F25" s="305" t="e">
        <f>-#REF!</f>
        <v>#REF!</v>
      </c>
    </row>
    <row r="26" spans="1:7" x14ac:dyDescent="0.25">
      <c r="B26" s="295" t="s">
        <v>512</v>
      </c>
      <c r="C26" s="147" t="s">
        <v>379</v>
      </c>
      <c r="D26" s="310" t="e">
        <f>ROUND(D23*(1+D25),0)</f>
        <v>#REF!</v>
      </c>
      <c r="E26" s="310" t="e">
        <f>ROUND(E23*(1+E25),0)</f>
        <v>#REF!</v>
      </c>
      <c r="F26" s="310" t="e">
        <f>ROUND(F23*(1+F25),0)</f>
        <v>#REF!</v>
      </c>
    </row>
    <row r="27" spans="1:7" x14ac:dyDescent="0.25">
      <c r="B27" s="295" t="s">
        <v>505</v>
      </c>
      <c r="C27" s="310">
        <f>C16</f>
        <v>0</v>
      </c>
      <c r="D27" s="310" t="e">
        <f>D26</f>
        <v>#REF!</v>
      </c>
      <c r="E27" s="310" t="e">
        <f>E26</f>
        <v>#REF!</v>
      </c>
      <c r="F27" s="310" t="e">
        <f>F26</f>
        <v>#REF!</v>
      </c>
    </row>
    <row r="28" spans="1:7" x14ac:dyDescent="0.25">
      <c r="B28" s="146" t="s">
        <v>388</v>
      </c>
      <c r="C28" s="285"/>
      <c r="D28" s="335"/>
      <c r="E28" s="335"/>
      <c r="F28" s="335"/>
    </row>
    <row r="29" spans="1:7" x14ac:dyDescent="0.25">
      <c r="B29" s="295" t="s">
        <v>512</v>
      </c>
      <c r="C29" s="147" t="s">
        <v>379</v>
      </c>
      <c r="D29" s="148" t="e">
        <f>ROUND(D26*(1+D28),0)</f>
        <v>#REF!</v>
      </c>
      <c r="E29" s="148" t="e">
        <f>ROUND(E26*(1+E28),0)</f>
        <v>#REF!</v>
      </c>
      <c r="F29" s="148" t="e">
        <f>ROUND(F26*(1+F28),0)</f>
        <v>#REF!</v>
      </c>
    </row>
    <row r="30" spans="1:7" x14ac:dyDescent="0.25">
      <c r="B30" s="295" t="s">
        <v>502</v>
      </c>
      <c r="C30" s="233">
        <v>0</v>
      </c>
      <c r="D30" s="148">
        <f>E6</f>
        <v>0</v>
      </c>
      <c r="E30" s="148">
        <f>E7</f>
        <v>0</v>
      </c>
      <c r="F30" s="148">
        <f>E8</f>
        <v>0</v>
      </c>
    </row>
    <row r="31" spans="1:7" ht="21" customHeight="1" x14ac:dyDescent="0.25">
      <c r="B31" s="295" t="s">
        <v>513</v>
      </c>
      <c r="C31" s="147"/>
      <c r="D31" s="148" t="e">
        <f>D29/D30</f>
        <v>#REF!</v>
      </c>
      <c r="E31" s="148" t="e">
        <f>E29/E30</f>
        <v>#REF!</v>
      </c>
      <c r="F31" s="148" t="e">
        <f>F29/F30</f>
        <v>#REF!</v>
      </c>
    </row>
    <row r="32" spans="1:7" s="72" customFormat="1" ht="21" customHeight="1" x14ac:dyDescent="0.25">
      <c r="A32" s="132"/>
      <c r="B32" s="146" t="s">
        <v>514</v>
      </c>
      <c r="C32" s="224"/>
      <c r="D32" s="224"/>
      <c r="E32" s="224"/>
      <c r="F32" s="224"/>
      <c r="G32" s="132"/>
    </row>
    <row r="33" spans="1:7" ht="12.75" customHeight="1" x14ac:dyDescent="0.25">
      <c r="B33" s="146" t="s">
        <v>388</v>
      </c>
      <c r="C33" s="147"/>
      <c r="D33" s="162">
        <v>1</v>
      </c>
      <c r="E33" s="162">
        <v>1</v>
      </c>
      <c r="F33" s="162">
        <v>1</v>
      </c>
    </row>
    <row r="34" spans="1:7" ht="21" customHeight="1" x14ac:dyDescent="0.25">
      <c r="B34" s="295" t="s">
        <v>515</v>
      </c>
      <c r="C34" s="147" t="s">
        <v>379</v>
      </c>
      <c r="D34" s="148" t="e">
        <f>ROUND(D31*D33,0)</f>
        <v>#REF!</v>
      </c>
      <c r="E34" s="148" t="e">
        <f>ROUND(E31*E33,0)</f>
        <v>#REF!</v>
      </c>
      <c r="F34" s="148" t="e">
        <f>ROUND(F31*F33,0)</f>
        <v>#REF!</v>
      </c>
    </row>
    <row r="35" spans="1:7" ht="22.5" customHeight="1" x14ac:dyDescent="0.25">
      <c r="B35" s="146" t="s">
        <v>516</v>
      </c>
      <c r="C35" s="121"/>
      <c r="D35" s="121"/>
      <c r="E35" s="121"/>
      <c r="F35" s="121"/>
    </row>
    <row r="36" spans="1:7" ht="15" customHeight="1" x14ac:dyDescent="0.25">
      <c r="B36" s="146" t="s">
        <v>388</v>
      </c>
      <c r="C36" s="147" t="s">
        <v>52</v>
      </c>
      <c r="D36" s="162">
        <v>1</v>
      </c>
      <c r="E36" s="162">
        <v>1</v>
      </c>
      <c r="F36" s="162">
        <v>1</v>
      </c>
    </row>
    <row r="37" spans="1:7" ht="24" customHeight="1" x14ac:dyDescent="0.25">
      <c r="B37" s="295" t="s">
        <v>515</v>
      </c>
      <c r="C37" s="147" t="s">
        <v>379</v>
      </c>
      <c r="D37" s="148" t="e">
        <f>ROUND(D34*D36,0)</f>
        <v>#REF!</v>
      </c>
      <c r="E37" s="148" t="e">
        <f>ROUND(E34*E36,0)</f>
        <v>#REF!</v>
      </c>
      <c r="F37" s="148" t="e">
        <f>ROUND(F34*F36,0)</f>
        <v>#REF!</v>
      </c>
    </row>
    <row r="38" spans="1:7" ht="14.25" customHeight="1" x14ac:dyDescent="0.25">
      <c r="B38" s="295" t="s">
        <v>506</v>
      </c>
      <c r="C38" s="147">
        <f>C17</f>
        <v>0</v>
      </c>
      <c r="D38" s="147">
        <f>D17</f>
        <v>0</v>
      </c>
      <c r="E38" s="147">
        <f>E17</f>
        <v>0</v>
      </c>
      <c r="F38" s="147">
        <f>F17</f>
        <v>0</v>
      </c>
    </row>
    <row r="39" spans="1:7" ht="15.75" customHeight="1" x14ac:dyDescent="0.25">
      <c r="B39" s="303" t="s">
        <v>517</v>
      </c>
      <c r="C39" s="336">
        <v>0.3</v>
      </c>
      <c r="D39" s="336">
        <v>0.3</v>
      </c>
      <c r="E39" s="336">
        <v>0.3</v>
      </c>
      <c r="F39" s="336">
        <v>0.3</v>
      </c>
    </row>
    <row r="40" spans="1:7" ht="14.25" customHeight="1" x14ac:dyDescent="0.25">
      <c r="B40" s="303" t="s">
        <v>518</v>
      </c>
      <c r="C40" s="304"/>
      <c r="D40" s="162">
        <f>(1-$C$39)/(1-D39)</f>
        <v>1</v>
      </c>
      <c r="E40" s="162">
        <f>(1-$C$39)/(1-E39)</f>
        <v>1</v>
      </c>
      <c r="F40" s="162">
        <f>(1-$C$39)/(1-F39)</f>
        <v>1</v>
      </c>
    </row>
    <row r="41" spans="1:7" ht="24" customHeight="1" x14ac:dyDescent="0.25">
      <c r="B41" s="295" t="s">
        <v>515</v>
      </c>
      <c r="C41" s="147" t="s">
        <v>379</v>
      </c>
      <c r="D41" s="285" t="e">
        <f>D37*(1+D40)</f>
        <v>#REF!</v>
      </c>
      <c r="E41" s="285" t="e">
        <f>E37*(1+E40)</f>
        <v>#REF!</v>
      </c>
      <c r="F41" s="285" t="e">
        <f>F37*(1+F40)</f>
        <v>#REF!</v>
      </c>
    </row>
    <row r="42" spans="1:7" x14ac:dyDescent="0.25">
      <c r="B42" s="295" t="s">
        <v>519</v>
      </c>
      <c r="C42" s="285"/>
      <c r="D42" s="693" t="e">
        <f>ROUND(AVERAGE(D41:F41),0)</f>
        <v>#REF!</v>
      </c>
      <c r="E42" s="694"/>
      <c r="F42" s="695"/>
    </row>
    <row r="43" spans="1:7" x14ac:dyDescent="0.25">
      <c r="B43" s="337" t="s">
        <v>25</v>
      </c>
      <c r="C43" s="337"/>
      <c r="D43" s="696" t="e">
        <f>ROUND(C30*D42,-5)</f>
        <v>#REF!</v>
      </c>
      <c r="E43" s="697"/>
      <c r="F43" s="698"/>
    </row>
    <row r="45" spans="1:7" ht="30.6" x14ac:dyDescent="0.25">
      <c r="A45" s="191" t="s">
        <v>407</v>
      </c>
      <c r="B45" s="192" t="s">
        <v>408</v>
      </c>
      <c r="C45" s="192" t="s">
        <v>439</v>
      </c>
      <c r="D45" s="192" t="s">
        <v>414</v>
      </c>
      <c r="E45" s="192" t="s">
        <v>25</v>
      </c>
      <c r="F45" s="192" t="s">
        <v>295</v>
      </c>
      <c r="G45" s="192" t="s">
        <v>26</v>
      </c>
    </row>
    <row r="46" spans="1:7" ht="21" customHeight="1" x14ac:dyDescent="0.25">
      <c r="A46" s="193" t="e">
        <v>#REF!</v>
      </c>
      <c r="B46" s="194" t="e">
        <v>#REF!</v>
      </c>
      <c r="C46" s="338"/>
      <c r="D46" s="196"/>
      <c r="E46" s="197">
        <f>ROUND(C46*D46,-5)</f>
        <v>0</v>
      </c>
      <c r="F46" s="198">
        <f>$F$49</f>
        <v>0.4</v>
      </c>
      <c r="G46" s="197">
        <f>E46*(1-F46)</f>
        <v>0</v>
      </c>
    </row>
    <row r="47" spans="1:7" ht="21" customHeight="1" x14ac:dyDescent="0.25">
      <c r="A47" s="193" t="e">
        <v>#REF!</v>
      </c>
      <c r="B47" s="194" t="e">
        <v>#REF!</v>
      </c>
      <c r="C47" s="338"/>
      <c r="D47" s="196"/>
      <c r="E47" s="197">
        <f>ROUND(C47*D47,-5)</f>
        <v>0</v>
      </c>
      <c r="F47" s="198">
        <f>$F$49</f>
        <v>0.4</v>
      </c>
      <c r="G47" s="197">
        <f>E47*(1-F47)</f>
        <v>0</v>
      </c>
    </row>
    <row r="48" spans="1:7" x14ac:dyDescent="0.25">
      <c r="A48" s="193" t="e">
        <v>#REF!</v>
      </c>
      <c r="B48" s="194" t="s">
        <v>520</v>
      </c>
      <c r="C48" s="339" t="s">
        <v>52</v>
      </c>
      <c r="D48" s="340" t="s">
        <v>52</v>
      </c>
      <c r="E48" s="341"/>
      <c r="F48" s="198">
        <f>$F$49</f>
        <v>0.4</v>
      </c>
      <c r="G48" s="197">
        <f>E48*(1-F48)</f>
        <v>0</v>
      </c>
    </row>
    <row r="49" spans="1:7" x14ac:dyDescent="0.25">
      <c r="A49" s="342"/>
      <c r="B49" s="657" t="s">
        <v>410</v>
      </c>
      <c r="C49" s="658"/>
      <c r="D49" s="659"/>
      <c r="E49" s="200">
        <f>SUM(E46:E48)</f>
        <v>0</v>
      </c>
      <c r="F49" s="201">
        <v>0.4</v>
      </c>
      <c r="G49" s="200">
        <f>SUM(G46:G48)</f>
        <v>0</v>
      </c>
    </row>
    <row r="50" spans="1:7" s="72" customFormat="1" x14ac:dyDescent="0.25">
      <c r="A50" s="132"/>
      <c r="B50" s="132"/>
      <c r="C50" s="132"/>
      <c r="D50" s="132"/>
      <c r="E50" s="132"/>
      <c r="F50" s="132"/>
      <c r="G50" s="132"/>
    </row>
    <row r="52" spans="1:7" s="11" customFormat="1" ht="10.199999999999999" x14ac:dyDescent="0.2">
      <c r="B52" s="279"/>
      <c r="C52" s="280"/>
      <c r="D52" s="281"/>
      <c r="E52" s="282"/>
    </row>
    <row r="53" spans="1:7" s="11" customFormat="1" ht="10.199999999999999" x14ac:dyDescent="0.2">
      <c r="B53" s="283"/>
      <c r="C53" s="280"/>
      <c r="D53" s="284" t="s">
        <v>320</v>
      </c>
    </row>
  </sheetData>
  <mergeCells count="4">
    <mergeCell ref="A1:G1"/>
    <mergeCell ref="D42:F42"/>
    <mergeCell ref="D43:F43"/>
    <mergeCell ref="B49:D49"/>
  </mergeCells>
  <conditionalFormatting sqref="D33:F33">
    <cfRule type="cellIs" dxfId="29" priority="4" stopIfTrue="1" operator="notEqual">
      <formula>0</formula>
    </cfRule>
  </conditionalFormatting>
  <conditionalFormatting sqref="D28:F28">
    <cfRule type="cellIs" dxfId="28" priority="3" stopIfTrue="1" operator="notEqual">
      <formula>0</formula>
    </cfRule>
  </conditionalFormatting>
  <conditionalFormatting sqref="D36:F36">
    <cfRule type="cellIs" dxfId="27" priority="2" stopIfTrue="1" operator="notEqual">
      <formula>0</formula>
    </cfRule>
  </conditionalFormatting>
  <conditionalFormatting sqref="D40:F40">
    <cfRule type="cellIs" dxfId="26" priority="1" stopIfTrue="1" operator="notEqual">
      <formula>0</formula>
    </cfRule>
  </conditionalFormatting>
  <pageMargins left="0.7" right="0.7" top="0.75" bottom="0.75" header="0.3" footer="0.3"/>
  <pageSetup paperSize="9" scale="44"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55"/>
  <sheetViews>
    <sheetView zoomScale="85" zoomScaleNormal="100" zoomScaleSheetLayoutView="85" workbookViewId="0">
      <selection sqref="A1:XFD1048576"/>
    </sheetView>
  </sheetViews>
  <sheetFormatPr defaultColWidth="9.109375" defaultRowHeight="13.8" x14ac:dyDescent="0.25"/>
  <cols>
    <col min="1" max="1" width="29.88671875" style="11" customWidth="1"/>
    <col min="2" max="2" width="24.109375" style="11" customWidth="1"/>
    <col min="3" max="3" width="25.5546875" style="11" customWidth="1"/>
    <col min="4" max="4" width="26.44140625" style="11" customWidth="1"/>
    <col min="5" max="5" width="23.109375" style="11" customWidth="1"/>
    <col min="6" max="6" width="21.109375" style="11" customWidth="1"/>
    <col min="7" max="7" width="16.6640625" style="11" customWidth="1"/>
    <col min="8" max="8" width="18" style="11" customWidth="1"/>
    <col min="9" max="9" width="15.5546875" style="11" customWidth="1"/>
    <col min="10" max="10" width="6.44140625" style="11" customWidth="1"/>
    <col min="11" max="11" width="43.6640625" style="11" customWidth="1"/>
    <col min="12" max="12" width="15.6640625" style="11" customWidth="1"/>
    <col min="13" max="13" width="21.5546875" style="11" customWidth="1"/>
    <col min="14" max="14" width="13.6640625" style="11" customWidth="1"/>
    <col min="15" max="34" width="9.109375" style="11"/>
    <col min="35" max="16384" width="9.109375" style="21"/>
  </cols>
  <sheetData>
    <row r="1" spans="1:16" ht="39.75" customHeight="1" x14ac:dyDescent="0.25">
      <c r="A1" s="667" t="s">
        <v>363</v>
      </c>
      <c r="B1" s="699"/>
      <c r="C1" s="699"/>
      <c r="D1" s="699"/>
      <c r="E1" s="699"/>
      <c r="F1" s="699"/>
      <c r="G1" s="699"/>
      <c r="H1" s="699"/>
      <c r="I1" s="699"/>
    </row>
    <row r="3" spans="1:16" x14ac:dyDescent="0.25">
      <c r="A3" s="272" t="s">
        <v>569</v>
      </c>
      <c r="B3" s="272" t="s">
        <v>570</v>
      </c>
      <c r="K3" s="401"/>
      <c r="L3" s="111"/>
      <c r="M3" s="111"/>
      <c r="N3" s="111"/>
      <c r="O3" s="111"/>
      <c r="P3" s="111"/>
    </row>
    <row r="4" spans="1:16" ht="31.5" customHeight="1" x14ac:dyDescent="0.25">
      <c r="A4" s="222" t="s">
        <v>365</v>
      </c>
      <c r="B4" s="222" t="s">
        <v>571</v>
      </c>
      <c r="C4" s="222" t="s">
        <v>572</v>
      </c>
      <c r="D4" s="116" t="s">
        <v>367</v>
      </c>
      <c r="E4" s="116" t="s">
        <v>368</v>
      </c>
      <c r="F4" s="116" t="s">
        <v>573</v>
      </c>
      <c r="G4" s="116" t="s">
        <v>574</v>
      </c>
      <c r="H4" s="116" t="s">
        <v>371</v>
      </c>
      <c r="I4" s="266" t="s">
        <v>372</v>
      </c>
      <c r="K4" s="155"/>
      <c r="L4" s="683"/>
      <c r="M4" s="683"/>
      <c r="N4" s="25"/>
      <c r="O4" s="111"/>
      <c r="P4" s="111"/>
    </row>
    <row r="5" spans="1:16" ht="40.799999999999997" x14ac:dyDescent="0.25">
      <c r="A5" s="77">
        <v>1</v>
      </c>
      <c r="B5" s="224"/>
      <c r="C5" s="224"/>
      <c r="D5" s="273" t="s">
        <v>373</v>
      </c>
      <c r="E5" s="123"/>
      <c r="F5" s="124"/>
      <c r="G5" s="125" t="e">
        <f>E5/F5</f>
        <v>#DIV/0!</v>
      </c>
      <c r="H5" s="126" t="s">
        <v>374</v>
      </c>
      <c r="I5" s="267"/>
      <c r="K5" s="180"/>
      <c r="L5" s="230"/>
      <c r="M5" s="158"/>
      <c r="N5" s="159"/>
      <c r="O5" s="111"/>
      <c r="P5" s="111"/>
    </row>
    <row r="6" spans="1:16" x14ac:dyDescent="0.25">
      <c r="A6" s="77">
        <v>2</v>
      </c>
      <c r="B6" s="224"/>
      <c r="C6" s="224"/>
      <c r="D6" s="225"/>
      <c r="E6" s="123"/>
      <c r="F6" s="124"/>
      <c r="G6" s="125" t="e">
        <f>E6/F6</f>
        <v>#DIV/0!</v>
      </c>
      <c r="H6" s="134"/>
      <c r="I6" s="267"/>
      <c r="K6" s="180"/>
      <c r="L6" s="230"/>
      <c r="M6" s="158"/>
      <c r="N6" s="159"/>
    </row>
    <row r="7" spans="1:16" x14ac:dyDescent="0.25">
      <c r="A7" s="77">
        <v>3</v>
      </c>
      <c r="B7" s="121"/>
      <c r="C7" s="121"/>
      <c r="D7" s="225"/>
      <c r="E7" s="123"/>
      <c r="F7" s="124"/>
      <c r="G7" s="125" t="e">
        <f>E7/F7</f>
        <v>#DIV/0!</v>
      </c>
      <c r="H7" s="134"/>
      <c r="I7" s="267"/>
    </row>
    <row r="8" spans="1:16" x14ac:dyDescent="0.25">
      <c r="G8" s="139" t="e">
        <f>AVERAGE(G5:G7)</f>
        <v>#DIV/0!</v>
      </c>
      <c r="H8" s="111"/>
      <c r="I8" s="111"/>
      <c r="K8" s="180"/>
      <c r="L8" s="230"/>
      <c r="M8" s="158"/>
      <c r="N8" s="159"/>
    </row>
    <row r="9" spans="1:16" x14ac:dyDescent="0.25">
      <c r="F9" s="226"/>
      <c r="G9" s="111"/>
      <c r="H9" s="111"/>
      <c r="K9" s="180"/>
      <c r="L9" s="230"/>
      <c r="M9" s="158"/>
      <c r="N9" s="159"/>
    </row>
    <row r="10" spans="1:16" ht="17.399999999999999" x14ac:dyDescent="0.25">
      <c r="A10" s="145" t="s">
        <v>376</v>
      </c>
      <c r="B10" s="145" t="s">
        <v>377</v>
      </c>
      <c r="C10" s="145" t="str">
        <f>CONCATENATE($A$4,A5)</f>
        <v>Аналог №1</v>
      </c>
      <c r="D10" s="145" t="str">
        <f>CONCATENATE($A$4,A6)</f>
        <v>Аналог №2</v>
      </c>
      <c r="E10" s="145" t="str">
        <f>CONCATENATE($A$4,A7)</f>
        <v>Аналог №3</v>
      </c>
      <c r="K10" s="180"/>
      <c r="L10" s="402" t="s">
        <v>575</v>
      </c>
      <c r="M10" s="158"/>
      <c r="N10" s="159"/>
    </row>
    <row r="11" spans="1:16" s="11" customFormat="1" ht="17.399999999999999" x14ac:dyDescent="0.2">
      <c r="A11" s="146" t="s">
        <v>576</v>
      </c>
      <c r="B11" s="147" t="str">
        <f>$A$3</f>
        <v>Судно</v>
      </c>
      <c r="C11" s="147" t="str">
        <f>$A$3</f>
        <v>Судно</v>
      </c>
      <c r="D11" s="147" t="str">
        <f>$A$3</f>
        <v>Судно</v>
      </c>
      <c r="E11" s="147" t="str">
        <f>$A$3</f>
        <v>Судно</v>
      </c>
      <c r="G11" s="403"/>
      <c r="L11" s="402" t="s">
        <v>577</v>
      </c>
      <c r="M11" s="158"/>
      <c r="N11" s="159"/>
    </row>
    <row r="12" spans="1:16" s="11" customFormat="1" ht="17.399999999999999" x14ac:dyDescent="0.2">
      <c r="A12" s="146" t="s">
        <v>571</v>
      </c>
      <c r="B12" s="168" t="str">
        <f>B3</f>
        <v>Генгруз</v>
      </c>
      <c r="C12" s="168">
        <f>B5</f>
        <v>0</v>
      </c>
      <c r="D12" s="168">
        <f>B6</f>
        <v>0</v>
      </c>
      <c r="E12" s="168">
        <f>B7</f>
        <v>0</v>
      </c>
      <c r="G12" s="404"/>
      <c r="H12" s="404"/>
      <c r="J12" s="405"/>
      <c r="K12" s="405"/>
      <c r="L12" s="402" t="s">
        <v>578</v>
      </c>
      <c r="M12" s="158"/>
      <c r="N12" s="159"/>
    </row>
    <row r="13" spans="1:16" s="11" customFormat="1" ht="17.399999999999999" x14ac:dyDescent="0.2">
      <c r="A13" s="146" t="s">
        <v>579</v>
      </c>
      <c r="B13" s="168" t="s">
        <v>580</v>
      </c>
      <c r="C13" s="168"/>
      <c r="D13" s="168"/>
      <c r="E13" s="168"/>
      <c r="G13" s="404"/>
      <c r="H13" s="404"/>
      <c r="L13" s="402" t="s">
        <v>581</v>
      </c>
    </row>
    <row r="14" spans="1:16" s="11" customFormat="1" ht="17.399999999999999" x14ac:dyDescent="0.2">
      <c r="A14" s="146" t="s">
        <v>427</v>
      </c>
      <c r="B14" s="168"/>
      <c r="C14" s="168"/>
      <c r="D14" s="168"/>
      <c r="E14" s="168"/>
      <c r="G14" s="404"/>
      <c r="H14" s="404"/>
      <c r="L14" s="402" t="s">
        <v>582</v>
      </c>
    </row>
    <row r="15" spans="1:16" s="11" customFormat="1" ht="17.399999999999999" x14ac:dyDescent="0.2">
      <c r="A15" s="146" t="s">
        <v>583</v>
      </c>
      <c r="B15" s="168"/>
      <c r="C15" s="168"/>
      <c r="D15" s="168"/>
      <c r="E15" s="168"/>
      <c r="G15" s="404"/>
      <c r="H15" s="404"/>
      <c r="L15" s="402" t="s">
        <v>584</v>
      </c>
    </row>
    <row r="16" spans="1:16" s="11" customFormat="1" ht="20.399999999999999" x14ac:dyDescent="0.2">
      <c r="A16" s="146" t="s">
        <v>585</v>
      </c>
      <c r="B16" s="168" t="s">
        <v>54</v>
      </c>
      <c r="C16" s="168"/>
      <c r="D16" s="168"/>
      <c r="E16" s="168"/>
      <c r="G16" s="404"/>
      <c r="H16" s="404"/>
      <c r="I16" s="405"/>
      <c r="L16" s="402" t="s">
        <v>586</v>
      </c>
    </row>
    <row r="17" spans="1:34" s="11" customFormat="1" ht="17.399999999999999" x14ac:dyDescent="0.2">
      <c r="A17" s="146" t="s">
        <v>368</v>
      </c>
      <c r="B17" s="147" t="s">
        <v>379</v>
      </c>
      <c r="C17" s="228">
        <f>E5</f>
        <v>0</v>
      </c>
      <c r="D17" s="228">
        <f>E6</f>
        <v>0</v>
      </c>
      <c r="E17" s="228">
        <f>E7</f>
        <v>0</v>
      </c>
      <c r="G17" s="404"/>
      <c r="H17" s="404"/>
      <c r="I17" s="405"/>
      <c r="L17" s="402" t="s">
        <v>587</v>
      </c>
    </row>
    <row r="18" spans="1:34" s="11" customFormat="1" ht="17.399999999999999" x14ac:dyDescent="0.2">
      <c r="A18" s="146" t="s">
        <v>588</v>
      </c>
      <c r="B18" s="149"/>
      <c r="C18" s="229">
        <f>F5</f>
        <v>0</v>
      </c>
      <c r="D18" s="229">
        <f>F6</f>
        <v>0</v>
      </c>
      <c r="E18" s="229">
        <f>F7</f>
        <v>0</v>
      </c>
      <c r="G18" s="404"/>
      <c r="H18" s="404"/>
      <c r="I18" s="405"/>
      <c r="L18" s="402" t="s">
        <v>589</v>
      </c>
    </row>
    <row r="19" spans="1:34" s="11" customFormat="1" ht="28.5" customHeight="1" x14ac:dyDescent="0.2">
      <c r="A19" s="146" t="s">
        <v>590</v>
      </c>
      <c r="B19" s="147" t="s">
        <v>379</v>
      </c>
      <c r="C19" s="151" t="e">
        <f>ROUND(C17/C18,0)</f>
        <v>#DIV/0!</v>
      </c>
      <c r="D19" s="151" t="e">
        <f>ROUND(D17/D18,0)</f>
        <v>#DIV/0!</v>
      </c>
      <c r="E19" s="151" t="e">
        <f>ROUND(E17/E18,0)</f>
        <v>#DIV/0!</v>
      </c>
      <c r="L19" s="402" t="s">
        <v>584</v>
      </c>
    </row>
    <row r="20" spans="1:34" s="11" customFormat="1" ht="17.399999999999999" x14ac:dyDescent="0.2">
      <c r="A20" s="153" t="s">
        <v>382</v>
      </c>
      <c r="B20" s="153"/>
      <c r="C20" s="153"/>
      <c r="D20" s="153"/>
      <c r="E20" s="153"/>
      <c r="F20" s="234"/>
      <c r="L20" s="402" t="s">
        <v>586</v>
      </c>
    </row>
    <row r="21" spans="1:34" s="11" customFormat="1" ht="17.399999999999999" x14ac:dyDescent="0.2">
      <c r="A21" s="146" t="s">
        <v>383</v>
      </c>
      <c r="B21" s="147" t="s">
        <v>384</v>
      </c>
      <c r="C21" s="147" t="s">
        <v>385</v>
      </c>
      <c r="D21" s="147" t="s">
        <v>385</v>
      </c>
      <c r="E21" s="147" t="s">
        <v>385</v>
      </c>
      <c r="F21" s="236"/>
      <c r="L21" s="402" t="s">
        <v>591</v>
      </c>
    </row>
    <row r="22" spans="1:34" ht="17.399999999999999" x14ac:dyDescent="0.25">
      <c r="A22" s="146" t="s">
        <v>386</v>
      </c>
      <c r="B22" s="147" t="s">
        <v>52</v>
      </c>
      <c r="C22" s="406">
        <f>-$N$5</f>
        <v>0</v>
      </c>
      <c r="D22" s="406">
        <f>-$N$5</f>
        <v>0</v>
      </c>
      <c r="E22" s="406">
        <f>-$N$5</f>
        <v>0</v>
      </c>
      <c r="F22" s="237"/>
      <c r="L22" s="402" t="s">
        <v>592</v>
      </c>
    </row>
    <row r="23" spans="1:34" ht="20.399999999999999" x14ac:dyDescent="0.25">
      <c r="A23" s="146" t="s">
        <v>593</v>
      </c>
      <c r="B23" s="147" t="s">
        <v>379</v>
      </c>
      <c r="C23" s="160" t="e">
        <f>ROUND(C19+C19*C22,0)</f>
        <v>#DIV/0!</v>
      </c>
      <c r="D23" s="160" t="e">
        <f>ROUND(D19+D19*D22,0)</f>
        <v>#DIV/0!</v>
      </c>
      <c r="E23" s="160" t="e">
        <f>ROUND(E19+E19*E22,0)</f>
        <v>#DIV/0!</v>
      </c>
      <c r="F23" s="234"/>
      <c r="L23" s="402" t="s">
        <v>594</v>
      </c>
    </row>
    <row r="24" spans="1:34" ht="17.399999999999999" x14ac:dyDescent="0.25">
      <c r="A24" s="146" t="s">
        <v>571</v>
      </c>
      <c r="B24" s="147" t="str">
        <f>B12</f>
        <v>Генгруз</v>
      </c>
      <c r="C24" s="147">
        <f>C12</f>
        <v>0</v>
      </c>
      <c r="D24" s="147">
        <f>D12</f>
        <v>0</v>
      </c>
      <c r="E24" s="147">
        <f>E12</f>
        <v>0</v>
      </c>
      <c r="F24" s="236"/>
      <c r="L24" s="402" t="s">
        <v>595</v>
      </c>
    </row>
    <row r="25" spans="1:34" ht="17.399999999999999" x14ac:dyDescent="0.25">
      <c r="A25" s="146" t="s">
        <v>388</v>
      </c>
      <c r="B25" s="147" t="s">
        <v>52</v>
      </c>
      <c r="C25" s="162">
        <v>1</v>
      </c>
      <c r="D25" s="162">
        <v>1</v>
      </c>
      <c r="E25" s="162">
        <v>1</v>
      </c>
      <c r="F25" s="238"/>
      <c r="L25" s="402" t="s">
        <v>596</v>
      </c>
    </row>
    <row r="26" spans="1:34" ht="20.399999999999999" x14ac:dyDescent="0.25">
      <c r="A26" s="146" t="s">
        <v>593</v>
      </c>
      <c r="B26" s="147" t="s">
        <v>379</v>
      </c>
      <c r="C26" s="164" t="e">
        <f>ROUND(C23*C25,0)</f>
        <v>#DIV/0!</v>
      </c>
      <c r="D26" s="164" t="e">
        <f>ROUND(D23*D25,0)</f>
        <v>#DIV/0!</v>
      </c>
      <c r="E26" s="164" t="e">
        <f>ROUND(E23*E25,0)</f>
        <v>#DIV/0!</v>
      </c>
      <c r="F26" s="234"/>
      <c r="L26" s="402" t="s">
        <v>597</v>
      </c>
    </row>
    <row r="27" spans="1:34" ht="17.399999999999999" x14ac:dyDescent="0.25">
      <c r="A27" s="146" t="s">
        <v>579</v>
      </c>
      <c r="B27" s="147" t="str">
        <f>B13</f>
        <v>Море</v>
      </c>
      <c r="C27" s="147">
        <f>C13</f>
        <v>0</v>
      </c>
      <c r="D27" s="147">
        <f>D13</f>
        <v>0</v>
      </c>
      <c r="E27" s="147">
        <f>E13</f>
        <v>0</v>
      </c>
      <c r="F27" s="234"/>
      <c r="L27" s="402" t="s">
        <v>598</v>
      </c>
      <c r="AD27" s="21"/>
      <c r="AE27" s="21"/>
      <c r="AF27" s="21"/>
      <c r="AG27" s="21"/>
      <c r="AH27" s="21"/>
    </row>
    <row r="28" spans="1:34" ht="17.399999999999999" x14ac:dyDescent="0.25">
      <c r="A28" s="146" t="s">
        <v>388</v>
      </c>
      <c r="B28" s="147"/>
      <c r="C28" s="162">
        <v>1</v>
      </c>
      <c r="D28" s="162">
        <v>1</v>
      </c>
      <c r="E28" s="162">
        <v>1</v>
      </c>
      <c r="F28" s="234"/>
      <c r="L28" s="402" t="s">
        <v>599</v>
      </c>
      <c r="AD28" s="21"/>
      <c r="AE28" s="21"/>
      <c r="AF28" s="21"/>
      <c r="AG28" s="21"/>
      <c r="AH28" s="21"/>
    </row>
    <row r="29" spans="1:34" ht="20.399999999999999" x14ac:dyDescent="0.25">
      <c r="A29" s="146" t="s">
        <v>422</v>
      </c>
      <c r="B29" s="147"/>
      <c r="C29" s="164" t="e">
        <f>ROUND(C26*C28,0)</f>
        <v>#DIV/0!</v>
      </c>
      <c r="D29" s="164" t="e">
        <f>ROUND(D26*D28,0)</f>
        <v>#DIV/0!</v>
      </c>
      <c r="E29" s="164" t="e">
        <f>ROUND(E26*E28,0)</f>
        <v>#DIV/0!</v>
      </c>
      <c r="F29" s="234"/>
      <c r="L29" s="402" t="s">
        <v>600</v>
      </c>
      <c r="AD29" s="21"/>
      <c r="AE29" s="21"/>
      <c r="AF29" s="21"/>
      <c r="AG29" s="21"/>
      <c r="AH29" s="21"/>
    </row>
    <row r="30" spans="1:34" ht="17.399999999999999" x14ac:dyDescent="0.25">
      <c r="A30" s="146" t="s">
        <v>601</v>
      </c>
      <c r="B30" s="147">
        <f>B14</f>
        <v>0</v>
      </c>
      <c r="C30" s="147">
        <f>C14</f>
        <v>0</v>
      </c>
      <c r="D30" s="147">
        <f>D14</f>
        <v>0</v>
      </c>
      <c r="E30" s="147">
        <f>E14</f>
        <v>0</v>
      </c>
      <c r="F30" s="234"/>
      <c r="L30" s="402" t="s">
        <v>602</v>
      </c>
    </row>
    <row r="31" spans="1:34" ht="17.399999999999999" x14ac:dyDescent="0.25">
      <c r="A31" s="146" t="s">
        <v>603</v>
      </c>
      <c r="B31" s="224"/>
      <c r="C31" s="239"/>
      <c r="D31" s="239"/>
      <c r="E31" s="239"/>
      <c r="F31" s="234"/>
      <c r="L31" s="402" t="s">
        <v>604</v>
      </c>
    </row>
    <row r="32" spans="1:34" ht="17.399999999999999" x14ac:dyDescent="0.25">
      <c r="A32" s="146" t="s">
        <v>388</v>
      </c>
      <c r="B32" s="147" t="s">
        <v>52</v>
      </c>
      <c r="C32" s="162">
        <f>(1-$B$31)/(1-C31)</f>
        <v>1</v>
      </c>
      <c r="D32" s="162">
        <f>(1-$B$31)/(1-D31)</f>
        <v>1</v>
      </c>
      <c r="E32" s="162">
        <f>(1-$B$31)/(1-E31)</f>
        <v>1</v>
      </c>
      <c r="F32" s="275"/>
      <c r="L32" s="402" t="s">
        <v>605</v>
      </c>
    </row>
    <row r="33" spans="1:34" ht="20.399999999999999" x14ac:dyDescent="0.25">
      <c r="A33" s="146" t="s">
        <v>422</v>
      </c>
      <c r="B33" s="147" t="s">
        <v>379</v>
      </c>
      <c r="C33" s="160" t="e">
        <f>ROUND(C29*C32,0)</f>
        <v>#DIV/0!</v>
      </c>
      <c r="D33" s="160" t="e">
        <f>ROUND(D29*D32,0)</f>
        <v>#DIV/0!</v>
      </c>
      <c r="E33" s="160" t="e">
        <f>ROUND(E29*E32,0)</f>
        <v>#DIV/0!</v>
      </c>
      <c r="F33" s="276"/>
      <c r="L33" s="402" t="s">
        <v>606</v>
      </c>
    </row>
    <row r="34" spans="1:34" ht="17.399999999999999" x14ac:dyDescent="0.25">
      <c r="A34" s="146" t="s">
        <v>583</v>
      </c>
      <c r="B34" s="121"/>
      <c r="C34" s="121"/>
      <c r="D34" s="121"/>
      <c r="E34" s="121"/>
      <c r="F34" s="241"/>
      <c r="L34" s="402" t="s">
        <v>607</v>
      </c>
    </row>
    <row r="35" spans="1:34" ht="17.399999999999999" x14ac:dyDescent="0.25">
      <c r="A35" s="146" t="s">
        <v>402</v>
      </c>
      <c r="B35" s="147" t="s">
        <v>52</v>
      </c>
      <c r="C35" s="407">
        <v>0</v>
      </c>
      <c r="D35" s="407">
        <v>0</v>
      </c>
      <c r="E35" s="407">
        <v>0</v>
      </c>
      <c r="F35" s="242"/>
      <c r="L35" s="402" t="s">
        <v>608</v>
      </c>
    </row>
    <row r="36" spans="1:34" ht="20.399999999999999" x14ac:dyDescent="0.25">
      <c r="A36" s="146" t="s">
        <v>422</v>
      </c>
      <c r="B36" s="147" t="s">
        <v>379</v>
      </c>
      <c r="C36" s="160" t="e">
        <f>ROUND(C33+C33*C35,0)</f>
        <v>#DIV/0!</v>
      </c>
      <c r="D36" s="160" t="e">
        <f>ROUND(D33+D33*D35,0)</f>
        <v>#DIV/0!</v>
      </c>
      <c r="E36" s="160" t="e">
        <f>ROUND(E33+E33*E35,0)</f>
        <v>#DIV/0!</v>
      </c>
      <c r="F36" s="238"/>
      <c r="L36" s="402" t="s">
        <v>609</v>
      </c>
    </row>
    <row r="37" spans="1:34" ht="17.399999999999999" x14ac:dyDescent="0.25">
      <c r="A37" s="146" t="s">
        <v>588</v>
      </c>
      <c r="B37" s="277">
        <f>B18</f>
        <v>0</v>
      </c>
      <c r="C37" s="178">
        <f>C18</f>
        <v>0</v>
      </c>
      <c r="D37" s="178">
        <f>D18</f>
        <v>0</v>
      </c>
      <c r="E37" s="178">
        <f>E18</f>
        <v>0</v>
      </c>
      <c r="G37" s="250"/>
      <c r="L37" s="402" t="s">
        <v>610</v>
      </c>
    </row>
    <row r="38" spans="1:34" s="11" customFormat="1" ht="20.399999999999999" x14ac:dyDescent="0.2">
      <c r="A38" s="146" t="s">
        <v>611</v>
      </c>
      <c r="B38" s="408"/>
      <c r="C38" s="409" t="e">
        <f>$B$37/C37</f>
        <v>#DIV/0!</v>
      </c>
      <c r="D38" s="409" t="e">
        <f>$B$37/D37</f>
        <v>#DIV/0!</v>
      </c>
      <c r="E38" s="409" t="e">
        <f>$B$37/E37</f>
        <v>#DIV/0!</v>
      </c>
      <c r="G38" s="250"/>
      <c r="L38" s="402" t="s">
        <v>612</v>
      </c>
    </row>
    <row r="39" spans="1:34" s="11" customFormat="1" ht="17.399999999999999" x14ac:dyDescent="0.2">
      <c r="A39" s="146" t="s">
        <v>388</v>
      </c>
      <c r="B39" s="251"/>
      <c r="C39" s="410" t="e">
        <f>C38^0.7</f>
        <v>#DIV/0!</v>
      </c>
      <c r="D39" s="410" t="e">
        <f>D38^0.7</f>
        <v>#DIV/0!</v>
      </c>
      <c r="E39" s="410" t="e">
        <f>E38^0.7</f>
        <v>#DIV/0!</v>
      </c>
      <c r="L39" s="402" t="s">
        <v>613</v>
      </c>
    </row>
    <row r="40" spans="1:34" s="11" customFormat="1" ht="20.399999999999999" x14ac:dyDescent="0.2">
      <c r="A40" s="146" t="s">
        <v>422</v>
      </c>
      <c r="B40" s="147" t="s">
        <v>379</v>
      </c>
      <c r="C40" s="151" t="e">
        <f>ROUND(C36*C39,0)</f>
        <v>#DIV/0!</v>
      </c>
      <c r="D40" s="151" t="e">
        <f>ROUND(D36*D39,0)</f>
        <v>#DIV/0!</v>
      </c>
      <c r="E40" s="151" t="e">
        <f>ROUND(E36*E39,0)</f>
        <v>#DIV/0!</v>
      </c>
    </row>
    <row r="41" spans="1:34" s="11" customFormat="1" ht="20.399999999999999" x14ac:dyDescent="0.2">
      <c r="A41" s="146" t="s">
        <v>585</v>
      </c>
      <c r="B41" s="147" t="str">
        <f>B16</f>
        <v>Нет</v>
      </c>
      <c r="C41" s="147">
        <f>C16</f>
        <v>0</v>
      </c>
      <c r="D41" s="147">
        <f>D16</f>
        <v>0</v>
      </c>
      <c r="E41" s="147">
        <f>E16</f>
        <v>0</v>
      </c>
      <c r="L41" s="403" t="s">
        <v>573</v>
      </c>
    </row>
    <row r="42" spans="1:34" s="11" customFormat="1" ht="16.5" customHeight="1" x14ac:dyDescent="0.2">
      <c r="A42" s="146" t="s">
        <v>388</v>
      </c>
      <c r="B42" s="147" t="s">
        <v>52</v>
      </c>
      <c r="C42" s="162">
        <v>1</v>
      </c>
      <c r="D42" s="162">
        <v>1</v>
      </c>
      <c r="E42" s="162">
        <v>1</v>
      </c>
      <c r="L42" s="404" t="s">
        <v>570</v>
      </c>
      <c r="M42" s="404" t="s">
        <v>614</v>
      </c>
      <c r="N42" s="11" t="s">
        <v>615</v>
      </c>
    </row>
    <row r="43" spans="1:34" s="11" customFormat="1" ht="20.399999999999999" x14ac:dyDescent="0.2">
      <c r="A43" s="146" t="s">
        <v>422</v>
      </c>
      <c r="B43" s="147" t="s">
        <v>379</v>
      </c>
      <c r="C43" s="160" t="e">
        <f>ROUND(C40*C42,0)</f>
        <v>#DIV/0!</v>
      </c>
      <c r="D43" s="160" t="e">
        <f>ROUND(D40*D42,0)</f>
        <v>#DIV/0!</v>
      </c>
      <c r="E43" s="160" t="e">
        <f>ROUND(E40*E42,0)</f>
        <v>#DIV/0!</v>
      </c>
      <c r="L43" s="404" t="s">
        <v>616</v>
      </c>
      <c r="M43" s="404" t="s">
        <v>617</v>
      </c>
      <c r="N43" s="11" t="s">
        <v>618</v>
      </c>
    </row>
    <row r="44" spans="1:34" s="11" customFormat="1" ht="20.399999999999999" x14ac:dyDescent="0.2">
      <c r="A44" s="187" t="s">
        <v>405</v>
      </c>
      <c r="B44" s="147"/>
      <c r="C44" s="411" t="e">
        <f>ABS(1-C25)+ABS(1-C28)+ABS(1-C32)+ABS(C35)+ABS(1-C39)+ABS(1-C42)</f>
        <v>#DIV/0!</v>
      </c>
      <c r="D44" s="411" t="e">
        <f>ABS(1-D25)+ABS(1-D28)+ABS(1-D32)+ABS(D35)+ABS(1-D39)+ABS(1-D42)</f>
        <v>#DIV/0!</v>
      </c>
      <c r="E44" s="411" t="e">
        <f>ABS(1-E25)+ABS(1-E28)+ABS(1-E32)+ABS(E35)+ABS(1-E39)+ABS(1-E42)</f>
        <v>#DIV/0!</v>
      </c>
      <c r="L44" s="404" t="s">
        <v>619</v>
      </c>
      <c r="M44" s="404" t="s">
        <v>620</v>
      </c>
      <c r="N44" s="11" t="s">
        <v>621</v>
      </c>
    </row>
    <row r="45" spans="1:34" s="11" customFormat="1" ht="20.399999999999999" x14ac:dyDescent="0.25">
      <c r="A45" s="146" t="s">
        <v>438</v>
      </c>
      <c r="B45" s="147"/>
      <c r="C45" s="677" t="e">
        <f>ROUND(AVERAGE(C44:E44),-3)</f>
        <v>#DIV/0!</v>
      </c>
      <c r="D45" s="678"/>
      <c r="E45" s="679"/>
      <c r="L45" s="404" t="s">
        <v>622</v>
      </c>
      <c r="M45" s="404" t="s">
        <v>623</v>
      </c>
      <c r="N45" s="11" t="s">
        <v>624</v>
      </c>
    </row>
    <row r="46" spans="1:34" ht="20.399999999999999" x14ac:dyDescent="0.25">
      <c r="L46" s="404" t="s">
        <v>625</v>
      </c>
      <c r="M46" s="404" t="s">
        <v>626</v>
      </c>
      <c r="N46" s="405" t="s">
        <v>627</v>
      </c>
    </row>
    <row r="47" spans="1:34" s="112" customFormat="1" ht="40.799999999999997" x14ac:dyDescent="0.2">
      <c r="A47" s="192" t="s">
        <v>408</v>
      </c>
      <c r="B47" s="192" t="s">
        <v>628</v>
      </c>
      <c r="C47" s="412" t="s">
        <v>629</v>
      </c>
      <c r="D47" s="412" t="s">
        <v>630</v>
      </c>
      <c r="E47" s="412" t="s">
        <v>631</v>
      </c>
      <c r="F47" s="412" t="s">
        <v>632</v>
      </c>
      <c r="G47" s="192" t="s">
        <v>633</v>
      </c>
      <c r="H47" s="192" t="s">
        <v>295</v>
      </c>
      <c r="I47" s="192" t="s">
        <v>26</v>
      </c>
      <c r="J47" s="11"/>
      <c r="K47" s="11"/>
      <c r="L47" s="404" t="s">
        <v>634</v>
      </c>
      <c r="M47" s="404" t="s">
        <v>635</v>
      </c>
      <c r="N47" s="405" t="s">
        <v>615</v>
      </c>
      <c r="O47" s="11"/>
      <c r="P47" s="11"/>
      <c r="Q47" s="11"/>
      <c r="R47" s="11"/>
      <c r="S47" s="11"/>
      <c r="T47" s="11"/>
      <c r="U47" s="11"/>
      <c r="V47" s="11"/>
      <c r="W47" s="11"/>
      <c r="X47" s="11"/>
      <c r="Y47" s="11"/>
      <c r="Z47" s="11"/>
      <c r="AA47" s="11"/>
      <c r="AB47" s="11"/>
      <c r="AC47" s="11"/>
      <c r="AD47" s="11"/>
      <c r="AE47" s="11"/>
      <c r="AF47" s="11"/>
      <c r="AG47" s="11"/>
      <c r="AH47" s="11"/>
    </row>
    <row r="48" spans="1:34" s="112" customFormat="1" ht="213" customHeight="1" x14ac:dyDescent="0.2">
      <c r="A48" s="194" t="e">
        <v>#REF!</v>
      </c>
      <c r="B48" s="195" t="e">
        <f>$C$45</f>
        <v>#DIV/0!</v>
      </c>
      <c r="C48" s="196"/>
      <c r="D48" s="197" t="e">
        <f>ROUND(B48*C48,-5)</f>
        <v>#DIV/0!</v>
      </c>
      <c r="E48" s="413"/>
      <c r="F48" s="414">
        <f>(E48-20)*1%</f>
        <v>-0.2</v>
      </c>
      <c r="G48" s="415" t="e">
        <f>ROUND(D48*(1-F48),-3)</f>
        <v>#DIV/0!</v>
      </c>
      <c r="H48" s="198">
        <f>$H$51</f>
        <v>0.6</v>
      </c>
      <c r="I48" s="197" t="e">
        <f>G48*(1-H48)</f>
        <v>#DIV/0!</v>
      </c>
      <c r="J48" s="11"/>
      <c r="K48" s="11"/>
      <c r="L48" s="404" t="s">
        <v>636</v>
      </c>
      <c r="M48" s="404" t="s">
        <v>637</v>
      </c>
      <c r="N48" s="405" t="s">
        <v>615</v>
      </c>
      <c r="O48" s="11"/>
      <c r="P48" s="11"/>
      <c r="Q48" s="11"/>
      <c r="R48" s="11"/>
      <c r="S48" s="11"/>
      <c r="T48" s="11"/>
      <c r="U48" s="11"/>
      <c r="V48" s="11"/>
      <c r="W48" s="11"/>
      <c r="X48" s="11"/>
      <c r="Y48" s="11"/>
      <c r="Z48" s="11"/>
      <c r="AA48" s="11"/>
      <c r="AB48" s="11"/>
      <c r="AC48" s="11"/>
      <c r="AD48" s="11"/>
      <c r="AE48" s="11"/>
      <c r="AF48" s="11"/>
      <c r="AG48" s="11"/>
      <c r="AH48" s="11"/>
    </row>
    <row r="49" spans="1:34" s="112" customFormat="1" ht="12.6" x14ac:dyDescent="0.2">
      <c r="A49" s="416" t="e">
        <v>#REF!</v>
      </c>
      <c r="B49" s="195" t="e">
        <f>$C$45</f>
        <v>#DIV/0!</v>
      </c>
      <c r="C49" s="196"/>
      <c r="D49" s="197" t="e">
        <f>ROUND(B49*C49,-5)</f>
        <v>#DIV/0!</v>
      </c>
      <c r="E49" s="413"/>
      <c r="F49" s="414">
        <f>(E49-20)*1%</f>
        <v>-0.2</v>
      </c>
      <c r="G49" s="415" t="e">
        <f>ROUND(D49*(1-F49),-3)</f>
        <v>#DIV/0!</v>
      </c>
      <c r="H49" s="198">
        <f>$H$51</f>
        <v>0.6</v>
      </c>
      <c r="I49" s="197" t="e">
        <f>G49*(1-H49)</f>
        <v>#DIV/0!</v>
      </c>
      <c r="J49" s="11"/>
      <c r="K49" s="11"/>
      <c r="L49" s="11" t="s">
        <v>638</v>
      </c>
      <c r="M49" s="11" t="s">
        <v>639</v>
      </c>
      <c r="N49" s="11"/>
      <c r="O49" s="11"/>
      <c r="P49" s="11"/>
      <c r="Q49" s="11"/>
      <c r="R49" s="11"/>
      <c r="S49" s="11"/>
      <c r="T49" s="11"/>
      <c r="U49" s="11"/>
      <c r="V49" s="11"/>
      <c r="W49" s="11"/>
      <c r="X49" s="11"/>
      <c r="Y49" s="11"/>
      <c r="Z49" s="11"/>
      <c r="AA49" s="11"/>
      <c r="AB49" s="11"/>
      <c r="AC49" s="11"/>
      <c r="AD49" s="11"/>
      <c r="AE49" s="11"/>
      <c r="AF49" s="11"/>
      <c r="AG49" s="11"/>
      <c r="AH49" s="11"/>
    </row>
    <row r="50" spans="1:34" s="112" customFormat="1" ht="12.6" x14ac:dyDescent="0.2">
      <c r="A50" s="416" t="e">
        <v>#REF!</v>
      </c>
      <c r="B50" s="195" t="e">
        <f>$C$45</f>
        <v>#DIV/0!</v>
      </c>
      <c r="C50" s="196"/>
      <c r="D50" s="197" t="e">
        <f>ROUND(B50*C50,-5)</f>
        <v>#DIV/0!</v>
      </c>
      <c r="E50" s="413"/>
      <c r="F50" s="414">
        <f>(E50-20)*1%</f>
        <v>-0.2</v>
      </c>
      <c r="G50" s="415" t="e">
        <f>ROUND(D50*(1-F50),-3)</f>
        <v>#DIV/0!</v>
      </c>
      <c r="H50" s="198">
        <f>$H$51</f>
        <v>0.6</v>
      </c>
      <c r="I50" s="197" t="e">
        <f>G50*(1-H50)</f>
        <v>#DIV/0!</v>
      </c>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row>
    <row r="51" spans="1:34" s="112" customFormat="1" ht="27" customHeight="1" x14ac:dyDescent="0.2">
      <c r="A51" s="417" t="s">
        <v>410</v>
      </c>
      <c r="B51" s="418"/>
      <c r="C51" s="418"/>
      <c r="D51" s="200" t="e">
        <f>SUM(D48:D50)</f>
        <v>#DIV/0!</v>
      </c>
      <c r="E51" s="419"/>
      <c r="F51" s="419"/>
      <c r="G51" s="200" t="e">
        <f>SUM(G48:G50)</f>
        <v>#DIV/0!</v>
      </c>
      <c r="H51" s="201">
        <v>0.6</v>
      </c>
      <c r="I51" s="200" t="e">
        <f>SUM(I48:I50)</f>
        <v>#DIV/0!</v>
      </c>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row>
    <row r="52" spans="1:34" s="112" customFormat="1" ht="28.5" customHeight="1" x14ac:dyDescent="0.25">
      <c r="A52" s="700" t="s">
        <v>640</v>
      </c>
      <c r="B52" s="701"/>
      <c r="C52" s="701"/>
      <c r="D52" s="701"/>
      <c r="E52" s="701"/>
      <c r="F52" s="701"/>
      <c r="G52" s="701"/>
      <c r="H52" s="701"/>
      <c r="I52" s="70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row>
    <row r="53" spans="1:34" s="112" customFormat="1" ht="12.6" x14ac:dyDescent="0.2">
      <c r="A53" s="11"/>
      <c r="B53" s="27"/>
      <c r="C53" s="11"/>
      <c r="D53" s="11"/>
      <c r="E53" s="264"/>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34" s="11" customFormat="1" ht="10.199999999999999" x14ac:dyDescent="0.2">
      <c r="A54" s="279"/>
      <c r="B54" s="280"/>
      <c r="C54" s="281"/>
      <c r="D54" s="282"/>
    </row>
    <row r="55" spans="1:34" s="11" customFormat="1" ht="10.199999999999999" x14ac:dyDescent="0.2">
      <c r="A55" s="283"/>
      <c r="B55" s="280"/>
      <c r="C55" s="284" t="s">
        <v>320</v>
      </c>
      <c r="E55" s="132"/>
    </row>
  </sheetData>
  <mergeCells count="4">
    <mergeCell ref="A1:I1"/>
    <mergeCell ref="L4:M4"/>
    <mergeCell ref="C45:E45"/>
    <mergeCell ref="A52:I52"/>
  </mergeCells>
  <conditionalFormatting sqref="C35:E35 C39:E39 C22:E22">
    <cfRule type="cellIs" dxfId="25" priority="8" stopIfTrue="1" operator="notEqual">
      <formula>0</formula>
    </cfRule>
  </conditionalFormatting>
  <conditionalFormatting sqref="F20 F34 F23 F26 F30:F31">
    <cfRule type="cellIs" dxfId="24" priority="7" stopIfTrue="1" operator="notEqual">
      <formula>0</formula>
    </cfRule>
  </conditionalFormatting>
  <conditionalFormatting sqref="C44:E44">
    <cfRule type="cellIs" dxfId="23" priority="6" stopIfTrue="1" operator="notEqual">
      <formula>0</formula>
    </cfRule>
  </conditionalFormatting>
  <conditionalFormatting sqref="F27:F29">
    <cfRule type="cellIs" dxfId="22" priority="5" stopIfTrue="1" operator="notEqual">
      <formula>0</formula>
    </cfRule>
  </conditionalFormatting>
  <conditionalFormatting sqref="C28:E28">
    <cfRule type="cellIs" dxfId="21" priority="3" stopIfTrue="1" operator="notEqual">
      <formula>0</formula>
    </cfRule>
  </conditionalFormatting>
  <conditionalFormatting sqref="C32:E32">
    <cfRule type="cellIs" dxfId="20" priority="2" stopIfTrue="1" operator="notEqual">
      <formula>0</formula>
    </cfRule>
  </conditionalFormatting>
  <conditionalFormatting sqref="C25:E25">
    <cfRule type="cellIs" dxfId="19" priority="4" stopIfTrue="1" operator="notEqual">
      <formula>0</formula>
    </cfRule>
  </conditionalFormatting>
  <conditionalFormatting sqref="C42:E42">
    <cfRule type="cellIs" dxfId="18" priority="1" stopIfTrue="1" operator="notEqual">
      <formula>0</formula>
    </cfRule>
  </conditionalFormatting>
  <pageMargins left="0.7" right="0.7" top="0.75" bottom="0.75" header="0.3" footer="0.3"/>
  <pageSetup paperSize="9" scale="42"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
  <sheetViews>
    <sheetView zoomScaleNormal="100" zoomScaleSheetLayoutView="100" workbookViewId="0">
      <selection activeCell="G18" sqref="G18"/>
    </sheetView>
  </sheetViews>
  <sheetFormatPr defaultColWidth="9.109375" defaultRowHeight="13.8" x14ac:dyDescent="0.25"/>
  <cols>
    <col min="1" max="1" width="9.88671875" style="21" customWidth="1"/>
    <col min="2" max="2" width="16" style="21" customWidth="1"/>
    <col min="3" max="3" width="17.44140625" style="21" customWidth="1"/>
    <col min="4" max="4" width="8.5546875" style="21" customWidth="1"/>
    <col min="5" max="5" width="16.6640625" style="21" customWidth="1"/>
    <col min="6" max="6" width="34" style="21" customWidth="1"/>
    <col min="7" max="7" width="41.109375" style="21" customWidth="1"/>
    <col min="8" max="8" width="16" style="21" customWidth="1"/>
    <col min="9" max="16384" width="9.109375" style="21"/>
  </cols>
  <sheetData>
    <row r="1" spans="1:8" x14ac:dyDescent="0.25">
      <c r="A1" s="442" t="s">
        <v>655</v>
      </c>
      <c r="B1" s="443"/>
      <c r="C1" s="443"/>
      <c r="D1" s="443"/>
      <c r="E1" s="443"/>
      <c r="F1" s="443"/>
      <c r="G1" s="443"/>
      <c r="H1" s="443"/>
    </row>
    <row r="2" spans="1:8" x14ac:dyDescent="0.25">
      <c r="A2" s="707" t="s">
        <v>656</v>
      </c>
      <c r="B2" s="707"/>
      <c r="C2" s="707"/>
      <c r="D2" s="707"/>
      <c r="E2" s="707"/>
      <c r="F2" s="707"/>
      <c r="G2" s="707"/>
      <c r="H2" s="707"/>
    </row>
    <row r="3" spans="1:8" ht="65.25" customHeight="1" x14ac:dyDescent="0.25">
      <c r="A3" s="95" t="s">
        <v>407</v>
      </c>
      <c r="B3" s="708" t="s">
        <v>658</v>
      </c>
      <c r="C3" s="708"/>
      <c r="D3" s="708"/>
      <c r="E3" s="709" t="s">
        <v>40</v>
      </c>
      <c r="F3" s="709"/>
      <c r="G3" s="95" t="s">
        <v>41</v>
      </c>
      <c r="H3" s="95" t="s">
        <v>26</v>
      </c>
    </row>
    <row r="4" spans="1:8" ht="155.25" customHeight="1" x14ac:dyDescent="0.25">
      <c r="A4" s="444" t="e">
        <v>#REF!</v>
      </c>
      <c r="B4" s="703" t="e">
        <v>#REF!</v>
      </c>
      <c r="C4" s="703"/>
      <c r="D4" s="703"/>
      <c r="E4" s="710" t="s">
        <v>659</v>
      </c>
      <c r="F4" s="710"/>
      <c r="G4" s="273" t="s">
        <v>660</v>
      </c>
      <c r="H4" s="445" t="e">
        <v>#DIV/0!</v>
      </c>
    </row>
    <row r="5" spans="1:8" x14ac:dyDescent="0.25">
      <c r="A5" s="444" t="e">
        <v>#REF!</v>
      </c>
      <c r="B5" s="702" t="e">
        <v>#REF!</v>
      </c>
      <c r="C5" s="703"/>
      <c r="D5" s="703"/>
      <c r="E5" s="704"/>
      <c r="F5" s="705"/>
      <c r="G5" s="273"/>
      <c r="H5" s="445" t="e">
        <v>#DIV/0!</v>
      </c>
    </row>
    <row r="6" spans="1:8" x14ac:dyDescent="0.25">
      <c r="A6" s="444" t="e">
        <v>#REF!</v>
      </c>
      <c r="B6" s="702" t="e">
        <v>#REF!</v>
      </c>
      <c r="C6" s="703"/>
      <c r="D6" s="703"/>
      <c r="E6" s="704"/>
      <c r="F6" s="705"/>
      <c r="G6" s="273"/>
      <c r="H6" s="445" t="e">
        <v>#DIV/0!</v>
      </c>
    </row>
    <row r="7" spans="1:8" ht="15" customHeight="1" x14ac:dyDescent="0.25">
      <c r="A7" s="706" t="s">
        <v>657</v>
      </c>
      <c r="B7" s="706"/>
      <c r="C7" s="706"/>
      <c r="D7" s="706"/>
      <c r="E7" s="706"/>
      <c r="F7" s="706"/>
      <c r="G7" s="706"/>
      <c r="H7" s="446" t="e">
        <f>SUM(H4:H6)</f>
        <v>#DIV/0!</v>
      </c>
    </row>
    <row r="8" spans="1:8" x14ac:dyDescent="0.25">
      <c r="A8" s="447"/>
    </row>
  </sheetData>
  <mergeCells count="10">
    <mergeCell ref="B6:D6"/>
    <mergeCell ref="E6:F6"/>
    <mergeCell ref="A7:G7"/>
    <mergeCell ref="A2:H2"/>
    <mergeCell ref="B3:D3"/>
    <mergeCell ref="E3:F3"/>
    <mergeCell ref="B4:D4"/>
    <mergeCell ref="E4:F4"/>
    <mergeCell ref="B5:D5"/>
    <mergeCell ref="E5:F5"/>
  </mergeCells>
  <pageMargins left="0.7" right="0.7" top="0.75" bottom="0.75" header="0.3" footer="0.3"/>
  <pageSetup paperSize="9" scale="53" orientation="portrait" horizontalDpi="180" verticalDpi="18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79998168889431442"/>
  </sheetPr>
  <dimension ref="A1:P93"/>
  <sheetViews>
    <sheetView topLeftCell="A3" zoomScale="85" zoomScaleNormal="100" zoomScaleSheetLayoutView="85" workbookViewId="0">
      <selection sqref="A1:XFD1048576"/>
    </sheetView>
  </sheetViews>
  <sheetFormatPr defaultColWidth="9.109375" defaultRowHeight="13.8" x14ac:dyDescent="0.25"/>
  <cols>
    <col min="1" max="1" width="31.33203125" style="132" customWidth="1"/>
    <col min="2" max="2" width="16.33203125" style="132" customWidth="1"/>
    <col min="3" max="3" width="16.44140625" style="132" customWidth="1"/>
    <col min="4" max="5" width="14.44140625" style="132" customWidth="1"/>
    <col min="6" max="235" width="9.109375" style="72"/>
    <col min="236" max="236" width="37" style="72" customWidth="1"/>
    <col min="237" max="237" width="18" style="72" customWidth="1"/>
    <col min="238" max="238" width="16.44140625" style="72" customWidth="1"/>
    <col min="239" max="243" width="13.5546875" style="72" customWidth="1"/>
    <col min="244" max="16384" width="9.109375" style="72"/>
  </cols>
  <sheetData>
    <row r="1" spans="1:5" s="286" customFormat="1" hidden="1" x14ac:dyDescent="0.3">
      <c r="A1" s="285" t="s">
        <v>463</v>
      </c>
      <c r="B1" s="285" t="e">
        <f>ROUND(#REF!*#REF!,-5)</f>
        <v>#REF!</v>
      </c>
      <c r="C1" s="285"/>
      <c r="D1" s="285"/>
      <c r="E1" s="285"/>
    </row>
    <row r="2" spans="1:5" s="286" customFormat="1" ht="20.399999999999999" hidden="1" x14ac:dyDescent="0.3">
      <c r="A2" s="287" t="s">
        <v>464</v>
      </c>
      <c r="B2" s="287" t="e">
        <f>B1-#REF!</f>
        <v>#REF!</v>
      </c>
      <c r="C2" s="287"/>
      <c r="D2" s="287"/>
      <c r="E2" s="287"/>
    </row>
    <row r="3" spans="1:5" s="286" customFormat="1" ht="36.75" customHeight="1" x14ac:dyDescent="0.3">
      <c r="A3" s="691" t="s">
        <v>465</v>
      </c>
      <c r="B3" s="711"/>
      <c r="C3" s="711"/>
      <c r="D3" s="711"/>
      <c r="E3" s="711"/>
    </row>
    <row r="4" spans="1:5" s="286" customFormat="1" ht="10.5" customHeight="1" x14ac:dyDescent="0.3">
      <c r="A4" s="288"/>
      <c r="B4" s="289"/>
      <c r="C4" s="289"/>
      <c r="D4" s="289"/>
      <c r="E4" s="289"/>
    </row>
    <row r="5" spans="1:5" s="286" customFormat="1" x14ac:dyDescent="0.3">
      <c r="A5" s="290" t="s">
        <v>104</v>
      </c>
      <c r="B5" s="289"/>
      <c r="C5" s="289"/>
      <c r="D5" s="289"/>
      <c r="E5" s="289"/>
    </row>
    <row r="6" spans="1:5" ht="15" customHeight="1" x14ac:dyDescent="0.25">
      <c r="A6" s="291" t="s">
        <v>466</v>
      </c>
      <c r="B6" s="120" t="s">
        <v>377</v>
      </c>
      <c r="C6" s="120" t="s">
        <v>467</v>
      </c>
      <c r="D6" s="120" t="s">
        <v>468</v>
      </c>
      <c r="E6" s="120" t="s">
        <v>469</v>
      </c>
    </row>
    <row r="7" spans="1:5" ht="15" customHeight="1" x14ac:dyDescent="0.25">
      <c r="A7" s="292" t="s">
        <v>366</v>
      </c>
      <c r="B7" s="121"/>
      <c r="C7" s="121"/>
      <c r="D7" s="121"/>
      <c r="E7" s="121"/>
    </row>
    <row r="8" spans="1:5" ht="81.599999999999994" x14ac:dyDescent="0.25">
      <c r="A8" s="292" t="s">
        <v>466</v>
      </c>
      <c r="B8" s="175" t="s">
        <v>470</v>
      </c>
      <c r="C8" s="293" t="s">
        <v>373</v>
      </c>
      <c r="D8" s="121"/>
      <c r="E8" s="121"/>
    </row>
    <row r="9" spans="1:5" ht="14.25" customHeight="1" x14ac:dyDescent="0.25">
      <c r="A9" s="292" t="s">
        <v>471</v>
      </c>
      <c r="B9" s="62" t="s">
        <v>52</v>
      </c>
      <c r="C9" s="294"/>
      <c r="D9" s="294"/>
      <c r="E9" s="294"/>
    </row>
    <row r="10" spans="1:5" ht="20.399999999999999" x14ac:dyDescent="0.25">
      <c r="A10" s="292" t="s">
        <v>472</v>
      </c>
      <c r="B10" s="62" t="s">
        <v>52</v>
      </c>
      <c r="C10" s="121"/>
      <c r="D10" s="121"/>
      <c r="E10" s="121"/>
    </row>
    <row r="11" spans="1:5" x14ac:dyDescent="0.25">
      <c r="A11" s="153" t="s">
        <v>376</v>
      </c>
      <c r="B11" s="153"/>
      <c r="C11" s="153"/>
      <c r="D11" s="153"/>
      <c r="E11" s="153"/>
    </row>
    <row r="12" spans="1:5" s="297" customFormat="1" x14ac:dyDescent="0.25">
      <c r="A12" s="295" t="s">
        <v>473</v>
      </c>
      <c r="B12" s="296"/>
      <c r="C12" s="296"/>
      <c r="D12" s="296"/>
      <c r="E12" s="296"/>
    </row>
    <row r="13" spans="1:5" s="300" customFormat="1" ht="21" customHeight="1" x14ac:dyDescent="0.3">
      <c r="A13" s="298" t="s">
        <v>474</v>
      </c>
      <c r="B13" s="285" t="s">
        <v>475</v>
      </c>
      <c r="C13" s="299"/>
      <c r="D13" s="299"/>
      <c r="E13" s="299"/>
    </row>
    <row r="14" spans="1:5" s="286" customFormat="1" ht="20.399999999999999" x14ac:dyDescent="0.3">
      <c r="A14" s="295" t="s">
        <v>476</v>
      </c>
      <c r="B14" s="301"/>
      <c r="C14" s="302" t="e">
        <f>C13/C12</f>
        <v>#DIV/0!</v>
      </c>
      <c r="D14" s="302" t="e">
        <f>D13/D12</f>
        <v>#DIV/0!</v>
      </c>
      <c r="E14" s="302" t="e">
        <f>E13/E12</f>
        <v>#DIV/0!</v>
      </c>
    </row>
    <row r="15" spans="1:5" s="286" customFormat="1" x14ac:dyDescent="0.3">
      <c r="A15" s="153" t="s">
        <v>382</v>
      </c>
      <c r="B15" s="153"/>
      <c r="C15" s="153"/>
      <c r="D15" s="153"/>
      <c r="E15" s="153"/>
    </row>
    <row r="16" spans="1:5" s="306" customFormat="1" x14ac:dyDescent="0.25">
      <c r="A16" s="303" t="s">
        <v>386</v>
      </c>
      <c r="B16" s="304"/>
      <c r="C16" s="305" t="e">
        <f>-#REF!</f>
        <v>#REF!</v>
      </c>
      <c r="D16" s="305" t="e">
        <f>-#REF!</f>
        <v>#REF!</v>
      </c>
      <c r="E16" s="305" t="e">
        <f>-#REF!</f>
        <v>#REF!</v>
      </c>
    </row>
    <row r="17" spans="1:16" s="286" customFormat="1" ht="21" customHeight="1" x14ac:dyDescent="0.3">
      <c r="A17" s="295" t="s">
        <v>477</v>
      </c>
      <c r="B17" s="285"/>
      <c r="C17" s="302" t="e">
        <f>ROUND(C14*(1+C16),0)</f>
        <v>#DIV/0!</v>
      </c>
      <c r="D17" s="302" t="e">
        <f>ROUND(D14*(1+D16),0)</f>
        <v>#DIV/0!</v>
      </c>
      <c r="E17" s="302" t="e">
        <f>ROUND(E14*(1+E16),0)</f>
        <v>#DIV/0!</v>
      </c>
    </row>
    <row r="18" spans="1:16" s="21" customFormat="1" ht="20.399999999999999" x14ac:dyDescent="0.25">
      <c r="A18" s="146" t="s">
        <v>478</v>
      </c>
      <c r="B18" s="168" t="s">
        <v>479</v>
      </c>
      <c r="C18" s="168" t="s">
        <v>479</v>
      </c>
      <c r="D18" s="168" t="s">
        <v>479</v>
      </c>
      <c r="E18" s="168" t="s">
        <v>479</v>
      </c>
      <c r="F18" s="11"/>
      <c r="G18" s="11"/>
      <c r="H18" s="11"/>
      <c r="I18" s="11"/>
      <c r="J18" s="11"/>
      <c r="K18" s="11"/>
      <c r="L18" s="11"/>
      <c r="M18" s="11"/>
      <c r="N18" s="11"/>
      <c r="O18" s="11"/>
      <c r="P18" s="11"/>
    </row>
    <row r="19" spans="1:16" s="21" customFormat="1" ht="14.25" customHeight="1" x14ac:dyDescent="0.25">
      <c r="A19" s="146" t="s">
        <v>388</v>
      </c>
      <c r="B19" s="147" t="s">
        <v>52</v>
      </c>
      <c r="C19" s="162">
        <v>1</v>
      </c>
      <c r="D19" s="162">
        <v>1</v>
      </c>
      <c r="E19" s="162">
        <v>1</v>
      </c>
      <c r="F19" s="11"/>
      <c r="G19" s="11"/>
      <c r="H19" s="11"/>
      <c r="I19" s="11"/>
      <c r="J19" s="11"/>
      <c r="K19" s="11"/>
      <c r="L19" s="11"/>
      <c r="M19" s="11"/>
      <c r="N19" s="11"/>
      <c r="O19" s="11"/>
      <c r="P19" s="11"/>
    </row>
    <row r="20" spans="1:16" s="21" customFormat="1" ht="20.399999999999999" x14ac:dyDescent="0.25">
      <c r="A20" s="146" t="s">
        <v>477</v>
      </c>
      <c r="B20" s="147" t="s">
        <v>379</v>
      </c>
      <c r="C20" s="160" t="e">
        <f>ROUND(C17*C19,0)</f>
        <v>#DIV/0!</v>
      </c>
      <c r="D20" s="160" t="e">
        <f>ROUND(D17*D19,0)</f>
        <v>#DIV/0!</v>
      </c>
      <c r="E20" s="160" t="e">
        <f>ROUND(E17*E19,0)</f>
        <v>#DIV/0!</v>
      </c>
      <c r="F20" s="11"/>
      <c r="G20" s="11"/>
      <c r="H20" s="11"/>
      <c r="I20" s="11"/>
      <c r="J20" s="11"/>
      <c r="K20" s="11"/>
      <c r="L20" s="11"/>
      <c r="M20" s="11"/>
      <c r="N20" s="11"/>
      <c r="O20" s="11"/>
      <c r="P20" s="11"/>
    </row>
    <row r="21" spans="1:16" s="21" customFormat="1" ht="11.25" customHeight="1" x14ac:dyDescent="0.25">
      <c r="A21" s="146" t="s">
        <v>444</v>
      </c>
      <c r="B21" s="224"/>
      <c r="C21" s="239"/>
      <c r="D21" s="239"/>
      <c r="E21" s="239"/>
      <c r="F21" s="11"/>
      <c r="G21" s="11"/>
      <c r="H21" s="11"/>
      <c r="I21" s="11"/>
      <c r="J21" s="11"/>
      <c r="K21" s="11"/>
      <c r="L21" s="11"/>
      <c r="M21" s="11"/>
      <c r="N21" s="11"/>
      <c r="O21" s="11"/>
      <c r="P21" s="11"/>
    </row>
    <row r="22" spans="1:16" s="21" customFormat="1" ht="12" customHeight="1" x14ac:dyDescent="0.25">
      <c r="A22" s="146" t="s">
        <v>388</v>
      </c>
      <c r="B22" s="147"/>
      <c r="C22" s="162">
        <v>1</v>
      </c>
      <c r="D22" s="162">
        <v>1</v>
      </c>
      <c r="E22" s="162">
        <v>1</v>
      </c>
      <c r="F22" s="11"/>
      <c r="G22" s="11"/>
      <c r="H22" s="11"/>
      <c r="I22" s="11"/>
      <c r="J22" s="11"/>
      <c r="K22" s="11"/>
      <c r="L22" s="11"/>
      <c r="M22" s="11"/>
      <c r="N22" s="11"/>
      <c r="O22" s="11"/>
      <c r="P22" s="11"/>
    </row>
    <row r="23" spans="1:16" s="21" customFormat="1" ht="20.399999999999999" x14ac:dyDescent="0.25">
      <c r="A23" s="146" t="s">
        <v>422</v>
      </c>
      <c r="B23" s="147" t="s">
        <v>379</v>
      </c>
      <c r="C23" s="164" t="e">
        <f>ROUND(C20*C22,0)</f>
        <v>#DIV/0!</v>
      </c>
      <c r="D23" s="164" t="e">
        <f>ROUND(D20*D22,0)</f>
        <v>#DIV/0!</v>
      </c>
      <c r="E23" s="164" t="e">
        <f>ROUND(E20*E22,0)</f>
        <v>#DIV/0!</v>
      </c>
      <c r="F23" s="11"/>
      <c r="G23" s="11"/>
      <c r="H23" s="11"/>
      <c r="I23" s="11"/>
      <c r="J23" s="11"/>
      <c r="K23" s="11"/>
      <c r="L23" s="11"/>
      <c r="M23" s="11"/>
      <c r="N23" s="11"/>
      <c r="O23" s="11"/>
      <c r="P23" s="11"/>
    </row>
    <row r="24" spans="1:16" s="21" customFormat="1" x14ac:dyDescent="0.25">
      <c r="A24" s="146" t="s">
        <v>366</v>
      </c>
      <c r="B24" s="147">
        <f>B7</f>
        <v>0</v>
      </c>
      <c r="C24" s="147">
        <f>C7</f>
        <v>0</v>
      </c>
      <c r="D24" s="147">
        <f>D7</f>
        <v>0</v>
      </c>
      <c r="E24" s="147">
        <f>E7</f>
        <v>0</v>
      </c>
      <c r="F24" s="11"/>
      <c r="G24" s="11"/>
      <c r="H24" s="11"/>
      <c r="I24" s="11"/>
      <c r="J24" s="11"/>
      <c r="K24" s="11"/>
      <c r="L24" s="11"/>
      <c r="M24" s="11"/>
      <c r="N24" s="11"/>
      <c r="O24" s="11"/>
      <c r="P24" s="11"/>
    </row>
    <row r="25" spans="1:16" s="21" customFormat="1" ht="14.25" customHeight="1" x14ac:dyDescent="0.25">
      <c r="A25" s="146" t="s">
        <v>459</v>
      </c>
      <c r="B25" s="224"/>
      <c r="C25" s="224"/>
      <c r="D25" s="224"/>
      <c r="E25" s="224"/>
      <c r="F25" s="11"/>
      <c r="G25" s="11"/>
      <c r="H25" s="11"/>
      <c r="I25" s="11"/>
      <c r="J25" s="11"/>
      <c r="K25" s="11"/>
      <c r="L25" s="11"/>
      <c r="M25" s="11"/>
      <c r="N25" s="11"/>
      <c r="O25" s="11"/>
      <c r="P25" s="11"/>
    </row>
    <row r="26" spans="1:16" s="21" customFormat="1" ht="15" customHeight="1" x14ac:dyDescent="0.25">
      <c r="A26" s="146" t="s">
        <v>388</v>
      </c>
      <c r="B26" s="147" t="s">
        <v>52</v>
      </c>
      <c r="C26" s="162">
        <v>1</v>
      </c>
      <c r="D26" s="162">
        <v>1</v>
      </c>
      <c r="E26" s="162">
        <v>1</v>
      </c>
      <c r="F26" s="11"/>
      <c r="G26" s="11"/>
      <c r="H26" s="11"/>
      <c r="I26" s="11"/>
      <c r="J26" s="11"/>
      <c r="K26" s="11"/>
      <c r="L26" s="11"/>
      <c r="M26" s="11"/>
      <c r="N26" s="11"/>
      <c r="O26" s="11"/>
      <c r="P26" s="11"/>
    </row>
    <row r="27" spans="1:16" s="21" customFormat="1" ht="20.399999999999999" x14ac:dyDescent="0.25">
      <c r="A27" s="146" t="s">
        <v>477</v>
      </c>
      <c r="B27" s="147" t="s">
        <v>379</v>
      </c>
      <c r="C27" s="160" t="e">
        <f>ROUND(C23*C26,0)</f>
        <v>#DIV/0!</v>
      </c>
      <c r="D27" s="160" t="e">
        <f>ROUND(D23*D26,0)</f>
        <v>#DIV/0!</v>
      </c>
      <c r="E27" s="160" t="e">
        <f>ROUND(E23*E26,0)</f>
        <v>#DIV/0!</v>
      </c>
      <c r="F27" s="11"/>
      <c r="G27" s="11"/>
      <c r="H27" s="11"/>
      <c r="I27" s="11"/>
      <c r="J27" s="11"/>
      <c r="K27" s="11"/>
      <c r="L27" s="11"/>
      <c r="M27" s="11"/>
      <c r="N27" s="11"/>
      <c r="O27" s="11"/>
      <c r="P27" s="11"/>
    </row>
    <row r="28" spans="1:16" s="21" customFormat="1" ht="13.5" customHeight="1" x14ac:dyDescent="0.25">
      <c r="A28" s="146" t="s">
        <v>447</v>
      </c>
      <c r="B28" s="224"/>
      <c r="C28" s="224"/>
      <c r="D28" s="224"/>
      <c r="E28" s="224"/>
      <c r="F28" s="11"/>
      <c r="G28" s="11"/>
      <c r="H28" s="11"/>
      <c r="I28" s="11"/>
      <c r="J28" s="11"/>
      <c r="K28" s="11"/>
      <c r="L28" s="11"/>
      <c r="M28" s="11"/>
      <c r="N28" s="11"/>
      <c r="O28" s="11"/>
      <c r="P28" s="11"/>
    </row>
    <row r="29" spans="1:16" s="21" customFormat="1" ht="15" customHeight="1" x14ac:dyDescent="0.25">
      <c r="A29" s="146" t="s">
        <v>388</v>
      </c>
      <c r="B29" s="147" t="s">
        <v>52</v>
      </c>
      <c r="C29" s="162">
        <v>1</v>
      </c>
      <c r="D29" s="162">
        <v>1</v>
      </c>
      <c r="E29" s="162">
        <v>1</v>
      </c>
      <c r="F29" s="11"/>
      <c r="G29" s="11"/>
      <c r="H29" s="11"/>
      <c r="I29" s="11"/>
      <c r="J29" s="11"/>
      <c r="K29" s="11"/>
      <c r="L29" s="11"/>
      <c r="M29" s="11"/>
      <c r="N29" s="11"/>
      <c r="O29" s="11"/>
      <c r="P29" s="11"/>
    </row>
    <row r="30" spans="1:16" s="21" customFormat="1" ht="20.399999999999999" x14ac:dyDescent="0.25">
      <c r="A30" s="146" t="s">
        <v>477</v>
      </c>
      <c r="B30" s="147" t="s">
        <v>379</v>
      </c>
      <c r="C30" s="160" t="e">
        <f>ROUND(C27*C29,0)</f>
        <v>#DIV/0!</v>
      </c>
      <c r="D30" s="160" t="e">
        <f>ROUND(D27*D29,0)</f>
        <v>#DIV/0!</v>
      </c>
      <c r="E30" s="160" t="e">
        <f>ROUND(E27*E29,0)</f>
        <v>#DIV/0!</v>
      </c>
      <c r="F30" s="11"/>
      <c r="G30" s="11"/>
      <c r="H30" s="11"/>
      <c r="I30" s="11"/>
      <c r="J30" s="11"/>
      <c r="K30" s="11"/>
      <c r="L30" s="11"/>
      <c r="M30" s="11"/>
      <c r="N30" s="11"/>
      <c r="O30" s="11"/>
      <c r="P30" s="11"/>
    </row>
    <row r="31" spans="1:16" s="21" customFormat="1" x14ac:dyDescent="0.25">
      <c r="A31" s="146" t="s">
        <v>460</v>
      </c>
      <c r="B31" s="224"/>
      <c r="C31" s="239"/>
      <c r="D31" s="239"/>
      <c r="E31" s="239"/>
      <c r="F31" s="11"/>
      <c r="G31" s="11"/>
      <c r="H31" s="11"/>
      <c r="I31" s="11"/>
      <c r="J31" s="11"/>
      <c r="K31" s="11"/>
      <c r="L31" s="11"/>
      <c r="M31" s="11"/>
      <c r="N31" s="11"/>
      <c r="O31" s="11"/>
      <c r="P31" s="11"/>
    </row>
    <row r="32" spans="1:16" s="21" customFormat="1" ht="15" customHeight="1" x14ac:dyDescent="0.25">
      <c r="A32" s="146" t="s">
        <v>388</v>
      </c>
      <c r="B32" s="147" t="s">
        <v>52</v>
      </c>
      <c r="C32" s="162">
        <v>1</v>
      </c>
      <c r="D32" s="162">
        <v>1</v>
      </c>
      <c r="E32" s="162">
        <v>1</v>
      </c>
      <c r="F32" s="11"/>
      <c r="G32" s="11"/>
      <c r="H32" s="11"/>
      <c r="I32" s="11"/>
      <c r="J32" s="11"/>
      <c r="K32" s="11"/>
      <c r="L32" s="11"/>
      <c r="M32" s="11"/>
      <c r="N32" s="11"/>
      <c r="O32" s="11"/>
      <c r="P32" s="11"/>
    </row>
    <row r="33" spans="1:16" s="21" customFormat="1" ht="20.399999999999999" x14ac:dyDescent="0.25">
      <c r="A33" s="146" t="s">
        <v>477</v>
      </c>
      <c r="B33" s="147" t="s">
        <v>379</v>
      </c>
      <c r="C33" s="160" t="e">
        <f>ROUND(C30*C32,0)</f>
        <v>#DIV/0!</v>
      </c>
      <c r="D33" s="160" t="e">
        <f>ROUND(D30*D32,0)</f>
        <v>#DIV/0!</v>
      </c>
      <c r="E33" s="160" t="e">
        <f>ROUND(E30*E32,0)</f>
        <v>#DIV/0!</v>
      </c>
      <c r="F33" s="11"/>
      <c r="G33" s="11"/>
      <c r="H33" s="11"/>
      <c r="I33" s="11"/>
      <c r="J33" s="11"/>
      <c r="K33" s="11"/>
      <c r="L33" s="11"/>
      <c r="M33" s="11"/>
      <c r="N33" s="11"/>
      <c r="O33" s="11"/>
      <c r="P33" s="11"/>
    </row>
    <row r="34" spans="1:16" s="21" customFormat="1" x14ac:dyDescent="0.25">
      <c r="A34" s="146" t="s">
        <v>461</v>
      </c>
      <c r="B34" s="121"/>
      <c r="C34" s="121"/>
      <c r="D34" s="121"/>
      <c r="E34" s="121"/>
      <c r="F34" s="11"/>
      <c r="G34" s="11"/>
      <c r="H34" s="11"/>
      <c r="I34" s="11"/>
      <c r="J34" s="11"/>
      <c r="K34" s="11"/>
      <c r="L34" s="11"/>
      <c r="M34" s="11"/>
      <c r="N34" s="11"/>
      <c r="O34" s="11"/>
      <c r="P34" s="11"/>
    </row>
    <row r="35" spans="1:16" s="21" customFormat="1" x14ac:dyDescent="0.25">
      <c r="A35" s="146" t="s">
        <v>402</v>
      </c>
      <c r="B35" s="147" t="s">
        <v>52</v>
      </c>
      <c r="C35" s="162">
        <v>1</v>
      </c>
      <c r="D35" s="162">
        <v>1</v>
      </c>
      <c r="E35" s="162">
        <v>1</v>
      </c>
      <c r="F35" s="11"/>
      <c r="G35" s="11"/>
      <c r="H35" s="11"/>
      <c r="I35" s="11"/>
      <c r="J35" s="11"/>
      <c r="K35" s="11"/>
      <c r="L35" s="11"/>
      <c r="M35" s="11"/>
      <c r="N35" s="11"/>
      <c r="O35" s="11"/>
      <c r="P35" s="11"/>
    </row>
    <row r="36" spans="1:16" s="21" customFormat="1" ht="20.399999999999999" x14ac:dyDescent="0.25">
      <c r="A36" s="146" t="s">
        <v>477</v>
      </c>
      <c r="B36" s="147" t="s">
        <v>379</v>
      </c>
      <c r="C36" s="160" t="e">
        <f>ROUND(C33*C35,0)</f>
        <v>#DIV/0!</v>
      </c>
      <c r="D36" s="160" t="e">
        <f>ROUND(D33*D35,0)</f>
        <v>#DIV/0!</v>
      </c>
      <c r="E36" s="160" t="e">
        <f>ROUND(E33*E35,0)</f>
        <v>#DIV/0!</v>
      </c>
      <c r="F36" s="11"/>
      <c r="G36" s="11"/>
      <c r="H36" s="11"/>
      <c r="I36" s="11"/>
      <c r="J36" s="11"/>
      <c r="K36" s="11"/>
      <c r="L36" s="11"/>
      <c r="M36" s="11"/>
      <c r="N36" s="11"/>
      <c r="O36" s="11"/>
      <c r="P36" s="11"/>
    </row>
    <row r="37" spans="1:16" s="21" customFormat="1" ht="21" customHeight="1" x14ac:dyDescent="0.25">
      <c r="A37" s="240" t="s">
        <v>480</v>
      </c>
      <c r="B37" s="243" t="s">
        <v>481</v>
      </c>
      <c r="C37" s="243" t="s">
        <v>52</v>
      </c>
      <c r="D37" s="243" t="s">
        <v>52</v>
      </c>
      <c r="E37" s="243" t="s">
        <v>52</v>
      </c>
      <c r="F37" s="11"/>
      <c r="G37" s="11"/>
      <c r="H37" s="11"/>
      <c r="I37" s="11"/>
      <c r="J37" s="11"/>
      <c r="K37" s="11"/>
      <c r="L37" s="11"/>
      <c r="M37" s="11"/>
      <c r="N37" s="11"/>
      <c r="O37" s="11"/>
      <c r="P37" s="11"/>
    </row>
    <row r="38" spans="1:16" s="21" customFormat="1" x14ac:dyDescent="0.25">
      <c r="A38" s="146" t="s">
        <v>388</v>
      </c>
      <c r="B38" s="147" t="s">
        <v>52</v>
      </c>
      <c r="C38" s="162">
        <v>1</v>
      </c>
      <c r="D38" s="162">
        <v>1</v>
      </c>
      <c r="E38" s="162">
        <v>1</v>
      </c>
      <c r="F38" s="11"/>
      <c r="G38" s="11"/>
      <c r="H38" s="11"/>
      <c r="I38" s="11"/>
      <c r="J38" s="11"/>
      <c r="K38" s="11"/>
      <c r="L38" s="11"/>
      <c r="M38" s="11"/>
      <c r="N38" s="11"/>
      <c r="O38" s="11"/>
      <c r="P38" s="11"/>
    </row>
    <row r="39" spans="1:16" s="21" customFormat="1" ht="20.399999999999999" x14ac:dyDescent="0.25">
      <c r="A39" s="295" t="s">
        <v>477</v>
      </c>
      <c r="B39" s="147" t="s">
        <v>379</v>
      </c>
      <c r="C39" s="160" t="e">
        <f>ROUND(C36*C38,0)</f>
        <v>#DIV/0!</v>
      </c>
      <c r="D39" s="160" t="e">
        <f>ROUND(D36*D38,0)</f>
        <v>#DIV/0!</v>
      </c>
      <c r="E39" s="160" t="e">
        <f>ROUND(E36*E38,0)</f>
        <v>#DIV/0!</v>
      </c>
      <c r="F39" s="11"/>
      <c r="G39" s="11"/>
      <c r="H39" s="11"/>
      <c r="I39" s="11"/>
      <c r="J39" s="11"/>
      <c r="K39" s="11"/>
      <c r="L39" s="11"/>
      <c r="M39" s="11"/>
      <c r="N39" s="11"/>
      <c r="O39" s="11"/>
      <c r="P39" s="11"/>
    </row>
    <row r="40" spans="1:16" s="21" customFormat="1" x14ac:dyDescent="0.25">
      <c r="A40" s="146" t="s">
        <v>482</v>
      </c>
      <c r="B40" s="178">
        <f>B12</f>
        <v>0</v>
      </c>
      <c r="C40" s="178">
        <f>C12</f>
        <v>0</v>
      </c>
      <c r="D40" s="178">
        <f>D12</f>
        <v>0</v>
      </c>
      <c r="E40" s="178">
        <f>E12</f>
        <v>0</v>
      </c>
      <c r="F40" s="11"/>
      <c r="G40" s="11"/>
      <c r="H40" s="11"/>
      <c r="I40" s="11"/>
      <c r="J40" s="11"/>
      <c r="K40" s="11"/>
      <c r="L40" s="11"/>
      <c r="M40" s="11"/>
      <c r="N40" s="11"/>
      <c r="O40" s="11"/>
      <c r="P40" s="11"/>
    </row>
    <row r="41" spans="1:16" s="306" customFormat="1" ht="20.399999999999999" x14ac:dyDescent="0.25">
      <c r="A41" s="303" t="s">
        <v>483</v>
      </c>
      <c r="B41" s="304"/>
      <c r="C41" s="162">
        <v>1</v>
      </c>
      <c r="D41" s="162">
        <v>1</v>
      </c>
      <c r="E41" s="162">
        <v>1</v>
      </c>
    </row>
    <row r="42" spans="1:16" s="286" customFormat="1" ht="20.399999999999999" x14ac:dyDescent="0.3">
      <c r="A42" s="295" t="s">
        <v>477</v>
      </c>
      <c r="B42" s="285"/>
      <c r="C42" s="160" t="e">
        <f>ROUND(C39*C41,0)</f>
        <v>#DIV/0!</v>
      </c>
      <c r="D42" s="160" t="e">
        <f>ROUND(D39*D41,0)</f>
        <v>#DIV/0!</v>
      </c>
      <c r="E42" s="160" t="e">
        <f>ROUND(E39*E41,0)</f>
        <v>#DIV/0!</v>
      </c>
    </row>
    <row r="43" spans="1:16" s="286" customFormat="1" x14ac:dyDescent="0.3">
      <c r="A43" s="146" t="s">
        <v>403</v>
      </c>
      <c r="B43" s="168"/>
      <c r="C43" s="168"/>
      <c r="D43" s="168"/>
      <c r="E43" s="168"/>
    </row>
    <row r="44" spans="1:16" s="286" customFormat="1" x14ac:dyDescent="0.3">
      <c r="A44" s="146" t="s">
        <v>388</v>
      </c>
      <c r="B44" s="147" t="s">
        <v>52</v>
      </c>
      <c r="C44" s="162">
        <v>1</v>
      </c>
      <c r="D44" s="162">
        <v>1</v>
      </c>
      <c r="E44" s="162">
        <v>1</v>
      </c>
    </row>
    <row r="45" spans="1:16" s="286" customFormat="1" ht="20.399999999999999" x14ac:dyDescent="0.3">
      <c r="A45" s="146" t="s">
        <v>422</v>
      </c>
      <c r="B45" s="147" t="s">
        <v>379</v>
      </c>
      <c r="C45" s="160" t="e">
        <f>ROUND(C42*C44,0)</f>
        <v>#DIV/0!</v>
      </c>
      <c r="D45" s="160" t="e">
        <f>ROUND(D42*D44,0)</f>
        <v>#DIV/0!</v>
      </c>
      <c r="E45" s="160" t="e">
        <f>ROUND(E42*E44,0)</f>
        <v>#DIV/0!</v>
      </c>
    </row>
    <row r="46" spans="1:16" s="286" customFormat="1" ht="13.5" customHeight="1" x14ac:dyDescent="0.3">
      <c r="A46" s="146" t="s">
        <v>452</v>
      </c>
      <c r="B46" s="168"/>
      <c r="C46" s="168"/>
      <c r="D46" s="168"/>
      <c r="E46" s="168"/>
    </row>
    <row r="47" spans="1:16" s="286" customFormat="1" ht="13.5" customHeight="1" x14ac:dyDescent="0.3">
      <c r="A47" s="146" t="s">
        <v>388</v>
      </c>
      <c r="B47" s="147" t="s">
        <v>52</v>
      </c>
      <c r="C47" s="162">
        <v>1</v>
      </c>
      <c r="D47" s="162">
        <v>1</v>
      </c>
      <c r="E47" s="162">
        <v>1</v>
      </c>
    </row>
    <row r="48" spans="1:16" s="286" customFormat="1" ht="21" customHeight="1" x14ac:dyDescent="0.3">
      <c r="A48" s="295" t="s">
        <v>477</v>
      </c>
      <c r="B48" s="147" t="s">
        <v>379</v>
      </c>
      <c r="C48" s="160" t="e">
        <f>ROUND(C45*C47,0)</f>
        <v>#DIV/0!</v>
      </c>
      <c r="D48" s="160" t="e">
        <f>ROUND(D45*D47,0)</f>
        <v>#DIV/0!</v>
      </c>
      <c r="E48" s="160" t="e">
        <f>ROUND(E45*E47,0)</f>
        <v>#DIV/0!</v>
      </c>
    </row>
    <row r="49" spans="1:5" s="286" customFormat="1" ht="20.399999999999999" x14ac:dyDescent="0.3">
      <c r="A49" s="295" t="s">
        <v>484</v>
      </c>
      <c r="B49" s="307" t="s">
        <v>401</v>
      </c>
      <c r="C49" s="307" t="s">
        <v>401</v>
      </c>
      <c r="D49" s="307" t="s">
        <v>401</v>
      </c>
      <c r="E49" s="307" t="s">
        <v>401</v>
      </c>
    </row>
    <row r="50" spans="1:5" s="286" customFormat="1" ht="15" customHeight="1" x14ac:dyDescent="0.3">
      <c r="A50" s="146" t="s">
        <v>402</v>
      </c>
      <c r="B50" s="285"/>
      <c r="C50" s="162">
        <v>1</v>
      </c>
      <c r="D50" s="162">
        <v>1</v>
      </c>
      <c r="E50" s="162">
        <v>1</v>
      </c>
    </row>
    <row r="51" spans="1:5" s="286" customFormat="1" ht="20.399999999999999" x14ac:dyDescent="0.3">
      <c r="A51" s="146" t="s">
        <v>477</v>
      </c>
      <c r="B51" s="285"/>
      <c r="C51" s="160" t="e">
        <f>ROUND(C48*C50,0)</f>
        <v>#DIV/0!</v>
      </c>
      <c r="D51" s="160" t="e">
        <f>ROUND(D48*D50,0)</f>
        <v>#DIV/0!</v>
      </c>
      <c r="E51" s="160" t="e">
        <f>ROUND(E48*E50,0)</f>
        <v>#DIV/0!</v>
      </c>
    </row>
    <row r="52" spans="1:5" s="286" customFormat="1" ht="20.399999999999999" x14ac:dyDescent="0.3">
      <c r="A52" s="187" t="s">
        <v>405</v>
      </c>
      <c r="B52" s="147"/>
      <c r="C52" s="278">
        <f>ABS(1-C19)+ABS(1-C22)+ABS(1-C26)+ABS(1-C29)+ABS(1-C32)+ABS(1-C35)+ABS(1-C38)+ABS(1-C41)+ABS(1-C44)+ABS(1-C47)+ABS(1-C50)</f>
        <v>0</v>
      </c>
      <c r="D52" s="278">
        <f>ABS(1-D19)+ABS(1-D22)+ABS(1-D26)+ABS(1-D29)+ABS(1-D32)+ABS(1-D35)+ABS(1-D38)+ABS(1-D41)+ABS(1-D44)+ABS(1-D47)+ABS(1-D50)</f>
        <v>0</v>
      </c>
      <c r="E52" s="278">
        <f>ABS(1-E19)+ABS(1-E22)+ABS(1-E26)+ABS(1-E29)+ABS(1-E32)+ABS(1-E35)+ABS(1-E38)+ABS(1-E41)+ABS(1-E44)+ABS(1-E47)+ABS(1-E50)</f>
        <v>0</v>
      </c>
    </row>
    <row r="53" spans="1:5" s="286" customFormat="1" ht="21" customHeight="1" x14ac:dyDescent="0.3">
      <c r="A53" s="295" t="s">
        <v>485</v>
      </c>
      <c r="B53" s="285"/>
      <c r="C53" s="712" t="e">
        <f>AVERAGE(C51:E51)</f>
        <v>#DIV/0!</v>
      </c>
      <c r="D53" s="681"/>
      <c r="E53" s="670"/>
    </row>
    <row r="55" spans="1:5" x14ac:dyDescent="0.25">
      <c r="A55" s="308" t="s">
        <v>486</v>
      </c>
      <c r="B55" s="309" t="e">
        <f>C53</f>
        <v>#DIV/0!</v>
      </c>
    </row>
    <row r="56" spans="1:5" x14ac:dyDescent="0.25">
      <c r="A56" s="295" t="s">
        <v>487</v>
      </c>
      <c r="B56" s="310" t="e">
        <f>B55*12</f>
        <v>#DIV/0!</v>
      </c>
    </row>
    <row r="57" spans="1:5" ht="15" customHeight="1" x14ac:dyDescent="0.25">
      <c r="A57" s="295" t="s">
        <v>482</v>
      </c>
      <c r="B57" s="285">
        <f>B12</f>
        <v>0</v>
      </c>
    </row>
    <row r="58" spans="1:5" ht="21.75" customHeight="1" x14ac:dyDescent="0.25">
      <c r="A58" s="295" t="s">
        <v>488</v>
      </c>
      <c r="B58" s="311">
        <v>0.9</v>
      </c>
    </row>
    <row r="59" spans="1:5" ht="21" customHeight="1" x14ac:dyDescent="0.25">
      <c r="A59" s="308" t="s">
        <v>489</v>
      </c>
      <c r="B59" s="302">
        <f>B57*B58</f>
        <v>0</v>
      </c>
      <c r="C59" s="312"/>
    </row>
    <row r="60" spans="1:5" x14ac:dyDescent="0.25">
      <c r="A60" s="295" t="s">
        <v>490</v>
      </c>
      <c r="B60" s="310" t="e">
        <f>B59*B56</f>
        <v>#DIV/0!</v>
      </c>
    </row>
    <row r="61" spans="1:5" ht="15" customHeight="1" x14ac:dyDescent="0.25">
      <c r="A61" s="295" t="s">
        <v>491</v>
      </c>
      <c r="B61" s="305" t="e">
        <f>#REF!</f>
        <v>#REF!</v>
      </c>
    </row>
    <row r="62" spans="1:5" ht="15" customHeight="1" x14ac:dyDescent="0.25">
      <c r="A62" s="295" t="s">
        <v>492</v>
      </c>
      <c r="B62" s="310" t="e">
        <f>B60*(1-B61)</f>
        <v>#DIV/0!</v>
      </c>
    </row>
    <row r="63" spans="1:5" ht="15" customHeight="1" x14ac:dyDescent="0.25">
      <c r="A63" s="313" t="s">
        <v>493</v>
      </c>
      <c r="B63" s="305" t="e">
        <f>#REF!</f>
        <v>#REF!</v>
      </c>
    </row>
    <row r="64" spans="1:5" x14ac:dyDescent="0.25">
      <c r="A64" s="295" t="s">
        <v>494</v>
      </c>
      <c r="B64" s="310" t="e">
        <f>B60*B63</f>
        <v>#DIV/0!</v>
      </c>
    </row>
    <row r="65" spans="1:5" x14ac:dyDescent="0.25">
      <c r="A65" s="295" t="s">
        <v>495</v>
      </c>
      <c r="B65" s="310" t="e">
        <f>B62-B64</f>
        <v>#DIV/0!</v>
      </c>
    </row>
    <row r="66" spans="1:5" x14ac:dyDescent="0.25">
      <c r="A66" s="295" t="s">
        <v>496</v>
      </c>
      <c r="B66" s="305" t="e">
        <f>#REF!</f>
        <v>#REF!</v>
      </c>
    </row>
    <row r="67" spans="1:5" x14ac:dyDescent="0.25">
      <c r="A67" s="295" t="s">
        <v>497</v>
      </c>
      <c r="B67" s="310" t="e">
        <f>ROUND(B65/B66,0)</f>
        <v>#DIV/0!</v>
      </c>
    </row>
    <row r="68" spans="1:5" ht="15" customHeight="1" x14ac:dyDescent="0.25">
      <c r="A68" s="295" t="s">
        <v>498</v>
      </c>
      <c r="B68" s="314" t="e">
        <f>ROUND(B67,-5)</f>
        <v>#DIV/0!</v>
      </c>
      <c r="C68" s="315" t="e">
        <f>B68/B57</f>
        <v>#DIV/0!</v>
      </c>
      <c r="D68" s="316" t="s">
        <v>499</v>
      </c>
    </row>
    <row r="69" spans="1:5" ht="15" customHeight="1" x14ac:dyDescent="0.25"/>
    <row r="70" spans="1:5" ht="30" customHeight="1" x14ac:dyDescent="0.25">
      <c r="A70" s="192" t="s">
        <v>408</v>
      </c>
      <c r="B70" s="192" t="s">
        <v>414</v>
      </c>
      <c r="C70" s="192" t="s">
        <v>25</v>
      </c>
      <c r="D70" s="192" t="s">
        <v>295</v>
      </c>
      <c r="E70" s="192" t="s">
        <v>26</v>
      </c>
    </row>
    <row r="71" spans="1:5" ht="15" customHeight="1" x14ac:dyDescent="0.25">
      <c r="A71" s="194" t="e">
        <v>#REF!</v>
      </c>
      <c r="B71" s="196"/>
      <c r="C71" s="197" t="e">
        <f>ROUND($C$68*B71,-5)</f>
        <v>#DIV/0!</v>
      </c>
      <c r="D71" s="198">
        <f>$D$74</f>
        <v>0.3</v>
      </c>
      <c r="E71" s="197" t="e">
        <f>C71*(1-D71)</f>
        <v>#DIV/0!</v>
      </c>
    </row>
    <row r="72" spans="1:5" ht="15" customHeight="1" x14ac:dyDescent="0.25">
      <c r="A72" s="194" t="e">
        <v>#REF!</v>
      </c>
      <c r="B72" s="196"/>
      <c r="C72" s="197" t="e">
        <f>ROUND($C$68*B72,-5)</f>
        <v>#DIV/0!</v>
      </c>
      <c r="D72" s="198">
        <f>$D$74</f>
        <v>0.3</v>
      </c>
      <c r="E72" s="197" t="e">
        <f>C72*(1-D72)</f>
        <v>#DIV/0!</v>
      </c>
    </row>
    <row r="73" spans="1:5" ht="15" customHeight="1" x14ac:dyDescent="0.25">
      <c r="A73" s="194" t="e">
        <v>#REF!</v>
      </c>
      <c r="B73" s="196"/>
      <c r="C73" s="197" t="e">
        <f>ROUND($C$68*B73,-5)</f>
        <v>#DIV/0!</v>
      </c>
      <c r="D73" s="198">
        <f>$D$74</f>
        <v>0.3</v>
      </c>
      <c r="E73" s="197" t="e">
        <f>C73*(1-D73)</f>
        <v>#DIV/0!</v>
      </c>
    </row>
    <row r="74" spans="1:5" ht="15" customHeight="1" x14ac:dyDescent="0.25">
      <c r="A74" s="316" t="s">
        <v>410</v>
      </c>
      <c r="B74" s="317"/>
      <c r="C74" s="200" t="e">
        <f>SUM(C71:C73)</f>
        <v>#DIV/0!</v>
      </c>
      <c r="D74" s="201">
        <v>0.3</v>
      </c>
      <c r="E74" s="200" t="e">
        <f>SUM(E71:E73)</f>
        <v>#DIV/0!</v>
      </c>
    </row>
    <row r="75" spans="1:5" ht="15" customHeight="1" x14ac:dyDescent="0.25"/>
    <row r="76" spans="1:5" s="11" customFormat="1" ht="15" customHeight="1" x14ac:dyDescent="0.2">
      <c r="A76" s="279"/>
      <c r="B76" s="280"/>
      <c r="C76" s="281"/>
      <c r="D76" s="282"/>
    </row>
    <row r="77" spans="1:5" s="11" customFormat="1" ht="15" customHeight="1" x14ac:dyDescent="0.2">
      <c r="A77" s="283"/>
      <c r="B77" s="280"/>
      <c r="C77" s="284" t="s">
        <v>320</v>
      </c>
    </row>
    <row r="78" spans="1:5" ht="21" customHeight="1" x14ac:dyDescent="0.25">
      <c r="E78" s="72"/>
    </row>
    <row r="79" spans="1:5" x14ac:dyDescent="0.25">
      <c r="E79" s="72"/>
    </row>
    <row r="80" spans="1:5" x14ac:dyDescent="0.25">
      <c r="E80" s="72"/>
    </row>
    <row r="81" spans="5:5" x14ac:dyDescent="0.25">
      <c r="E81" s="72"/>
    </row>
    <row r="82" spans="5:5" x14ac:dyDescent="0.25">
      <c r="E82" s="72"/>
    </row>
    <row r="83" spans="5:5" x14ac:dyDescent="0.25">
      <c r="E83" s="72"/>
    </row>
    <row r="84" spans="5:5" x14ac:dyDescent="0.25">
      <c r="E84" s="72"/>
    </row>
    <row r="85" spans="5:5" x14ac:dyDescent="0.25">
      <c r="E85" s="72"/>
    </row>
    <row r="86" spans="5:5" x14ac:dyDescent="0.25">
      <c r="E86" s="72"/>
    </row>
    <row r="87" spans="5:5" x14ac:dyDescent="0.25">
      <c r="E87" s="72"/>
    </row>
    <row r="88" spans="5:5" ht="15" customHeight="1" x14ac:dyDescent="0.25">
      <c r="E88" s="72"/>
    </row>
    <row r="89" spans="5:5" x14ac:dyDescent="0.25">
      <c r="E89" s="72"/>
    </row>
    <row r="90" spans="5:5" x14ac:dyDescent="0.25">
      <c r="E90" s="72"/>
    </row>
    <row r="91" spans="5:5" x14ac:dyDescent="0.25">
      <c r="E91" s="72"/>
    </row>
    <row r="92" spans="5:5" x14ac:dyDescent="0.25">
      <c r="E92" s="72"/>
    </row>
    <row r="93" spans="5:5" x14ac:dyDescent="0.25">
      <c r="E93" s="72"/>
    </row>
  </sheetData>
  <mergeCells count="2">
    <mergeCell ref="A3:E3"/>
    <mergeCell ref="C53:E53"/>
  </mergeCells>
  <conditionalFormatting sqref="C29:E29">
    <cfRule type="cellIs" dxfId="17" priority="12" stopIfTrue="1" operator="notEqual">
      <formula>0</formula>
    </cfRule>
  </conditionalFormatting>
  <conditionalFormatting sqref="C19:E19">
    <cfRule type="cellIs" dxfId="16" priority="11" stopIfTrue="1" operator="notEqual">
      <formula>0</formula>
    </cfRule>
  </conditionalFormatting>
  <conditionalFormatting sqref="C22:E22">
    <cfRule type="cellIs" dxfId="15" priority="10" stopIfTrue="1" operator="notEqual">
      <formula>0</formula>
    </cfRule>
  </conditionalFormatting>
  <conditionalFormatting sqref="C26:E26">
    <cfRule type="cellIs" dxfId="14" priority="9" stopIfTrue="1" operator="notEqual">
      <formula>0</formula>
    </cfRule>
  </conditionalFormatting>
  <conditionalFormatting sqref="C32:E32">
    <cfRule type="cellIs" dxfId="13" priority="8" stopIfTrue="1" operator="notEqual">
      <formula>0</formula>
    </cfRule>
  </conditionalFormatting>
  <conditionalFormatting sqref="C47:E47">
    <cfRule type="cellIs" dxfId="12" priority="7" stopIfTrue="1" operator="notEqual">
      <formula>0</formula>
    </cfRule>
  </conditionalFormatting>
  <conditionalFormatting sqref="C35:E35">
    <cfRule type="cellIs" dxfId="11" priority="5" stopIfTrue="1" operator="notEqual">
      <formula>0</formula>
    </cfRule>
  </conditionalFormatting>
  <conditionalFormatting sqref="C44:E44">
    <cfRule type="cellIs" dxfId="10" priority="6" stopIfTrue="1" operator="notEqual">
      <formula>0</formula>
    </cfRule>
  </conditionalFormatting>
  <conditionalFormatting sqref="C50:E50">
    <cfRule type="cellIs" dxfId="9" priority="3" stopIfTrue="1" operator="notEqual">
      <formula>0</formula>
    </cfRule>
  </conditionalFormatting>
  <conditionalFormatting sqref="C52:E52">
    <cfRule type="cellIs" dxfId="8" priority="2" stopIfTrue="1" operator="notEqual">
      <formula>0</formula>
    </cfRule>
  </conditionalFormatting>
  <conditionalFormatting sqref="C41:E41">
    <cfRule type="cellIs" dxfId="7" priority="4" stopIfTrue="1" operator="notEqual">
      <formula>0</formula>
    </cfRule>
  </conditionalFormatting>
  <conditionalFormatting sqref="C38:E38">
    <cfRule type="cellIs" dxfId="6" priority="1" stopIfTrue="1" operator="notEqual">
      <formula>0</formula>
    </cfRule>
  </conditionalFormatting>
  <pageMargins left="0.7" right="0.7" top="0.75" bottom="0.75" header="0.3" footer="0.3"/>
  <pageSetup paperSize="9" scale="95"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I56"/>
  <sheetViews>
    <sheetView workbookViewId="0">
      <selection activeCell="E2" sqref="E2"/>
    </sheetView>
  </sheetViews>
  <sheetFormatPr defaultRowHeight="14.4" x14ac:dyDescent="0.3"/>
  <cols>
    <col min="1" max="1" width="14.33203125" bestFit="1" customWidth="1"/>
    <col min="2" max="2" width="56.88671875" customWidth="1"/>
    <col min="3" max="3" width="62" customWidth="1"/>
    <col min="5" max="5" width="16.5546875" bestFit="1" customWidth="1"/>
    <col min="6" max="6" width="14.109375" bestFit="1" customWidth="1"/>
    <col min="9" max="9" width="24.109375" customWidth="1"/>
  </cols>
  <sheetData>
    <row r="2" spans="1:9" x14ac:dyDescent="0.3">
      <c r="I2" s="470" t="s">
        <v>671</v>
      </c>
    </row>
    <row r="3" spans="1:9" x14ac:dyDescent="0.3">
      <c r="I3" s="26"/>
    </row>
    <row r="4" spans="1:9" ht="55.2" x14ac:dyDescent="0.3">
      <c r="A4" s="3" t="str">
        <f>F4</f>
        <v>Номер уровня</v>
      </c>
      <c r="B4" s="3" t="s">
        <v>1</v>
      </c>
      <c r="C4" s="3" t="s">
        <v>0</v>
      </c>
      <c r="E4" s="2" t="s">
        <v>2</v>
      </c>
      <c r="F4" s="2" t="s">
        <v>3</v>
      </c>
      <c r="I4" s="471" t="s">
        <v>672</v>
      </c>
    </row>
    <row r="5" spans="1:9" ht="14.25" customHeight="1" x14ac:dyDescent="0.3">
      <c r="A5" s="4">
        <v>0</v>
      </c>
      <c r="B5" s="4"/>
      <c r="C5" s="1" t="s">
        <v>62</v>
      </c>
      <c r="E5" s="1" t="s">
        <v>35</v>
      </c>
      <c r="F5" s="1">
        <v>0</v>
      </c>
      <c r="I5" s="472" t="s">
        <v>673</v>
      </c>
    </row>
    <row r="6" spans="1:9" ht="14.25" customHeight="1" x14ac:dyDescent="0.3">
      <c r="A6" s="4">
        <v>0</v>
      </c>
      <c r="B6" s="4"/>
      <c r="C6" s="1" t="s">
        <v>65</v>
      </c>
      <c r="E6" s="1" t="s">
        <v>267</v>
      </c>
      <c r="F6" s="1">
        <v>1</v>
      </c>
      <c r="I6" s="471" t="s">
        <v>674</v>
      </c>
    </row>
    <row r="7" spans="1:9" ht="14.25" customHeight="1" x14ac:dyDescent="0.3">
      <c r="A7" s="4">
        <v>0</v>
      </c>
      <c r="B7" s="4"/>
      <c r="C7" s="1" t="s">
        <v>66</v>
      </c>
      <c r="E7" s="1"/>
      <c r="F7" s="1"/>
      <c r="I7" s="472" t="s">
        <v>675</v>
      </c>
    </row>
    <row r="8" spans="1:9" ht="14.25" customHeight="1" x14ac:dyDescent="0.3">
      <c r="A8" s="4">
        <v>0</v>
      </c>
      <c r="B8" s="4"/>
      <c r="C8" s="1" t="s">
        <v>68</v>
      </c>
      <c r="E8" s="1"/>
      <c r="F8" s="1"/>
      <c r="I8" s="472" t="s">
        <v>676</v>
      </c>
    </row>
    <row r="9" spans="1:9" ht="14.25" customHeight="1" x14ac:dyDescent="0.3">
      <c r="A9" s="4">
        <v>0</v>
      </c>
      <c r="B9" s="1"/>
      <c r="C9" s="1" t="s">
        <v>70</v>
      </c>
      <c r="I9" s="472" t="s">
        <v>677</v>
      </c>
    </row>
    <row r="10" spans="1:9" ht="14.25" customHeight="1" x14ac:dyDescent="0.3">
      <c r="A10" s="4">
        <v>0</v>
      </c>
      <c r="B10" s="1"/>
      <c r="C10" s="1" t="s">
        <v>72</v>
      </c>
      <c r="I10" s="471" t="s">
        <v>678</v>
      </c>
    </row>
    <row r="11" spans="1:9" ht="16.5" customHeight="1" x14ac:dyDescent="0.3">
      <c r="A11" s="4">
        <v>1</v>
      </c>
      <c r="B11" s="1" t="s">
        <v>62</v>
      </c>
      <c r="C11" s="1" t="s">
        <v>667</v>
      </c>
      <c r="I11" s="472" t="s">
        <v>679</v>
      </c>
    </row>
    <row r="12" spans="1:9" ht="16.5" customHeight="1" x14ac:dyDescent="0.3">
      <c r="A12" s="4">
        <v>1</v>
      </c>
      <c r="B12" s="1" t="s">
        <v>65</v>
      </c>
      <c r="C12" s="1" t="s">
        <v>667</v>
      </c>
      <c r="I12" s="472" t="s">
        <v>680</v>
      </c>
    </row>
    <row r="13" spans="1:9" ht="16.5" customHeight="1" x14ac:dyDescent="0.3">
      <c r="A13" s="4">
        <v>1</v>
      </c>
      <c r="B13" s="1" t="s">
        <v>66</v>
      </c>
      <c r="C13" s="1" t="s">
        <v>664</v>
      </c>
      <c r="I13" s="471" t="s">
        <v>681</v>
      </c>
    </row>
    <row r="14" spans="1:9" ht="16.5" customHeight="1" x14ac:dyDescent="0.3">
      <c r="A14" s="4">
        <v>1</v>
      </c>
      <c r="B14" s="1" t="s">
        <v>68</v>
      </c>
      <c r="C14" s="1" t="s">
        <v>665</v>
      </c>
      <c r="I14" s="472" t="s">
        <v>682</v>
      </c>
    </row>
    <row r="15" spans="1:9" ht="16.5" customHeight="1" x14ac:dyDescent="0.3">
      <c r="A15" s="4">
        <v>1</v>
      </c>
      <c r="B15" s="1" t="s">
        <v>70</v>
      </c>
      <c r="C15" s="1" t="s">
        <v>668</v>
      </c>
      <c r="I15" s="472" t="s">
        <v>683</v>
      </c>
    </row>
    <row r="16" spans="1:9" x14ac:dyDescent="0.3">
      <c r="A16" s="4">
        <v>1</v>
      </c>
      <c r="B16" s="1" t="s">
        <v>72</v>
      </c>
      <c r="C16" s="1" t="s">
        <v>663</v>
      </c>
    </row>
    <row r="17" spans="1:9" x14ac:dyDescent="0.3">
      <c r="A17" s="4">
        <v>1</v>
      </c>
      <c r="B17" s="1" t="s">
        <v>72</v>
      </c>
      <c r="C17" s="1" t="s">
        <v>664</v>
      </c>
      <c r="I17" s="43"/>
    </row>
    <row r="18" spans="1:9" x14ac:dyDescent="0.3">
      <c r="A18" s="4">
        <v>1</v>
      </c>
      <c r="B18" s="1" t="s">
        <v>72</v>
      </c>
      <c r="C18" s="1" t="s">
        <v>665</v>
      </c>
    </row>
    <row r="19" spans="1:9" x14ac:dyDescent="0.3">
      <c r="A19" s="4">
        <v>1</v>
      </c>
      <c r="B19" s="1" t="s">
        <v>72</v>
      </c>
      <c r="C19" s="1" t="s">
        <v>666</v>
      </c>
    </row>
    <row r="20" spans="1:9" x14ac:dyDescent="0.3">
      <c r="A20" s="4">
        <v>1</v>
      </c>
      <c r="B20" s="1" t="s">
        <v>72</v>
      </c>
      <c r="C20" s="1" t="s">
        <v>667</v>
      </c>
    </row>
    <row r="21" spans="1:9" x14ac:dyDescent="0.3">
      <c r="A21" s="4"/>
      <c r="B21" s="1"/>
      <c r="C21" s="1"/>
    </row>
    <row r="22" spans="1:9" x14ac:dyDescent="0.3">
      <c r="A22" s="4"/>
      <c r="B22" s="1"/>
      <c r="C22" s="1"/>
    </row>
    <row r="23" spans="1:9" x14ac:dyDescent="0.3">
      <c r="A23" s="4"/>
      <c r="B23" s="1"/>
      <c r="C23" s="1"/>
    </row>
    <row r="24" spans="1:9" x14ac:dyDescent="0.3">
      <c r="A24" s="4"/>
      <c r="B24" s="1"/>
      <c r="C24" s="1"/>
    </row>
    <row r="25" spans="1:9" x14ac:dyDescent="0.3">
      <c r="A25" s="4"/>
      <c r="B25" s="1"/>
      <c r="C25" s="1"/>
    </row>
    <row r="26" spans="1:9" x14ac:dyDescent="0.3">
      <c r="A26" s="4"/>
      <c r="B26" s="1"/>
      <c r="C26" s="1"/>
    </row>
    <row r="27" spans="1:9" x14ac:dyDescent="0.3">
      <c r="A27" s="4"/>
      <c r="B27" s="1"/>
      <c r="C27" s="1"/>
    </row>
    <row r="28" spans="1:9" x14ac:dyDescent="0.3">
      <c r="A28" s="4"/>
      <c r="B28" s="1"/>
      <c r="C28" s="1"/>
    </row>
    <row r="29" spans="1:9" x14ac:dyDescent="0.3">
      <c r="A29" s="4"/>
      <c r="B29" s="1"/>
      <c r="C29" s="1"/>
    </row>
    <row r="30" spans="1:9" x14ac:dyDescent="0.3">
      <c r="A30" s="4"/>
      <c r="B30" s="1"/>
      <c r="C30" s="1"/>
    </row>
    <row r="31" spans="1:9" x14ac:dyDescent="0.3">
      <c r="A31" s="4"/>
      <c r="B31" s="1"/>
      <c r="C31" s="1"/>
    </row>
    <row r="32" spans="1:9" x14ac:dyDescent="0.3">
      <c r="A32" s="4"/>
      <c r="B32" s="1"/>
      <c r="C32" s="1"/>
    </row>
    <row r="33" spans="1:3" x14ac:dyDescent="0.3">
      <c r="A33" s="4"/>
      <c r="B33" s="1"/>
      <c r="C33" s="1"/>
    </row>
    <row r="34" spans="1:3" x14ac:dyDescent="0.3">
      <c r="A34" s="4"/>
      <c r="B34" s="1"/>
      <c r="C34" s="1"/>
    </row>
    <row r="35" spans="1:3" x14ac:dyDescent="0.3">
      <c r="A35" s="4"/>
      <c r="B35" s="1"/>
      <c r="C35" s="1"/>
    </row>
    <row r="36" spans="1:3" x14ac:dyDescent="0.3">
      <c r="A36" s="4"/>
      <c r="B36" s="1"/>
      <c r="C36" s="1"/>
    </row>
    <row r="37" spans="1:3" x14ac:dyDescent="0.3">
      <c r="A37" s="4"/>
      <c r="B37" s="1"/>
      <c r="C37" s="1"/>
    </row>
    <row r="38" spans="1:3" x14ac:dyDescent="0.3">
      <c r="A38" s="4"/>
      <c r="B38" s="1"/>
      <c r="C38" s="1"/>
    </row>
    <row r="39" spans="1:3" x14ac:dyDescent="0.3">
      <c r="A39" s="4"/>
      <c r="B39" s="1"/>
      <c r="C39" s="1"/>
    </row>
    <row r="40" spans="1:3" x14ac:dyDescent="0.3">
      <c r="A40" s="4"/>
      <c r="B40" s="1"/>
      <c r="C40" s="1"/>
    </row>
    <row r="41" spans="1:3" x14ac:dyDescent="0.3">
      <c r="A41" s="4"/>
      <c r="B41" s="1"/>
      <c r="C41" s="1"/>
    </row>
    <row r="42" spans="1:3" x14ac:dyDescent="0.3">
      <c r="A42" s="4"/>
      <c r="B42" s="1"/>
      <c r="C42" s="1"/>
    </row>
    <row r="43" spans="1:3" x14ac:dyDescent="0.3">
      <c r="A43" s="4"/>
      <c r="B43" s="1"/>
      <c r="C43" s="1"/>
    </row>
    <row r="44" spans="1:3" x14ac:dyDescent="0.3">
      <c r="A44" s="4"/>
      <c r="B44" s="1"/>
      <c r="C44" s="1"/>
    </row>
    <row r="45" spans="1:3" x14ac:dyDescent="0.3">
      <c r="A45" s="4"/>
      <c r="B45" s="1"/>
      <c r="C45" s="1"/>
    </row>
    <row r="46" spans="1:3" x14ac:dyDescent="0.3">
      <c r="A46" s="4"/>
      <c r="B46" s="1"/>
      <c r="C46" s="1"/>
    </row>
    <row r="47" spans="1:3" x14ac:dyDescent="0.3">
      <c r="A47" s="4"/>
      <c r="B47" s="1"/>
      <c r="C47" s="1"/>
    </row>
    <row r="48" spans="1:3" x14ac:dyDescent="0.3">
      <c r="A48" s="4"/>
      <c r="B48" s="1"/>
      <c r="C48" s="1"/>
    </row>
    <row r="49" spans="1:3" x14ac:dyDescent="0.3">
      <c r="A49" s="4"/>
      <c r="B49" s="1"/>
      <c r="C49" s="1"/>
    </row>
    <row r="50" spans="1:3" x14ac:dyDescent="0.3">
      <c r="A50" s="4"/>
      <c r="B50" s="1"/>
      <c r="C50" s="1"/>
    </row>
    <row r="51" spans="1:3" x14ac:dyDescent="0.3">
      <c r="A51" s="4"/>
      <c r="B51" s="1"/>
      <c r="C51" s="1"/>
    </row>
    <row r="52" spans="1:3" x14ac:dyDescent="0.3">
      <c r="A52" s="4"/>
      <c r="B52" s="1"/>
      <c r="C52" s="1"/>
    </row>
    <row r="53" spans="1:3" x14ac:dyDescent="0.3">
      <c r="A53" s="4"/>
      <c r="B53" s="1"/>
      <c r="C53" s="1"/>
    </row>
    <row r="54" spans="1:3" x14ac:dyDescent="0.3">
      <c r="A54" s="4"/>
      <c r="B54" s="1"/>
      <c r="C54" s="1"/>
    </row>
    <row r="55" spans="1:3" x14ac:dyDescent="0.3">
      <c r="A55" s="4"/>
      <c r="B55" s="1"/>
      <c r="C55" s="1"/>
    </row>
    <row r="56" spans="1:3" x14ac:dyDescent="0.3">
      <c r="A56" s="4"/>
      <c r="B56" s="1"/>
      <c r="C56" s="1"/>
    </row>
  </sheetData>
  <conditionalFormatting sqref="A5:C56">
    <cfRule type="expression" dxfId="5" priority="103">
      <formula>ISODD($A5)</formula>
    </cfRule>
  </conditionalFormatting>
  <conditionalFormatting sqref="C5">
    <cfRule type="expression" dxfId="4" priority="102">
      <formula>ISODD($A5)</formula>
    </cfRule>
  </conditionalFormatting>
  <conditionalFormatting sqref="C7">
    <cfRule type="expression" dxfId="3" priority="96">
      <formula>ISODD($A7)</formula>
    </cfRule>
  </conditionalFormatting>
  <conditionalFormatting sqref="C8">
    <cfRule type="expression" dxfId="2" priority="92">
      <formula>ISODD($A8)</formula>
    </cfRule>
  </conditionalFormatting>
  <conditionalFormatting sqref="B17">
    <cfRule type="expression" dxfId="1" priority="3">
      <formula>ISODD($A17)</formula>
    </cfRule>
  </conditionalFormatting>
  <conditionalFormatting sqref="B17">
    <cfRule type="expression" dxfId="0" priority="2">
      <formula>ISODD($A17)</formula>
    </cfRule>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62"/>
  <sheetViews>
    <sheetView topLeftCell="A112" workbookViewId="0">
      <selection activeCell="B122" sqref="B122:B127"/>
    </sheetView>
  </sheetViews>
  <sheetFormatPr defaultRowHeight="13.8" x14ac:dyDescent="0.25"/>
  <cols>
    <col min="1" max="1" width="40" style="21" customWidth="1"/>
    <col min="2" max="2" width="53.5546875" style="21" customWidth="1"/>
    <col min="3" max="4" width="9.109375" style="21"/>
    <col min="5" max="5" width="41.88671875" style="27" customWidth="1"/>
    <col min="6" max="6" width="9.109375" style="21"/>
    <col min="7" max="7" width="25" style="21" customWidth="1"/>
    <col min="8" max="8" width="9.109375" style="21"/>
    <col min="9" max="9" width="27.33203125" style="21" customWidth="1"/>
    <col min="10" max="10" width="29.5546875" style="21" customWidth="1"/>
    <col min="11" max="11" width="41.88671875" style="21" customWidth="1"/>
    <col min="12" max="12" width="14.44140625" style="21" customWidth="1"/>
    <col min="13" max="13" width="17.109375" style="21" customWidth="1"/>
    <col min="14" max="256" width="9.109375" style="21"/>
    <col min="257" max="257" width="40" style="21" customWidth="1"/>
    <col min="258" max="258" width="53.5546875" style="21" customWidth="1"/>
    <col min="259" max="260" width="9.109375" style="21"/>
    <col min="261" max="261" width="41.88671875" style="21" customWidth="1"/>
    <col min="262" max="262" width="9.109375" style="21"/>
    <col min="263" max="263" width="25" style="21" customWidth="1"/>
    <col min="264" max="264" width="9.109375" style="21"/>
    <col min="265" max="265" width="27.33203125" style="21" customWidth="1"/>
    <col min="266" max="266" width="29.5546875" style="21" customWidth="1"/>
    <col min="267" max="267" width="41.88671875" style="21" customWidth="1"/>
    <col min="268" max="268" width="14.44140625" style="21" customWidth="1"/>
    <col min="269" max="269" width="17.109375" style="21" customWidth="1"/>
    <col min="270" max="512" width="9.109375" style="21"/>
    <col min="513" max="513" width="40" style="21" customWidth="1"/>
    <col min="514" max="514" width="53.5546875" style="21" customWidth="1"/>
    <col min="515" max="516" width="9.109375" style="21"/>
    <col min="517" max="517" width="41.88671875" style="21" customWidth="1"/>
    <col min="518" max="518" width="9.109375" style="21"/>
    <col min="519" max="519" width="25" style="21" customWidth="1"/>
    <col min="520" max="520" width="9.109375" style="21"/>
    <col min="521" max="521" width="27.33203125" style="21" customWidth="1"/>
    <col min="522" max="522" width="29.5546875" style="21" customWidth="1"/>
    <col min="523" max="523" width="41.88671875" style="21" customWidth="1"/>
    <col min="524" max="524" width="14.44140625" style="21" customWidth="1"/>
    <col min="525" max="525" width="17.109375" style="21" customWidth="1"/>
    <col min="526" max="768" width="9.109375" style="21"/>
    <col min="769" max="769" width="40" style="21" customWidth="1"/>
    <col min="770" max="770" width="53.5546875" style="21" customWidth="1"/>
    <col min="771" max="772" width="9.109375" style="21"/>
    <col min="773" max="773" width="41.88671875" style="21" customWidth="1"/>
    <col min="774" max="774" width="9.109375" style="21"/>
    <col min="775" max="775" width="25" style="21" customWidth="1"/>
    <col min="776" max="776" width="9.109375" style="21"/>
    <col min="777" max="777" width="27.33203125" style="21" customWidth="1"/>
    <col min="778" max="778" width="29.5546875" style="21" customWidth="1"/>
    <col min="779" max="779" width="41.88671875" style="21" customWidth="1"/>
    <col min="780" max="780" width="14.44140625" style="21" customWidth="1"/>
    <col min="781" max="781" width="17.109375" style="21" customWidth="1"/>
    <col min="782" max="1024" width="9.109375" style="21"/>
    <col min="1025" max="1025" width="40" style="21" customWidth="1"/>
    <col min="1026" max="1026" width="53.5546875" style="21" customWidth="1"/>
    <col min="1027" max="1028" width="9.109375" style="21"/>
    <col min="1029" max="1029" width="41.88671875" style="21" customWidth="1"/>
    <col min="1030" max="1030" width="9.109375" style="21"/>
    <col min="1031" max="1031" width="25" style="21" customWidth="1"/>
    <col min="1032" max="1032" width="9.109375" style="21"/>
    <col min="1033" max="1033" width="27.33203125" style="21" customWidth="1"/>
    <col min="1034" max="1034" width="29.5546875" style="21" customWidth="1"/>
    <col min="1035" max="1035" width="41.88671875" style="21" customWidth="1"/>
    <col min="1036" max="1036" width="14.44140625" style="21" customWidth="1"/>
    <col min="1037" max="1037" width="17.109375" style="21" customWidth="1"/>
    <col min="1038" max="1280" width="9.109375" style="21"/>
    <col min="1281" max="1281" width="40" style="21" customWidth="1"/>
    <col min="1282" max="1282" width="53.5546875" style="21" customWidth="1"/>
    <col min="1283" max="1284" width="9.109375" style="21"/>
    <col min="1285" max="1285" width="41.88671875" style="21" customWidth="1"/>
    <col min="1286" max="1286" width="9.109375" style="21"/>
    <col min="1287" max="1287" width="25" style="21" customWidth="1"/>
    <col min="1288" max="1288" width="9.109375" style="21"/>
    <col min="1289" max="1289" width="27.33203125" style="21" customWidth="1"/>
    <col min="1290" max="1290" width="29.5546875" style="21" customWidth="1"/>
    <col min="1291" max="1291" width="41.88671875" style="21" customWidth="1"/>
    <col min="1292" max="1292" width="14.44140625" style="21" customWidth="1"/>
    <col min="1293" max="1293" width="17.109375" style="21" customWidth="1"/>
    <col min="1294" max="1536" width="9.109375" style="21"/>
    <col min="1537" max="1537" width="40" style="21" customWidth="1"/>
    <col min="1538" max="1538" width="53.5546875" style="21" customWidth="1"/>
    <col min="1539" max="1540" width="9.109375" style="21"/>
    <col min="1541" max="1541" width="41.88671875" style="21" customWidth="1"/>
    <col min="1542" max="1542" width="9.109375" style="21"/>
    <col min="1543" max="1543" width="25" style="21" customWidth="1"/>
    <col min="1544" max="1544" width="9.109375" style="21"/>
    <col min="1545" max="1545" width="27.33203125" style="21" customWidth="1"/>
    <col min="1546" max="1546" width="29.5546875" style="21" customWidth="1"/>
    <col min="1547" max="1547" width="41.88671875" style="21" customWidth="1"/>
    <col min="1548" max="1548" width="14.44140625" style="21" customWidth="1"/>
    <col min="1549" max="1549" width="17.109375" style="21" customWidth="1"/>
    <col min="1550" max="1792" width="9.109375" style="21"/>
    <col min="1793" max="1793" width="40" style="21" customWidth="1"/>
    <col min="1794" max="1794" width="53.5546875" style="21" customWidth="1"/>
    <col min="1795" max="1796" width="9.109375" style="21"/>
    <col min="1797" max="1797" width="41.88671875" style="21" customWidth="1"/>
    <col min="1798" max="1798" width="9.109375" style="21"/>
    <col min="1799" max="1799" width="25" style="21" customWidth="1"/>
    <col min="1800" max="1800" width="9.109375" style="21"/>
    <col min="1801" max="1801" width="27.33203125" style="21" customWidth="1"/>
    <col min="1802" max="1802" width="29.5546875" style="21" customWidth="1"/>
    <col min="1803" max="1803" width="41.88671875" style="21" customWidth="1"/>
    <col min="1804" max="1804" width="14.44140625" style="21" customWidth="1"/>
    <col min="1805" max="1805" width="17.109375" style="21" customWidth="1"/>
    <col min="1806" max="2048" width="9.109375" style="21"/>
    <col min="2049" max="2049" width="40" style="21" customWidth="1"/>
    <col min="2050" max="2050" width="53.5546875" style="21" customWidth="1"/>
    <col min="2051" max="2052" width="9.109375" style="21"/>
    <col min="2053" max="2053" width="41.88671875" style="21" customWidth="1"/>
    <col min="2054" max="2054" width="9.109375" style="21"/>
    <col min="2055" max="2055" width="25" style="21" customWidth="1"/>
    <col min="2056" max="2056" width="9.109375" style="21"/>
    <col min="2057" max="2057" width="27.33203125" style="21" customWidth="1"/>
    <col min="2058" max="2058" width="29.5546875" style="21" customWidth="1"/>
    <col min="2059" max="2059" width="41.88671875" style="21" customWidth="1"/>
    <col min="2060" max="2060" width="14.44140625" style="21" customWidth="1"/>
    <col min="2061" max="2061" width="17.109375" style="21" customWidth="1"/>
    <col min="2062" max="2304" width="9.109375" style="21"/>
    <col min="2305" max="2305" width="40" style="21" customWidth="1"/>
    <col min="2306" max="2306" width="53.5546875" style="21" customWidth="1"/>
    <col min="2307" max="2308" width="9.109375" style="21"/>
    <col min="2309" max="2309" width="41.88671875" style="21" customWidth="1"/>
    <col min="2310" max="2310" width="9.109375" style="21"/>
    <col min="2311" max="2311" width="25" style="21" customWidth="1"/>
    <col min="2312" max="2312" width="9.109375" style="21"/>
    <col min="2313" max="2313" width="27.33203125" style="21" customWidth="1"/>
    <col min="2314" max="2314" width="29.5546875" style="21" customWidth="1"/>
    <col min="2315" max="2315" width="41.88671875" style="21" customWidth="1"/>
    <col min="2316" max="2316" width="14.44140625" style="21" customWidth="1"/>
    <col min="2317" max="2317" width="17.109375" style="21" customWidth="1"/>
    <col min="2318" max="2560" width="9.109375" style="21"/>
    <col min="2561" max="2561" width="40" style="21" customWidth="1"/>
    <col min="2562" max="2562" width="53.5546875" style="21" customWidth="1"/>
    <col min="2563" max="2564" width="9.109375" style="21"/>
    <col min="2565" max="2565" width="41.88671875" style="21" customWidth="1"/>
    <col min="2566" max="2566" width="9.109375" style="21"/>
    <col min="2567" max="2567" width="25" style="21" customWidth="1"/>
    <col min="2568" max="2568" width="9.109375" style="21"/>
    <col min="2569" max="2569" width="27.33203125" style="21" customWidth="1"/>
    <col min="2570" max="2570" width="29.5546875" style="21" customWidth="1"/>
    <col min="2571" max="2571" width="41.88671875" style="21" customWidth="1"/>
    <col min="2572" max="2572" width="14.44140625" style="21" customWidth="1"/>
    <col min="2573" max="2573" width="17.109375" style="21" customWidth="1"/>
    <col min="2574" max="2816" width="9.109375" style="21"/>
    <col min="2817" max="2817" width="40" style="21" customWidth="1"/>
    <col min="2818" max="2818" width="53.5546875" style="21" customWidth="1"/>
    <col min="2819" max="2820" width="9.109375" style="21"/>
    <col min="2821" max="2821" width="41.88671875" style="21" customWidth="1"/>
    <col min="2822" max="2822" width="9.109375" style="21"/>
    <col min="2823" max="2823" width="25" style="21" customWidth="1"/>
    <col min="2824" max="2824" width="9.109375" style="21"/>
    <col min="2825" max="2825" width="27.33203125" style="21" customWidth="1"/>
    <col min="2826" max="2826" width="29.5546875" style="21" customWidth="1"/>
    <col min="2827" max="2827" width="41.88671875" style="21" customWidth="1"/>
    <col min="2828" max="2828" width="14.44140625" style="21" customWidth="1"/>
    <col min="2829" max="2829" width="17.109375" style="21" customWidth="1"/>
    <col min="2830" max="3072" width="9.109375" style="21"/>
    <col min="3073" max="3073" width="40" style="21" customWidth="1"/>
    <col min="3074" max="3074" width="53.5546875" style="21" customWidth="1"/>
    <col min="3075" max="3076" width="9.109375" style="21"/>
    <col min="3077" max="3077" width="41.88671875" style="21" customWidth="1"/>
    <col min="3078" max="3078" width="9.109375" style="21"/>
    <col min="3079" max="3079" width="25" style="21" customWidth="1"/>
    <col min="3080" max="3080" width="9.109375" style="21"/>
    <col min="3081" max="3081" width="27.33203125" style="21" customWidth="1"/>
    <col min="3082" max="3082" width="29.5546875" style="21" customWidth="1"/>
    <col min="3083" max="3083" width="41.88671875" style="21" customWidth="1"/>
    <col min="3084" max="3084" width="14.44140625" style="21" customWidth="1"/>
    <col min="3085" max="3085" width="17.109375" style="21" customWidth="1"/>
    <col min="3086" max="3328" width="9.109375" style="21"/>
    <col min="3329" max="3329" width="40" style="21" customWidth="1"/>
    <col min="3330" max="3330" width="53.5546875" style="21" customWidth="1"/>
    <col min="3331" max="3332" width="9.109375" style="21"/>
    <col min="3333" max="3333" width="41.88671875" style="21" customWidth="1"/>
    <col min="3334" max="3334" width="9.109375" style="21"/>
    <col min="3335" max="3335" width="25" style="21" customWidth="1"/>
    <col min="3336" max="3336" width="9.109375" style="21"/>
    <col min="3337" max="3337" width="27.33203125" style="21" customWidth="1"/>
    <col min="3338" max="3338" width="29.5546875" style="21" customWidth="1"/>
    <col min="3339" max="3339" width="41.88671875" style="21" customWidth="1"/>
    <col min="3340" max="3340" width="14.44140625" style="21" customWidth="1"/>
    <col min="3341" max="3341" width="17.109375" style="21" customWidth="1"/>
    <col min="3342" max="3584" width="9.109375" style="21"/>
    <col min="3585" max="3585" width="40" style="21" customWidth="1"/>
    <col min="3586" max="3586" width="53.5546875" style="21" customWidth="1"/>
    <col min="3587" max="3588" width="9.109375" style="21"/>
    <col min="3589" max="3589" width="41.88671875" style="21" customWidth="1"/>
    <col min="3590" max="3590" width="9.109375" style="21"/>
    <col min="3591" max="3591" width="25" style="21" customWidth="1"/>
    <col min="3592" max="3592" width="9.109375" style="21"/>
    <col min="3593" max="3593" width="27.33203125" style="21" customWidth="1"/>
    <col min="3594" max="3594" width="29.5546875" style="21" customWidth="1"/>
    <col min="3595" max="3595" width="41.88671875" style="21" customWidth="1"/>
    <col min="3596" max="3596" width="14.44140625" style="21" customWidth="1"/>
    <col min="3597" max="3597" width="17.109375" style="21" customWidth="1"/>
    <col min="3598" max="3840" width="9.109375" style="21"/>
    <col min="3841" max="3841" width="40" style="21" customWidth="1"/>
    <col min="3842" max="3842" width="53.5546875" style="21" customWidth="1"/>
    <col min="3843" max="3844" width="9.109375" style="21"/>
    <col min="3845" max="3845" width="41.88671875" style="21" customWidth="1"/>
    <col min="3846" max="3846" width="9.109375" style="21"/>
    <col min="3847" max="3847" width="25" style="21" customWidth="1"/>
    <col min="3848" max="3848" width="9.109375" style="21"/>
    <col min="3849" max="3849" width="27.33203125" style="21" customWidth="1"/>
    <col min="3850" max="3850" width="29.5546875" style="21" customWidth="1"/>
    <col min="3851" max="3851" width="41.88671875" style="21" customWidth="1"/>
    <col min="3852" max="3852" width="14.44140625" style="21" customWidth="1"/>
    <col min="3853" max="3853" width="17.109375" style="21" customWidth="1"/>
    <col min="3854" max="4096" width="9.109375" style="21"/>
    <col min="4097" max="4097" width="40" style="21" customWidth="1"/>
    <col min="4098" max="4098" width="53.5546875" style="21" customWidth="1"/>
    <col min="4099" max="4100" width="9.109375" style="21"/>
    <col min="4101" max="4101" width="41.88671875" style="21" customWidth="1"/>
    <col min="4102" max="4102" width="9.109375" style="21"/>
    <col min="4103" max="4103" width="25" style="21" customWidth="1"/>
    <col min="4104" max="4104" width="9.109375" style="21"/>
    <col min="4105" max="4105" width="27.33203125" style="21" customWidth="1"/>
    <col min="4106" max="4106" width="29.5546875" style="21" customWidth="1"/>
    <col min="4107" max="4107" width="41.88671875" style="21" customWidth="1"/>
    <col min="4108" max="4108" width="14.44140625" style="21" customWidth="1"/>
    <col min="4109" max="4109" width="17.109375" style="21" customWidth="1"/>
    <col min="4110" max="4352" width="9.109375" style="21"/>
    <col min="4353" max="4353" width="40" style="21" customWidth="1"/>
    <col min="4354" max="4354" width="53.5546875" style="21" customWidth="1"/>
    <col min="4355" max="4356" width="9.109375" style="21"/>
    <col min="4357" max="4357" width="41.88671875" style="21" customWidth="1"/>
    <col min="4358" max="4358" width="9.109375" style="21"/>
    <col min="4359" max="4359" width="25" style="21" customWidth="1"/>
    <col min="4360" max="4360" width="9.109375" style="21"/>
    <col min="4361" max="4361" width="27.33203125" style="21" customWidth="1"/>
    <col min="4362" max="4362" width="29.5546875" style="21" customWidth="1"/>
    <col min="4363" max="4363" width="41.88671875" style="21" customWidth="1"/>
    <col min="4364" max="4364" width="14.44140625" style="21" customWidth="1"/>
    <col min="4365" max="4365" width="17.109375" style="21" customWidth="1"/>
    <col min="4366" max="4608" width="9.109375" style="21"/>
    <col min="4609" max="4609" width="40" style="21" customWidth="1"/>
    <col min="4610" max="4610" width="53.5546875" style="21" customWidth="1"/>
    <col min="4611" max="4612" width="9.109375" style="21"/>
    <col min="4613" max="4613" width="41.88671875" style="21" customWidth="1"/>
    <col min="4614" max="4614" width="9.109375" style="21"/>
    <col min="4615" max="4615" width="25" style="21" customWidth="1"/>
    <col min="4616" max="4616" width="9.109375" style="21"/>
    <col min="4617" max="4617" width="27.33203125" style="21" customWidth="1"/>
    <col min="4618" max="4618" width="29.5546875" style="21" customWidth="1"/>
    <col min="4619" max="4619" width="41.88671875" style="21" customWidth="1"/>
    <col min="4620" max="4620" width="14.44140625" style="21" customWidth="1"/>
    <col min="4621" max="4621" width="17.109375" style="21" customWidth="1"/>
    <col min="4622" max="4864" width="9.109375" style="21"/>
    <col min="4865" max="4865" width="40" style="21" customWidth="1"/>
    <col min="4866" max="4866" width="53.5546875" style="21" customWidth="1"/>
    <col min="4867" max="4868" width="9.109375" style="21"/>
    <col min="4869" max="4869" width="41.88671875" style="21" customWidth="1"/>
    <col min="4870" max="4870" width="9.109375" style="21"/>
    <col min="4871" max="4871" width="25" style="21" customWidth="1"/>
    <col min="4872" max="4872" width="9.109375" style="21"/>
    <col min="4873" max="4873" width="27.33203125" style="21" customWidth="1"/>
    <col min="4874" max="4874" width="29.5546875" style="21" customWidth="1"/>
    <col min="4875" max="4875" width="41.88671875" style="21" customWidth="1"/>
    <col min="4876" max="4876" width="14.44140625" style="21" customWidth="1"/>
    <col min="4877" max="4877" width="17.109375" style="21" customWidth="1"/>
    <col min="4878" max="5120" width="9.109375" style="21"/>
    <col min="5121" max="5121" width="40" style="21" customWidth="1"/>
    <col min="5122" max="5122" width="53.5546875" style="21" customWidth="1"/>
    <col min="5123" max="5124" width="9.109375" style="21"/>
    <col min="5125" max="5125" width="41.88671875" style="21" customWidth="1"/>
    <col min="5126" max="5126" width="9.109375" style="21"/>
    <col min="5127" max="5127" width="25" style="21" customWidth="1"/>
    <col min="5128" max="5128" width="9.109375" style="21"/>
    <col min="5129" max="5129" width="27.33203125" style="21" customWidth="1"/>
    <col min="5130" max="5130" width="29.5546875" style="21" customWidth="1"/>
    <col min="5131" max="5131" width="41.88671875" style="21" customWidth="1"/>
    <col min="5132" max="5132" width="14.44140625" style="21" customWidth="1"/>
    <col min="5133" max="5133" width="17.109375" style="21" customWidth="1"/>
    <col min="5134" max="5376" width="9.109375" style="21"/>
    <col min="5377" max="5377" width="40" style="21" customWidth="1"/>
    <col min="5378" max="5378" width="53.5546875" style="21" customWidth="1"/>
    <col min="5379" max="5380" width="9.109375" style="21"/>
    <col min="5381" max="5381" width="41.88671875" style="21" customWidth="1"/>
    <col min="5382" max="5382" width="9.109375" style="21"/>
    <col min="5383" max="5383" width="25" style="21" customWidth="1"/>
    <col min="5384" max="5384" width="9.109375" style="21"/>
    <col min="5385" max="5385" width="27.33203125" style="21" customWidth="1"/>
    <col min="5386" max="5386" width="29.5546875" style="21" customWidth="1"/>
    <col min="5387" max="5387" width="41.88671875" style="21" customWidth="1"/>
    <col min="5388" max="5388" width="14.44140625" style="21" customWidth="1"/>
    <col min="5389" max="5389" width="17.109375" style="21" customWidth="1"/>
    <col min="5390" max="5632" width="9.109375" style="21"/>
    <col min="5633" max="5633" width="40" style="21" customWidth="1"/>
    <col min="5634" max="5634" width="53.5546875" style="21" customWidth="1"/>
    <col min="5635" max="5636" width="9.109375" style="21"/>
    <col min="5637" max="5637" width="41.88671875" style="21" customWidth="1"/>
    <col min="5638" max="5638" width="9.109375" style="21"/>
    <col min="5639" max="5639" width="25" style="21" customWidth="1"/>
    <col min="5640" max="5640" width="9.109375" style="21"/>
    <col min="5641" max="5641" width="27.33203125" style="21" customWidth="1"/>
    <col min="5642" max="5642" width="29.5546875" style="21" customWidth="1"/>
    <col min="5643" max="5643" width="41.88671875" style="21" customWidth="1"/>
    <col min="5644" max="5644" width="14.44140625" style="21" customWidth="1"/>
    <col min="5645" max="5645" width="17.109375" style="21" customWidth="1"/>
    <col min="5646" max="5888" width="9.109375" style="21"/>
    <col min="5889" max="5889" width="40" style="21" customWidth="1"/>
    <col min="5890" max="5890" width="53.5546875" style="21" customWidth="1"/>
    <col min="5891" max="5892" width="9.109375" style="21"/>
    <col min="5893" max="5893" width="41.88671875" style="21" customWidth="1"/>
    <col min="5894" max="5894" width="9.109375" style="21"/>
    <col min="5895" max="5895" width="25" style="21" customWidth="1"/>
    <col min="5896" max="5896" width="9.109375" style="21"/>
    <col min="5897" max="5897" width="27.33203125" style="21" customWidth="1"/>
    <col min="5898" max="5898" width="29.5546875" style="21" customWidth="1"/>
    <col min="5899" max="5899" width="41.88671875" style="21" customWidth="1"/>
    <col min="5900" max="5900" width="14.44140625" style="21" customWidth="1"/>
    <col min="5901" max="5901" width="17.109375" style="21" customWidth="1"/>
    <col min="5902" max="6144" width="9.109375" style="21"/>
    <col min="6145" max="6145" width="40" style="21" customWidth="1"/>
    <col min="6146" max="6146" width="53.5546875" style="21" customWidth="1"/>
    <col min="6147" max="6148" width="9.109375" style="21"/>
    <col min="6149" max="6149" width="41.88671875" style="21" customWidth="1"/>
    <col min="6150" max="6150" width="9.109375" style="21"/>
    <col min="6151" max="6151" width="25" style="21" customWidth="1"/>
    <col min="6152" max="6152" width="9.109375" style="21"/>
    <col min="6153" max="6153" width="27.33203125" style="21" customWidth="1"/>
    <col min="6154" max="6154" width="29.5546875" style="21" customWidth="1"/>
    <col min="6155" max="6155" width="41.88671875" style="21" customWidth="1"/>
    <col min="6156" max="6156" width="14.44140625" style="21" customWidth="1"/>
    <col min="6157" max="6157" width="17.109375" style="21" customWidth="1"/>
    <col min="6158" max="6400" width="9.109375" style="21"/>
    <col min="6401" max="6401" width="40" style="21" customWidth="1"/>
    <col min="6402" max="6402" width="53.5546875" style="21" customWidth="1"/>
    <col min="6403" max="6404" width="9.109375" style="21"/>
    <col min="6405" max="6405" width="41.88671875" style="21" customWidth="1"/>
    <col min="6406" max="6406" width="9.109375" style="21"/>
    <col min="6407" max="6407" width="25" style="21" customWidth="1"/>
    <col min="6408" max="6408" width="9.109375" style="21"/>
    <col min="6409" max="6409" width="27.33203125" style="21" customWidth="1"/>
    <col min="6410" max="6410" width="29.5546875" style="21" customWidth="1"/>
    <col min="6411" max="6411" width="41.88671875" style="21" customWidth="1"/>
    <col min="6412" max="6412" width="14.44140625" style="21" customWidth="1"/>
    <col min="6413" max="6413" width="17.109375" style="21" customWidth="1"/>
    <col min="6414" max="6656" width="9.109375" style="21"/>
    <col min="6657" max="6657" width="40" style="21" customWidth="1"/>
    <col min="6658" max="6658" width="53.5546875" style="21" customWidth="1"/>
    <col min="6659" max="6660" width="9.109375" style="21"/>
    <col min="6661" max="6661" width="41.88671875" style="21" customWidth="1"/>
    <col min="6662" max="6662" width="9.109375" style="21"/>
    <col min="6663" max="6663" width="25" style="21" customWidth="1"/>
    <col min="6664" max="6664" width="9.109375" style="21"/>
    <col min="6665" max="6665" width="27.33203125" style="21" customWidth="1"/>
    <col min="6666" max="6666" width="29.5546875" style="21" customWidth="1"/>
    <col min="6667" max="6667" width="41.88671875" style="21" customWidth="1"/>
    <col min="6668" max="6668" width="14.44140625" style="21" customWidth="1"/>
    <col min="6669" max="6669" width="17.109375" style="21" customWidth="1"/>
    <col min="6670" max="6912" width="9.109375" style="21"/>
    <col min="6913" max="6913" width="40" style="21" customWidth="1"/>
    <col min="6914" max="6914" width="53.5546875" style="21" customWidth="1"/>
    <col min="6915" max="6916" width="9.109375" style="21"/>
    <col min="6917" max="6917" width="41.88671875" style="21" customWidth="1"/>
    <col min="6918" max="6918" width="9.109375" style="21"/>
    <col min="6919" max="6919" width="25" style="21" customWidth="1"/>
    <col min="6920" max="6920" width="9.109375" style="21"/>
    <col min="6921" max="6921" width="27.33203125" style="21" customWidth="1"/>
    <col min="6922" max="6922" width="29.5546875" style="21" customWidth="1"/>
    <col min="6923" max="6923" width="41.88671875" style="21" customWidth="1"/>
    <col min="6924" max="6924" width="14.44140625" style="21" customWidth="1"/>
    <col min="6925" max="6925" width="17.109375" style="21" customWidth="1"/>
    <col min="6926" max="7168" width="9.109375" style="21"/>
    <col min="7169" max="7169" width="40" style="21" customWidth="1"/>
    <col min="7170" max="7170" width="53.5546875" style="21" customWidth="1"/>
    <col min="7171" max="7172" width="9.109375" style="21"/>
    <col min="7173" max="7173" width="41.88671875" style="21" customWidth="1"/>
    <col min="7174" max="7174" width="9.109375" style="21"/>
    <col min="7175" max="7175" width="25" style="21" customWidth="1"/>
    <col min="7176" max="7176" width="9.109375" style="21"/>
    <col min="7177" max="7177" width="27.33203125" style="21" customWidth="1"/>
    <col min="7178" max="7178" width="29.5546875" style="21" customWidth="1"/>
    <col min="7179" max="7179" width="41.88671875" style="21" customWidth="1"/>
    <col min="7180" max="7180" width="14.44140625" style="21" customWidth="1"/>
    <col min="7181" max="7181" width="17.109375" style="21" customWidth="1"/>
    <col min="7182" max="7424" width="9.109375" style="21"/>
    <col min="7425" max="7425" width="40" style="21" customWidth="1"/>
    <col min="7426" max="7426" width="53.5546875" style="21" customWidth="1"/>
    <col min="7427" max="7428" width="9.109375" style="21"/>
    <col min="7429" max="7429" width="41.88671875" style="21" customWidth="1"/>
    <col min="7430" max="7430" width="9.109375" style="21"/>
    <col min="7431" max="7431" width="25" style="21" customWidth="1"/>
    <col min="7432" max="7432" width="9.109375" style="21"/>
    <col min="7433" max="7433" width="27.33203125" style="21" customWidth="1"/>
    <col min="7434" max="7434" width="29.5546875" style="21" customWidth="1"/>
    <col min="7435" max="7435" width="41.88671875" style="21" customWidth="1"/>
    <col min="7436" max="7436" width="14.44140625" style="21" customWidth="1"/>
    <col min="7437" max="7437" width="17.109375" style="21" customWidth="1"/>
    <col min="7438" max="7680" width="9.109375" style="21"/>
    <col min="7681" max="7681" width="40" style="21" customWidth="1"/>
    <col min="7682" max="7682" width="53.5546875" style="21" customWidth="1"/>
    <col min="7683" max="7684" width="9.109375" style="21"/>
    <col min="7685" max="7685" width="41.88671875" style="21" customWidth="1"/>
    <col min="7686" max="7686" width="9.109375" style="21"/>
    <col min="7687" max="7687" width="25" style="21" customWidth="1"/>
    <col min="7688" max="7688" width="9.109375" style="21"/>
    <col min="7689" max="7689" width="27.33203125" style="21" customWidth="1"/>
    <col min="7690" max="7690" width="29.5546875" style="21" customWidth="1"/>
    <col min="7691" max="7691" width="41.88671875" style="21" customWidth="1"/>
    <col min="7692" max="7692" width="14.44140625" style="21" customWidth="1"/>
    <col min="7693" max="7693" width="17.109375" style="21" customWidth="1"/>
    <col min="7694" max="7936" width="9.109375" style="21"/>
    <col min="7937" max="7937" width="40" style="21" customWidth="1"/>
    <col min="7938" max="7938" width="53.5546875" style="21" customWidth="1"/>
    <col min="7939" max="7940" width="9.109375" style="21"/>
    <col min="7941" max="7941" width="41.88671875" style="21" customWidth="1"/>
    <col min="7942" max="7942" width="9.109375" style="21"/>
    <col min="7943" max="7943" width="25" style="21" customWidth="1"/>
    <col min="7944" max="7944" width="9.109375" style="21"/>
    <col min="7945" max="7945" width="27.33203125" style="21" customWidth="1"/>
    <col min="7946" max="7946" width="29.5546875" style="21" customWidth="1"/>
    <col min="7947" max="7947" width="41.88671875" style="21" customWidth="1"/>
    <col min="7948" max="7948" width="14.44140625" style="21" customWidth="1"/>
    <col min="7949" max="7949" width="17.109375" style="21" customWidth="1"/>
    <col min="7950" max="8192" width="9.109375" style="21"/>
    <col min="8193" max="8193" width="40" style="21" customWidth="1"/>
    <col min="8194" max="8194" width="53.5546875" style="21" customWidth="1"/>
    <col min="8195" max="8196" width="9.109375" style="21"/>
    <col min="8197" max="8197" width="41.88671875" style="21" customWidth="1"/>
    <col min="8198" max="8198" width="9.109375" style="21"/>
    <col min="8199" max="8199" width="25" style="21" customWidth="1"/>
    <col min="8200" max="8200" width="9.109375" style="21"/>
    <col min="8201" max="8201" width="27.33203125" style="21" customWidth="1"/>
    <col min="8202" max="8202" width="29.5546875" style="21" customWidth="1"/>
    <col min="8203" max="8203" width="41.88671875" style="21" customWidth="1"/>
    <col min="8204" max="8204" width="14.44140625" style="21" customWidth="1"/>
    <col min="8205" max="8205" width="17.109375" style="21" customWidth="1"/>
    <col min="8206" max="8448" width="9.109375" style="21"/>
    <col min="8449" max="8449" width="40" style="21" customWidth="1"/>
    <col min="8450" max="8450" width="53.5546875" style="21" customWidth="1"/>
    <col min="8451" max="8452" width="9.109375" style="21"/>
    <col min="8453" max="8453" width="41.88671875" style="21" customWidth="1"/>
    <col min="8454" max="8454" width="9.109375" style="21"/>
    <col min="8455" max="8455" width="25" style="21" customWidth="1"/>
    <col min="8456" max="8456" width="9.109375" style="21"/>
    <col min="8457" max="8457" width="27.33203125" style="21" customWidth="1"/>
    <col min="8458" max="8458" width="29.5546875" style="21" customWidth="1"/>
    <col min="8459" max="8459" width="41.88671875" style="21" customWidth="1"/>
    <col min="8460" max="8460" width="14.44140625" style="21" customWidth="1"/>
    <col min="8461" max="8461" width="17.109375" style="21" customWidth="1"/>
    <col min="8462" max="8704" width="9.109375" style="21"/>
    <col min="8705" max="8705" width="40" style="21" customWidth="1"/>
    <col min="8706" max="8706" width="53.5546875" style="21" customWidth="1"/>
    <col min="8707" max="8708" width="9.109375" style="21"/>
    <col min="8709" max="8709" width="41.88671875" style="21" customWidth="1"/>
    <col min="8710" max="8710" width="9.109375" style="21"/>
    <col min="8711" max="8711" width="25" style="21" customWidth="1"/>
    <col min="8712" max="8712" width="9.109375" style="21"/>
    <col min="8713" max="8713" width="27.33203125" style="21" customWidth="1"/>
    <col min="8714" max="8714" width="29.5546875" style="21" customWidth="1"/>
    <col min="8715" max="8715" width="41.88671875" style="21" customWidth="1"/>
    <col min="8716" max="8716" width="14.44140625" style="21" customWidth="1"/>
    <col min="8717" max="8717" width="17.109375" style="21" customWidth="1"/>
    <col min="8718" max="8960" width="9.109375" style="21"/>
    <col min="8961" max="8961" width="40" style="21" customWidth="1"/>
    <col min="8962" max="8962" width="53.5546875" style="21" customWidth="1"/>
    <col min="8963" max="8964" width="9.109375" style="21"/>
    <col min="8965" max="8965" width="41.88671875" style="21" customWidth="1"/>
    <col min="8966" max="8966" width="9.109375" style="21"/>
    <col min="8967" max="8967" width="25" style="21" customWidth="1"/>
    <col min="8968" max="8968" width="9.109375" style="21"/>
    <col min="8969" max="8969" width="27.33203125" style="21" customWidth="1"/>
    <col min="8970" max="8970" width="29.5546875" style="21" customWidth="1"/>
    <col min="8971" max="8971" width="41.88671875" style="21" customWidth="1"/>
    <col min="8972" max="8972" width="14.44140625" style="21" customWidth="1"/>
    <col min="8973" max="8973" width="17.109375" style="21" customWidth="1"/>
    <col min="8974" max="9216" width="9.109375" style="21"/>
    <col min="9217" max="9217" width="40" style="21" customWidth="1"/>
    <col min="9218" max="9218" width="53.5546875" style="21" customWidth="1"/>
    <col min="9219" max="9220" width="9.109375" style="21"/>
    <col min="9221" max="9221" width="41.88671875" style="21" customWidth="1"/>
    <col min="9222" max="9222" width="9.109375" style="21"/>
    <col min="9223" max="9223" width="25" style="21" customWidth="1"/>
    <col min="9224" max="9224" width="9.109375" style="21"/>
    <col min="9225" max="9225" width="27.33203125" style="21" customWidth="1"/>
    <col min="9226" max="9226" width="29.5546875" style="21" customWidth="1"/>
    <col min="9227" max="9227" width="41.88671875" style="21" customWidth="1"/>
    <col min="9228" max="9228" width="14.44140625" style="21" customWidth="1"/>
    <col min="9229" max="9229" width="17.109375" style="21" customWidth="1"/>
    <col min="9230" max="9472" width="9.109375" style="21"/>
    <col min="9473" max="9473" width="40" style="21" customWidth="1"/>
    <col min="9474" max="9474" width="53.5546875" style="21" customWidth="1"/>
    <col min="9475" max="9476" width="9.109375" style="21"/>
    <col min="9477" max="9477" width="41.88671875" style="21" customWidth="1"/>
    <col min="9478" max="9478" width="9.109375" style="21"/>
    <col min="9479" max="9479" width="25" style="21" customWidth="1"/>
    <col min="9480" max="9480" width="9.109375" style="21"/>
    <col min="9481" max="9481" width="27.33203125" style="21" customWidth="1"/>
    <col min="9482" max="9482" width="29.5546875" style="21" customWidth="1"/>
    <col min="9483" max="9483" width="41.88671875" style="21" customWidth="1"/>
    <col min="9484" max="9484" width="14.44140625" style="21" customWidth="1"/>
    <col min="9485" max="9485" width="17.109375" style="21" customWidth="1"/>
    <col min="9486" max="9728" width="9.109375" style="21"/>
    <col min="9729" max="9729" width="40" style="21" customWidth="1"/>
    <col min="9730" max="9730" width="53.5546875" style="21" customWidth="1"/>
    <col min="9731" max="9732" width="9.109375" style="21"/>
    <col min="9733" max="9733" width="41.88671875" style="21" customWidth="1"/>
    <col min="9734" max="9734" width="9.109375" style="21"/>
    <col min="9735" max="9735" width="25" style="21" customWidth="1"/>
    <col min="9736" max="9736" width="9.109375" style="21"/>
    <col min="9737" max="9737" width="27.33203125" style="21" customWidth="1"/>
    <col min="9738" max="9738" width="29.5546875" style="21" customWidth="1"/>
    <col min="9739" max="9739" width="41.88671875" style="21" customWidth="1"/>
    <col min="9740" max="9740" width="14.44140625" style="21" customWidth="1"/>
    <col min="9741" max="9741" width="17.109375" style="21" customWidth="1"/>
    <col min="9742" max="9984" width="9.109375" style="21"/>
    <col min="9985" max="9985" width="40" style="21" customWidth="1"/>
    <col min="9986" max="9986" width="53.5546875" style="21" customWidth="1"/>
    <col min="9987" max="9988" width="9.109375" style="21"/>
    <col min="9989" max="9989" width="41.88671875" style="21" customWidth="1"/>
    <col min="9990" max="9990" width="9.109375" style="21"/>
    <col min="9991" max="9991" width="25" style="21" customWidth="1"/>
    <col min="9992" max="9992" width="9.109375" style="21"/>
    <col min="9993" max="9993" width="27.33203125" style="21" customWidth="1"/>
    <col min="9994" max="9994" width="29.5546875" style="21" customWidth="1"/>
    <col min="9995" max="9995" width="41.88671875" style="21" customWidth="1"/>
    <col min="9996" max="9996" width="14.44140625" style="21" customWidth="1"/>
    <col min="9997" max="9997" width="17.109375" style="21" customWidth="1"/>
    <col min="9998" max="10240" width="9.109375" style="21"/>
    <col min="10241" max="10241" width="40" style="21" customWidth="1"/>
    <col min="10242" max="10242" width="53.5546875" style="21" customWidth="1"/>
    <col min="10243" max="10244" width="9.109375" style="21"/>
    <col min="10245" max="10245" width="41.88671875" style="21" customWidth="1"/>
    <col min="10246" max="10246" width="9.109375" style="21"/>
    <col min="10247" max="10247" width="25" style="21" customWidth="1"/>
    <col min="10248" max="10248" width="9.109375" style="21"/>
    <col min="10249" max="10249" width="27.33203125" style="21" customWidth="1"/>
    <col min="10250" max="10250" width="29.5546875" style="21" customWidth="1"/>
    <col min="10251" max="10251" width="41.88671875" style="21" customWidth="1"/>
    <col min="10252" max="10252" width="14.44140625" style="21" customWidth="1"/>
    <col min="10253" max="10253" width="17.109375" style="21" customWidth="1"/>
    <col min="10254" max="10496" width="9.109375" style="21"/>
    <col min="10497" max="10497" width="40" style="21" customWidth="1"/>
    <col min="10498" max="10498" width="53.5546875" style="21" customWidth="1"/>
    <col min="10499" max="10500" width="9.109375" style="21"/>
    <col min="10501" max="10501" width="41.88671875" style="21" customWidth="1"/>
    <col min="10502" max="10502" width="9.109375" style="21"/>
    <col min="10503" max="10503" width="25" style="21" customWidth="1"/>
    <col min="10504" max="10504" width="9.109375" style="21"/>
    <col min="10505" max="10505" width="27.33203125" style="21" customWidth="1"/>
    <col min="10506" max="10506" width="29.5546875" style="21" customWidth="1"/>
    <col min="10507" max="10507" width="41.88671875" style="21" customWidth="1"/>
    <col min="10508" max="10508" width="14.44140625" style="21" customWidth="1"/>
    <col min="10509" max="10509" width="17.109375" style="21" customWidth="1"/>
    <col min="10510" max="10752" width="9.109375" style="21"/>
    <col min="10753" max="10753" width="40" style="21" customWidth="1"/>
    <col min="10754" max="10754" width="53.5546875" style="21" customWidth="1"/>
    <col min="10755" max="10756" width="9.109375" style="21"/>
    <col min="10757" max="10757" width="41.88671875" style="21" customWidth="1"/>
    <col min="10758" max="10758" width="9.109375" style="21"/>
    <col min="10759" max="10759" width="25" style="21" customWidth="1"/>
    <col min="10760" max="10760" width="9.109375" style="21"/>
    <col min="10761" max="10761" width="27.33203125" style="21" customWidth="1"/>
    <col min="10762" max="10762" width="29.5546875" style="21" customWidth="1"/>
    <col min="10763" max="10763" width="41.88671875" style="21" customWidth="1"/>
    <col min="10764" max="10764" width="14.44140625" style="21" customWidth="1"/>
    <col min="10765" max="10765" width="17.109375" style="21" customWidth="1"/>
    <col min="10766" max="11008" width="9.109375" style="21"/>
    <col min="11009" max="11009" width="40" style="21" customWidth="1"/>
    <col min="11010" max="11010" width="53.5546875" style="21" customWidth="1"/>
    <col min="11011" max="11012" width="9.109375" style="21"/>
    <col min="11013" max="11013" width="41.88671875" style="21" customWidth="1"/>
    <col min="11014" max="11014" width="9.109375" style="21"/>
    <col min="11015" max="11015" width="25" style="21" customWidth="1"/>
    <col min="11016" max="11016" width="9.109375" style="21"/>
    <col min="11017" max="11017" width="27.33203125" style="21" customWidth="1"/>
    <col min="11018" max="11018" width="29.5546875" style="21" customWidth="1"/>
    <col min="11019" max="11019" width="41.88671875" style="21" customWidth="1"/>
    <col min="11020" max="11020" width="14.44140625" style="21" customWidth="1"/>
    <col min="11021" max="11021" width="17.109375" style="21" customWidth="1"/>
    <col min="11022" max="11264" width="9.109375" style="21"/>
    <col min="11265" max="11265" width="40" style="21" customWidth="1"/>
    <col min="11266" max="11266" width="53.5546875" style="21" customWidth="1"/>
    <col min="11267" max="11268" width="9.109375" style="21"/>
    <col min="11269" max="11269" width="41.88671875" style="21" customWidth="1"/>
    <col min="11270" max="11270" width="9.109375" style="21"/>
    <col min="11271" max="11271" width="25" style="21" customWidth="1"/>
    <col min="11272" max="11272" width="9.109375" style="21"/>
    <col min="11273" max="11273" width="27.33203125" style="21" customWidth="1"/>
    <col min="11274" max="11274" width="29.5546875" style="21" customWidth="1"/>
    <col min="11275" max="11275" width="41.88671875" style="21" customWidth="1"/>
    <col min="11276" max="11276" width="14.44140625" style="21" customWidth="1"/>
    <col min="11277" max="11277" width="17.109375" style="21" customWidth="1"/>
    <col min="11278" max="11520" width="9.109375" style="21"/>
    <col min="11521" max="11521" width="40" style="21" customWidth="1"/>
    <col min="11522" max="11522" width="53.5546875" style="21" customWidth="1"/>
    <col min="11523" max="11524" width="9.109375" style="21"/>
    <col min="11525" max="11525" width="41.88671875" style="21" customWidth="1"/>
    <col min="11526" max="11526" width="9.109375" style="21"/>
    <col min="11527" max="11527" width="25" style="21" customWidth="1"/>
    <col min="11528" max="11528" width="9.109375" style="21"/>
    <col min="11529" max="11529" width="27.33203125" style="21" customWidth="1"/>
    <col min="11530" max="11530" width="29.5546875" style="21" customWidth="1"/>
    <col min="11531" max="11531" width="41.88671875" style="21" customWidth="1"/>
    <col min="11532" max="11532" width="14.44140625" style="21" customWidth="1"/>
    <col min="11533" max="11533" width="17.109375" style="21" customWidth="1"/>
    <col min="11534" max="11776" width="9.109375" style="21"/>
    <col min="11777" max="11777" width="40" style="21" customWidth="1"/>
    <col min="11778" max="11778" width="53.5546875" style="21" customWidth="1"/>
    <col min="11779" max="11780" width="9.109375" style="21"/>
    <col min="11781" max="11781" width="41.88671875" style="21" customWidth="1"/>
    <col min="11782" max="11782" width="9.109375" style="21"/>
    <col min="11783" max="11783" width="25" style="21" customWidth="1"/>
    <col min="11784" max="11784" width="9.109375" style="21"/>
    <col min="11785" max="11785" width="27.33203125" style="21" customWidth="1"/>
    <col min="11786" max="11786" width="29.5546875" style="21" customWidth="1"/>
    <col min="11787" max="11787" width="41.88671875" style="21" customWidth="1"/>
    <col min="11788" max="11788" width="14.44140625" style="21" customWidth="1"/>
    <col min="11789" max="11789" width="17.109375" style="21" customWidth="1"/>
    <col min="11790" max="12032" width="9.109375" style="21"/>
    <col min="12033" max="12033" width="40" style="21" customWidth="1"/>
    <col min="12034" max="12034" width="53.5546875" style="21" customWidth="1"/>
    <col min="12035" max="12036" width="9.109375" style="21"/>
    <col min="12037" max="12037" width="41.88671875" style="21" customWidth="1"/>
    <col min="12038" max="12038" width="9.109375" style="21"/>
    <col min="12039" max="12039" width="25" style="21" customWidth="1"/>
    <col min="12040" max="12040" width="9.109375" style="21"/>
    <col min="12041" max="12041" width="27.33203125" style="21" customWidth="1"/>
    <col min="12042" max="12042" width="29.5546875" style="21" customWidth="1"/>
    <col min="12043" max="12043" width="41.88671875" style="21" customWidth="1"/>
    <col min="12044" max="12044" width="14.44140625" style="21" customWidth="1"/>
    <col min="12045" max="12045" width="17.109375" style="21" customWidth="1"/>
    <col min="12046" max="12288" width="9.109375" style="21"/>
    <col min="12289" max="12289" width="40" style="21" customWidth="1"/>
    <col min="12290" max="12290" width="53.5546875" style="21" customWidth="1"/>
    <col min="12291" max="12292" width="9.109375" style="21"/>
    <col min="12293" max="12293" width="41.88671875" style="21" customWidth="1"/>
    <col min="12294" max="12294" width="9.109375" style="21"/>
    <col min="12295" max="12295" width="25" style="21" customWidth="1"/>
    <col min="12296" max="12296" width="9.109375" style="21"/>
    <col min="12297" max="12297" width="27.33203125" style="21" customWidth="1"/>
    <col min="12298" max="12298" width="29.5546875" style="21" customWidth="1"/>
    <col min="12299" max="12299" width="41.88671875" style="21" customWidth="1"/>
    <col min="12300" max="12300" width="14.44140625" style="21" customWidth="1"/>
    <col min="12301" max="12301" width="17.109375" style="21" customWidth="1"/>
    <col min="12302" max="12544" width="9.109375" style="21"/>
    <col min="12545" max="12545" width="40" style="21" customWidth="1"/>
    <col min="12546" max="12546" width="53.5546875" style="21" customWidth="1"/>
    <col min="12547" max="12548" width="9.109375" style="21"/>
    <col min="12549" max="12549" width="41.88671875" style="21" customWidth="1"/>
    <col min="12550" max="12550" width="9.109375" style="21"/>
    <col min="12551" max="12551" width="25" style="21" customWidth="1"/>
    <col min="12552" max="12552" width="9.109375" style="21"/>
    <col min="12553" max="12553" width="27.33203125" style="21" customWidth="1"/>
    <col min="12554" max="12554" width="29.5546875" style="21" customWidth="1"/>
    <col min="12555" max="12555" width="41.88671875" style="21" customWidth="1"/>
    <col min="12556" max="12556" width="14.44140625" style="21" customWidth="1"/>
    <col min="12557" max="12557" width="17.109375" style="21" customWidth="1"/>
    <col min="12558" max="12800" width="9.109375" style="21"/>
    <col min="12801" max="12801" width="40" style="21" customWidth="1"/>
    <col min="12802" max="12802" width="53.5546875" style="21" customWidth="1"/>
    <col min="12803" max="12804" width="9.109375" style="21"/>
    <col min="12805" max="12805" width="41.88671875" style="21" customWidth="1"/>
    <col min="12806" max="12806" width="9.109375" style="21"/>
    <col min="12807" max="12807" width="25" style="21" customWidth="1"/>
    <col min="12808" max="12808" width="9.109375" style="21"/>
    <col min="12809" max="12809" width="27.33203125" style="21" customWidth="1"/>
    <col min="12810" max="12810" width="29.5546875" style="21" customWidth="1"/>
    <col min="12811" max="12811" width="41.88671875" style="21" customWidth="1"/>
    <col min="12812" max="12812" width="14.44140625" style="21" customWidth="1"/>
    <col min="12813" max="12813" width="17.109375" style="21" customWidth="1"/>
    <col min="12814" max="13056" width="9.109375" style="21"/>
    <col min="13057" max="13057" width="40" style="21" customWidth="1"/>
    <col min="13058" max="13058" width="53.5546875" style="21" customWidth="1"/>
    <col min="13059" max="13060" width="9.109375" style="21"/>
    <col min="13061" max="13061" width="41.88671875" style="21" customWidth="1"/>
    <col min="13062" max="13062" width="9.109375" style="21"/>
    <col min="13063" max="13063" width="25" style="21" customWidth="1"/>
    <col min="13064" max="13064" width="9.109375" style="21"/>
    <col min="13065" max="13065" width="27.33203125" style="21" customWidth="1"/>
    <col min="13066" max="13066" width="29.5546875" style="21" customWidth="1"/>
    <col min="13067" max="13067" width="41.88671875" style="21" customWidth="1"/>
    <col min="13068" max="13068" width="14.44140625" style="21" customWidth="1"/>
    <col min="13069" max="13069" width="17.109375" style="21" customWidth="1"/>
    <col min="13070" max="13312" width="9.109375" style="21"/>
    <col min="13313" max="13313" width="40" style="21" customWidth="1"/>
    <col min="13314" max="13314" width="53.5546875" style="21" customWidth="1"/>
    <col min="13315" max="13316" width="9.109375" style="21"/>
    <col min="13317" max="13317" width="41.88671875" style="21" customWidth="1"/>
    <col min="13318" max="13318" width="9.109375" style="21"/>
    <col min="13319" max="13319" width="25" style="21" customWidth="1"/>
    <col min="13320" max="13320" width="9.109375" style="21"/>
    <col min="13321" max="13321" width="27.33203125" style="21" customWidth="1"/>
    <col min="13322" max="13322" width="29.5546875" style="21" customWidth="1"/>
    <col min="13323" max="13323" width="41.88671875" style="21" customWidth="1"/>
    <col min="13324" max="13324" width="14.44140625" style="21" customWidth="1"/>
    <col min="13325" max="13325" width="17.109375" style="21" customWidth="1"/>
    <col min="13326" max="13568" width="9.109375" style="21"/>
    <col min="13569" max="13569" width="40" style="21" customWidth="1"/>
    <col min="13570" max="13570" width="53.5546875" style="21" customWidth="1"/>
    <col min="13571" max="13572" width="9.109375" style="21"/>
    <col min="13573" max="13573" width="41.88671875" style="21" customWidth="1"/>
    <col min="13574" max="13574" width="9.109375" style="21"/>
    <col min="13575" max="13575" width="25" style="21" customWidth="1"/>
    <col min="13576" max="13576" width="9.109375" style="21"/>
    <col min="13577" max="13577" width="27.33203125" style="21" customWidth="1"/>
    <col min="13578" max="13578" width="29.5546875" style="21" customWidth="1"/>
    <col min="13579" max="13579" width="41.88671875" style="21" customWidth="1"/>
    <col min="13580" max="13580" width="14.44140625" style="21" customWidth="1"/>
    <col min="13581" max="13581" width="17.109375" style="21" customWidth="1"/>
    <col min="13582" max="13824" width="9.109375" style="21"/>
    <col min="13825" max="13825" width="40" style="21" customWidth="1"/>
    <col min="13826" max="13826" width="53.5546875" style="21" customWidth="1"/>
    <col min="13827" max="13828" width="9.109375" style="21"/>
    <col min="13829" max="13829" width="41.88671875" style="21" customWidth="1"/>
    <col min="13830" max="13830" width="9.109375" style="21"/>
    <col min="13831" max="13831" width="25" style="21" customWidth="1"/>
    <col min="13832" max="13832" width="9.109375" style="21"/>
    <col min="13833" max="13833" width="27.33203125" style="21" customWidth="1"/>
    <col min="13834" max="13834" width="29.5546875" style="21" customWidth="1"/>
    <col min="13835" max="13835" width="41.88671875" style="21" customWidth="1"/>
    <col min="13836" max="13836" width="14.44140625" style="21" customWidth="1"/>
    <col min="13837" max="13837" width="17.109375" style="21" customWidth="1"/>
    <col min="13838" max="14080" width="9.109375" style="21"/>
    <col min="14081" max="14081" width="40" style="21" customWidth="1"/>
    <col min="14082" max="14082" width="53.5546875" style="21" customWidth="1"/>
    <col min="14083" max="14084" width="9.109375" style="21"/>
    <col min="14085" max="14085" width="41.88671875" style="21" customWidth="1"/>
    <col min="14086" max="14086" width="9.109375" style="21"/>
    <col min="14087" max="14087" width="25" style="21" customWidth="1"/>
    <col min="14088" max="14088" width="9.109375" style="21"/>
    <col min="14089" max="14089" width="27.33203125" style="21" customWidth="1"/>
    <col min="14090" max="14090" width="29.5546875" style="21" customWidth="1"/>
    <col min="14091" max="14091" width="41.88671875" style="21" customWidth="1"/>
    <col min="14092" max="14092" width="14.44140625" style="21" customWidth="1"/>
    <col min="14093" max="14093" width="17.109375" style="21" customWidth="1"/>
    <col min="14094" max="14336" width="9.109375" style="21"/>
    <col min="14337" max="14337" width="40" style="21" customWidth="1"/>
    <col min="14338" max="14338" width="53.5546875" style="21" customWidth="1"/>
    <col min="14339" max="14340" width="9.109375" style="21"/>
    <col min="14341" max="14341" width="41.88671875" style="21" customWidth="1"/>
    <col min="14342" max="14342" width="9.109375" style="21"/>
    <col min="14343" max="14343" width="25" style="21" customWidth="1"/>
    <col min="14344" max="14344" width="9.109375" style="21"/>
    <col min="14345" max="14345" width="27.33203125" style="21" customWidth="1"/>
    <col min="14346" max="14346" width="29.5546875" style="21" customWidth="1"/>
    <col min="14347" max="14347" width="41.88671875" style="21" customWidth="1"/>
    <col min="14348" max="14348" width="14.44140625" style="21" customWidth="1"/>
    <col min="14349" max="14349" width="17.109375" style="21" customWidth="1"/>
    <col min="14350" max="14592" width="9.109375" style="21"/>
    <col min="14593" max="14593" width="40" style="21" customWidth="1"/>
    <col min="14594" max="14594" width="53.5546875" style="21" customWidth="1"/>
    <col min="14595" max="14596" width="9.109375" style="21"/>
    <col min="14597" max="14597" width="41.88671875" style="21" customWidth="1"/>
    <col min="14598" max="14598" width="9.109375" style="21"/>
    <col min="14599" max="14599" width="25" style="21" customWidth="1"/>
    <col min="14600" max="14600" width="9.109375" style="21"/>
    <col min="14601" max="14601" width="27.33203125" style="21" customWidth="1"/>
    <col min="14602" max="14602" width="29.5546875" style="21" customWidth="1"/>
    <col min="14603" max="14603" width="41.88671875" style="21" customWidth="1"/>
    <col min="14604" max="14604" width="14.44140625" style="21" customWidth="1"/>
    <col min="14605" max="14605" width="17.109375" style="21" customWidth="1"/>
    <col min="14606" max="14848" width="9.109375" style="21"/>
    <col min="14849" max="14849" width="40" style="21" customWidth="1"/>
    <col min="14850" max="14850" width="53.5546875" style="21" customWidth="1"/>
    <col min="14851" max="14852" width="9.109375" style="21"/>
    <col min="14853" max="14853" width="41.88671875" style="21" customWidth="1"/>
    <col min="14854" max="14854" width="9.109375" style="21"/>
    <col min="14855" max="14855" width="25" style="21" customWidth="1"/>
    <col min="14856" max="14856" width="9.109375" style="21"/>
    <col min="14857" max="14857" width="27.33203125" style="21" customWidth="1"/>
    <col min="14858" max="14858" width="29.5546875" style="21" customWidth="1"/>
    <col min="14859" max="14859" width="41.88671875" style="21" customWidth="1"/>
    <col min="14860" max="14860" width="14.44140625" style="21" customWidth="1"/>
    <col min="14861" max="14861" width="17.109375" style="21" customWidth="1"/>
    <col min="14862" max="15104" width="9.109375" style="21"/>
    <col min="15105" max="15105" width="40" style="21" customWidth="1"/>
    <col min="15106" max="15106" width="53.5546875" style="21" customWidth="1"/>
    <col min="15107" max="15108" width="9.109375" style="21"/>
    <col min="15109" max="15109" width="41.88671875" style="21" customWidth="1"/>
    <col min="15110" max="15110" width="9.109375" style="21"/>
    <col min="15111" max="15111" width="25" style="21" customWidth="1"/>
    <col min="15112" max="15112" width="9.109375" style="21"/>
    <col min="15113" max="15113" width="27.33203125" style="21" customWidth="1"/>
    <col min="15114" max="15114" width="29.5546875" style="21" customWidth="1"/>
    <col min="15115" max="15115" width="41.88671875" style="21" customWidth="1"/>
    <col min="15116" max="15116" width="14.44140625" style="21" customWidth="1"/>
    <col min="15117" max="15117" width="17.109375" style="21" customWidth="1"/>
    <col min="15118" max="15360" width="9.109375" style="21"/>
    <col min="15361" max="15361" width="40" style="21" customWidth="1"/>
    <col min="15362" max="15362" width="53.5546875" style="21" customWidth="1"/>
    <col min="15363" max="15364" width="9.109375" style="21"/>
    <col min="15365" max="15365" width="41.88671875" style="21" customWidth="1"/>
    <col min="15366" max="15366" width="9.109375" style="21"/>
    <col min="15367" max="15367" width="25" style="21" customWidth="1"/>
    <col min="15368" max="15368" width="9.109375" style="21"/>
    <col min="15369" max="15369" width="27.33203125" style="21" customWidth="1"/>
    <col min="15370" max="15370" width="29.5546875" style="21" customWidth="1"/>
    <col min="15371" max="15371" width="41.88671875" style="21" customWidth="1"/>
    <col min="15372" max="15372" width="14.44140625" style="21" customWidth="1"/>
    <col min="15373" max="15373" width="17.109375" style="21" customWidth="1"/>
    <col min="15374" max="15616" width="9.109375" style="21"/>
    <col min="15617" max="15617" width="40" style="21" customWidth="1"/>
    <col min="15618" max="15618" width="53.5546875" style="21" customWidth="1"/>
    <col min="15619" max="15620" width="9.109375" style="21"/>
    <col min="15621" max="15621" width="41.88671875" style="21" customWidth="1"/>
    <col min="15622" max="15622" width="9.109375" style="21"/>
    <col min="15623" max="15623" width="25" style="21" customWidth="1"/>
    <col min="15624" max="15624" width="9.109375" style="21"/>
    <col min="15625" max="15625" width="27.33203125" style="21" customWidth="1"/>
    <col min="15626" max="15626" width="29.5546875" style="21" customWidth="1"/>
    <col min="15627" max="15627" width="41.88671875" style="21" customWidth="1"/>
    <col min="15628" max="15628" width="14.44140625" style="21" customWidth="1"/>
    <col min="15629" max="15629" width="17.109375" style="21" customWidth="1"/>
    <col min="15630" max="15872" width="9.109375" style="21"/>
    <col min="15873" max="15873" width="40" style="21" customWidth="1"/>
    <col min="15874" max="15874" width="53.5546875" style="21" customWidth="1"/>
    <col min="15875" max="15876" width="9.109375" style="21"/>
    <col min="15877" max="15877" width="41.88671875" style="21" customWidth="1"/>
    <col min="15878" max="15878" width="9.109375" style="21"/>
    <col min="15879" max="15879" width="25" style="21" customWidth="1"/>
    <col min="15880" max="15880" width="9.109375" style="21"/>
    <col min="15881" max="15881" width="27.33203125" style="21" customWidth="1"/>
    <col min="15882" max="15882" width="29.5546875" style="21" customWidth="1"/>
    <col min="15883" max="15883" width="41.88671875" style="21" customWidth="1"/>
    <col min="15884" max="15884" width="14.44140625" style="21" customWidth="1"/>
    <col min="15885" max="15885" width="17.109375" style="21" customWidth="1"/>
    <col min="15886" max="16128" width="9.109375" style="21"/>
    <col min="16129" max="16129" width="40" style="21" customWidth="1"/>
    <col min="16130" max="16130" width="53.5546875" style="21" customWidth="1"/>
    <col min="16131" max="16132" width="9.109375" style="21"/>
    <col min="16133" max="16133" width="41.88671875" style="21" customWidth="1"/>
    <col min="16134" max="16134" width="9.109375" style="21"/>
    <col min="16135" max="16135" width="25" style="21" customWidth="1"/>
    <col min="16136" max="16136" width="9.109375" style="21"/>
    <col min="16137" max="16137" width="27.33203125" style="21" customWidth="1"/>
    <col min="16138" max="16138" width="29.5546875" style="21" customWidth="1"/>
    <col min="16139" max="16139" width="41.88671875" style="21" customWidth="1"/>
    <col min="16140" max="16140" width="14.44140625" style="21" customWidth="1"/>
    <col min="16141" max="16141" width="17.109375" style="21" customWidth="1"/>
    <col min="16142" max="16384" width="9.109375" style="21"/>
  </cols>
  <sheetData>
    <row r="1" spans="1:5" x14ac:dyDescent="0.25">
      <c r="A1" s="20" t="s">
        <v>59</v>
      </c>
      <c r="B1" s="20" t="s">
        <v>35</v>
      </c>
      <c r="D1" s="22" t="s">
        <v>60</v>
      </c>
      <c r="E1" s="23"/>
    </row>
    <row r="2" spans="1:5" x14ac:dyDescent="0.25">
      <c r="A2" s="11" t="s">
        <v>61</v>
      </c>
      <c r="B2" s="11" t="s">
        <v>62</v>
      </c>
      <c r="D2" s="24" t="s">
        <v>63</v>
      </c>
      <c r="E2" s="25" t="s">
        <v>64</v>
      </c>
    </row>
    <row r="3" spans="1:5" x14ac:dyDescent="0.25">
      <c r="A3" s="11" t="s">
        <v>61</v>
      </c>
      <c r="B3" s="11" t="s">
        <v>65</v>
      </c>
      <c r="D3" s="24">
        <v>1</v>
      </c>
      <c r="E3" s="25">
        <v>2</v>
      </c>
    </row>
    <row r="4" spans="1:5" ht="20.399999999999999" x14ac:dyDescent="0.25">
      <c r="A4" s="11" t="s">
        <v>61</v>
      </c>
      <c r="B4" s="11" t="s">
        <v>66</v>
      </c>
      <c r="D4" s="24">
        <v>1</v>
      </c>
      <c r="E4" s="26" t="s">
        <v>67</v>
      </c>
    </row>
    <row r="5" spans="1:5" ht="30.6" x14ac:dyDescent="0.25">
      <c r="A5" s="11" t="s">
        <v>61</v>
      </c>
      <c r="B5" s="11" t="s">
        <v>68</v>
      </c>
      <c r="D5" s="24">
        <v>2</v>
      </c>
      <c r="E5" s="26" t="s">
        <v>69</v>
      </c>
    </row>
    <row r="6" spans="1:5" x14ac:dyDescent="0.25">
      <c r="A6" s="11" t="s">
        <v>61</v>
      </c>
      <c r="B6" s="11" t="s">
        <v>70</v>
      </c>
      <c r="D6" s="24">
        <v>3</v>
      </c>
      <c r="E6" s="26" t="s">
        <v>71</v>
      </c>
    </row>
    <row r="7" spans="1:5" x14ac:dyDescent="0.25">
      <c r="A7" s="11" t="s">
        <v>61</v>
      </c>
      <c r="B7" s="11" t="s">
        <v>72</v>
      </c>
      <c r="D7" s="24">
        <v>4</v>
      </c>
      <c r="E7" s="26" t="s">
        <v>73</v>
      </c>
    </row>
    <row r="8" spans="1:5" x14ac:dyDescent="0.25">
      <c r="A8" s="11" t="s">
        <v>61</v>
      </c>
      <c r="B8" s="11" t="s">
        <v>74</v>
      </c>
      <c r="D8" s="24">
        <v>5</v>
      </c>
      <c r="E8" s="26" t="s">
        <v>75</v>
      </c>
    </row>
    <row r="9" spans="1:5" x14ac:dyDescent="0.25">
      <c r="A9" s="11" t="s">
        <v>76</v>
      </c>
      <c r="B9" s="11" t="s">
        <v>77</v>
      </c>
      <c r="D9" s="24">
        <v>6</v>
      </c>
      <c r="E9" s="26" t="s">
        <v>78</v>
      </c>
    </row>
    <row r="10" spans="1:5" x14ac:dyDescent="0.25">
      <c r="A10" s="11" t="s">
        <v>79</v>
      </c>
      <c r="B10" s="11" t="s">
        <v>79</v>
      </c>
      <c r="D10" s="24">
        <v>7</v>
      </c>
      <c r="E10" s="26" t="s">
        <v>80</v>
      </c>
    </row>
    <row r="11" spans="1:5" x14ac:dyDescent="0.25">
      <c r="A11" s="11" t="s">
        <v>81</v>
      </c>
      <c r="B11" s="11" t="s">
        <v>81</v>
      </c>
      <c r="D11" s="24">
        <v>8</v>
      </c>
      <c r="E11" s="26" t="s">
        <v>82</v>
      </c>
    </row>
    <row r="12" spans="1:5" x14ac:dyDescent="0.25">
      <c r="A12" s="11" t="s">
        <v>83</v>
      </c>
      <c r="B12" s="11" t="s">
        <v>83</v>
      </c>
      <c r="D12" s="24">
        <v>9</v>
      </c>
      <c r="E12" s="26" t="s">
        <v>84</v>
      </c>
    </row>
    <row r="13" spans="1:5" x14ac:dyDescent="0.25">
      <c r="A13" s="11" t="s">
        <v>85</v>
      </c>
      <c r="B13" s="11" t="s">
        <v>86</v>
      </c>
      <c r="D13" s="24">
        <v>10</v>
      </c>
      <c r="E13" s="26" t="s">
        <v>86</v>
      </c>
    </row>
    <row r="14" spans="1:5" ht="20.399999999999999" x14ac:dyDescent="0.25">
      <c r="A14" s="11" t="s">
        <v>85</v>
      </c>
      <c r="B14" s="11" t="s">
        <v>84</v>
      </c>
      <c r="D14" s="24">
        <v>11</v>
      </c>
      <c r="E14" s="26" t="s">
        <v>87</v>
      </c>
    </row>
    <row r="15" spans="1:5" x14ac:dyDescent="0.25">
      <c r="A15" s="11" t="s">
        <v>85</v>
      </c>
      <c r="B15" s="11" t="s">
        <v>88</v>
      </c>
      <c r="D15" s="24">
        <v>12</v>
      </c>
      <c r="E15" s="26" t="s">
        <v>89</v>
      </c>
    </row>
    <row r="16" spans="1:5" ht="20.399999999999999" x14ac:dyDescent="0.25">
      <c r="A16" s="11" t="s">
        <v>82</v>
      </c>
      <c r="B16" s="11" t="s">
        <v>82</v>
      </c>
      <c r="D16" s="24">
        <v>13</v>
      </c>
      <c r="E16" s="26" t="s">
        <v>90</v>
      </c>
    </row>
    <row r="17" spans="1:13" x14ac:dyDescent="0.25">
      <c r="A17" s="11" t="s">
        <v>73</v>
      </c>
      <c r="B17" s="11" t="s">
        <v>73</v>
      </c>
      <c r="D17" s="24">
        <v>14</v>
      </c>
      <c r="E17" s="26" t="s">
        <v>91</v>
      </c>
    </row>
    <row r="18" spans="1:13" x14ac:dyDescent="0.25">
      <c r="A18" s="11" t="s">
        <v>92</v>
      </c>
      <c r="B18" s="11" t="s">
        <v>93</v>
      </c>
      <c r="D18" s="24">
        <v>15</v>
      </c>
      <c r="E18" s="26" t="s">
        <v>94</v>
      </c>
    </row>
    <row r="19" spans="1:13" x14ac:dyDescent="0.25">
      <c r="A19" s="11" t="s">
        <v>92</v>
      </c>
      <c r="B19" s="11" t="s">
        <v>95</v>
      </c>
      <c r="D19" s="24">
        <v>16</v>
      </c>
      <c r="E19" s="26" t="s">
        <v>96</v>
      </c>
      <c r="G19" s="21" t="s">
        <v>97</v>
      </c>
      <c r="H19" s="21" t="s">
        <v>56</v>
      </c>
      <c r="I19" s="21" t="s">
        <v>98</v>
      </c>
      <c r="J19" s="11" t="s">
        <v>92</v>
      </c>
      <c r="K19" s="11" t="s">
        <v>93</v>
      </c>
      <c r="L19" s="26" t="s">
        <v>51</v>
      </c>
      <c r="M19" s="26" t="s">
        <v>99</v>
      </c>
    </row>
    <row r="20" spans="1:13" ht="30" customHeight="1" x14ac:dyDescent="0.25">
      <c r="A20" s="11" t="s">
        <v>92</v>
      </c>
      <c r="B20" s="11" t="s">
        <v>50</v>
      </c>
      <c r="D20" s="24">
        <v>17</v>
      </c>
      <c r="E20" s="26" t="s">
        <v>100</v>
      </c>
      <c r="J20" s="11" t="s">
        <v>92</v>
      </c>
      <c r="K20" s="11" t="s">
        <v>95</v>
      </c>
      <c r="L20" s="26" t="s">
        <v>101</v>
      </c>
      <c r="M20" s="26" t="s">
        <v>102</v>
      </c>
    </row>
    <row r="21" spans="1:13" x14ac:dyDescent="0.25">
      <c r="A21" s="11" t="s">
        <v>92</v>
      </c>
      <c r="B21" s="11" t="s">
        <v>56</v>
      </c>
      <c r="D21" s="24">
        <v>18</v>
      </c>
      <c r="E21" s="26" t="s">
        <v>103</v>
      </c>
      <c r="J21" s="11" t="s">
        <v>92</v>
      </c>
      <c r="K21" s="11" t="s">
        <v>50</v>
      </c>
      <c r="L21" s="26" t="s">
        <v>104</v>
      </c>
      <c r="M21" s="26" t="s">
        <v>105</v>
      </c>
    </row>
    <row r="22" spans="1:13" x14ac:dyDescent="0.25">
      <c r="A22" s="11" t="s">
        <v>92</v>
      </c>
      <c r="B22" s="11" t="s">
        <v>106</v>
      </c>
      <c r="D22" s="24">
        <v>19</v>
      </c>
      <c r="E22" s="26" t="s">
        <v>107</v>
      </c>
      <c r="J22" s="11" t="s">
        <v>92</v>
      </c>
      <c r="K22" s="11" t="s">
        <v>56</v>
      </c>
      <c r="L22" s="26" t="s">
        <v>108</v>
      </c>
      <c r="M22" s="26" t="s">
        <v>109</v>
      </c>
    </row>
    <row r="23" spans="1:13" ht="30.6" x14ac:dyDescent="0.25">
      <c r="A23" s="11" t="s">
        <v>92</v>
      </c>
      <c r="B23" s="11" t="s">
        <v>110</v>
      </c>
      <c r="D23" s="24">
        <v>20</v>
      </c>
      <c r="E23" s="26" t="s">
        <v>88</v>
      </c>
      <c r="J23" s="11" t="s">
        <v>92</v>
      </c>
      <c r="K23" s="11" t="s">
        <v>106</v>
      </c>
      <c r="L23" s="26" t="s">
        <v>111</v>
      </c>
      <c r="M23" s="26" t="s">
        <v>106</v>
      </c>
    </row>
    <row r="24" spans="1:13" ht="20.399999999999999" x14ac:dyDescent="0.25">
      <c r="A24" s="11" t="s">
        <v>92</v>
      </c>
      <c r="B24" s="11" t="s">
        <v>112</v>
      </c>
      <c r="D24" s="24">
        <v>21</v>
      </c>
      <c r="E24" s="26" t="s">
        <v>113</v>
      </c>
      <c r="J24" s="11" t="s">
        <v>92</v>
      </c>
      <c r="K24" s="11" t="s">
        <v>110</v>
      </c>
      <c r="L24" s="26" t="s">
        <v>56</v>
      </c>
    </row>
    <row r="25" spans="1:13" ht="30.6" x14ac:dyDescent="0.25">
      <c r="A25" s="11" t="s">
        <v>92</v>
      </c>
      <c r="B25" s="11" t="s">
        <v>114</v>
      </c>
      <c r="J25" s="11" t="s">
        <v>92</v>
      </c>
      <c r="K25" s="11" t="s">
        <v>112</v>
      </c>
      <c r="L25" s="26" t="s">
        <v>115</v>
      </c>
    </row>
    <row r="26" spans="1:13" ht="20.399999999999999" x14ac:dyDescent="0.25">
      <c r="A26" s="11" t="s">
        <v>92</v>
      </c>
      <c r="B26" s="11" t="s">
        <v>116</v>
      </c>
      <c r="D26" s="22" t="s">
        <v>117</v>
      </c>
      <c r="J26" s="11" t="s">
        <v>92</v>
      </c>
      <c r="K26" s="11" t="s">
        <v>114</v>
      </c>
      <c r="L26" s="26" t="s">
        <v>118</v>
      </c>
    </row>
    <row r="27" spans="1:13" x14ac:dyDescent="0.25">
      <c r="A27" s="11" t="s">
        <v>92</v>
      </c>
      <c r="B27" s="11" t="s">
        <v>119</v>
      </c>
      <c r="D27" s="28" t="s">
        <v>63</v>
      </c>
      <c r="E27" s="25" t="s">
        <v>64</v>
      </c>
      <c r="J27" s="11" t="s">
        <v>92</v>
      </c>
      <c r="K27" s="11" t="s">
        <v>116</v>
      </c>
    </row>
    <row r="28" spans="1:13" x14ac:dyDescent="0.25">
      <c r="A28" s="11" t="s">
        <v>92</v>
      </c>
      <c r="B28" s="11" t="s">
        <v>120</v>
      </c>
      <c r="D28" s="28">
        <v>1</v>
      </c>
      <c r="E28" s="25">
        <v>2</v>
      </c>
      <c r="J28" s="11" t="s">
        <v>92</v>
      </c>
      <c r="K28" s="11" t="s">
        <v>119</v>
      </c>
    </row>
    <row r="29" spans="1:13" x14ac:dyDescent="0.25">
      <c r="A29" s="11" t="s">
        <v>92</v>
      </c>
      <c r="B29" s="11" t="s">
        <v>121</v>
      </c>
      <c r="D29" s="28">
        <v>1</v>
      </c>
      <c r="E29" s="26" t="s">
        <v>51</v>
      </c>
      <c r="J29" s="11" t="s">
        <v>92</v>
      </c>
      <c r="K29" s="11" t="s">
        <v>120</v>
      </c>
    </row>
    <row r="30" spans="1:13" x14ac:dyDescent="0.25">
      <c r="A30" s="11" t="s">
        <v>92</v>
      </c>
      <c r="B30" s="11" t="s">
        <v>122</v>
      </c>
      <c r="D30" s="28">
        <v>2</v>
      </c>
      <c r="E30" s="26" t="s">
        <v>101</v>
      </c>
      <c r="J30" s="11" t="s">
        <v>92</v>
      </c>
      <c r="K30" s="11" t="s">
        <v>121</v>
      </c>
    </row>
    <row r="31" spans="1:13" x14ac:dyDescent="0.25">
      <c r="A31" s="11" t="s">
        <v>123</v>
      </c>
      <c r="B31" s="11" t="s">
        <v>124</v>
      </c>
      <c r="D31" s="28">
        <v>3</v>
      </c>
      <c r="E31" s="26" t="s">
        <v>104</v>
      </c>
      <c r="J31" s="11" t="s">
        <v>92</v>
      </c>
      <c r="K31" s="11" t="s">
        <v>122</v>
      </c>
    </row>
    <row r="32" spans="1:13" x14ac:dyDescent="0.25">
      <c r="A32" s="11" t="s">
        <v>123</v>
      </c>
      <c r="B32" s="11" t="s">
        <v>125</v>
      </c>
      <c r="D32" s="28">
        <v>4</v>
      </c>
      <c r="E32" s="26" t="s">
        <v>108</v>
      </c>
      <c r="J32" s="11" t="s">
        <v>123</v>
      </c>
      <c r="K32" s="11" t="s">
        <v>124</v>
      </c>
    </row>
    <row r="33" spans="1:11" x14ac:dyDescent="0.25">
      <c r="A33" s="11" t="s">
        <v>123</v>
      </c>
      <c r="B33" s="11" t="s">
        <v>126</v>
      </c>
      <c r="D33" s="28">
        <v>5</v>
      </c>
      <c r="E33" s="26" t="s">
        <v>111</v>
      </c>
      <c r="J33" s="11" t="s">
        <v>123</v>
      </c>
      <c r="K33" s="11" t="s">
        <v>125</v>
      </c>
    </row>
    <row r="34" spans="1:11" x14ac:dyDescent="0.25">
      <c r="A34" s="11" t="s">
        <v>123</v>
      </c>
      <c r="B34" s="11" t="s">
        <v>127</v>
      </c>
      <c r="D34" s="28">
        <v>6</v>
      </c>
      <c r="E34" s="26" t="s">
        <v>56</v>
      </c>
      <c r="J34" s="11" t="s">
        <v>123</v>
      </c>
      <c r="K34" s="11" t="s">
        <v>126</v>
      </c>
    </row>
    <row r="35" spans="1:11" x14ac:dyDescent="0.25">
      <c r="A35" s="11" t="s">
        <v>123</v>
      </c>
      <c r="B35" s="11" t="s">
        <v>128</v>
      </c>
      <c r="D35" s="28">
        <v>7</v>
      </c>
      <c r="E35" s="26" t="s">
        <v>115</v>
      </c>
      <c r="J35" s="11" t="s">
        <v>123</v>
      </c>
      <c r="K35" s="11" t="s">
        <v>127</v>
      </c>
    </row>
    <row r="36" spans="1:11" x14ac:dyDescent="0.25">
      <c r="A36" s="11" t="s">
        <v>123</v>
      </c>
      <c r="B36" s="11" t="s">
        <v>129</v>
      </c>
      <c r="D36" s="28">
        <v>8</v>
      </c>
      <c r="E36" s="26" t="s">
        <v>118</v>
      </c>
      <c r="J36" s="11" t="s">
        <v>123</v>
      </c>
      <c r="K36" s="11" t="s">
        <v>128</v>
      </c>
    </row>
    <row r="37" spans="1:11" x14ac:dyDescent="0.25">
      <c r="A37" s="11" t="s">
        <v>123</v>
      </c>
      <c r="B37" s="11" t="s">
        <v>130</v>
      </c>
      <c r="J37" s="11" t="s">
        <v>123</v>
      </c>
      <c r="K37" s="11" t="s">
        <v>129</v>
      </c>
    </row>
    <row r="38" spans="1:11" x14ac:dyDescent="0.25">
      <c r="A38" s="11" t="s">
        <v>123</v>
      </c>
      <c r="B38" s="11" t="s">
        <v>131</v>
      </c>
      <c r="D38" s="22" t="s">
        <v>132</v>
      </c>
      <c r="J38" s="11" t="s">
        <v>123</v>
      </c>
      <c r="K38" s="11" t="s">
        <v>130</v>
      </c>
    </row>
    <row r="39" spans="1:11" ht="20.399999999999999" x14ac:dyDescent="0.25">
      <c r="A39" s="11" t="s">
        <v>123</v>
      </c>
      <c r="B39" s="11" t="s">
        <v>133</v>
      </c>
      <c r="E39" s="29" t="s">
        <v>134</v>
      </c>
      <c r="J39" s="11" t="s">
        <v>123</v>
      </c>
      <c r="K39" s="11" t="s">
        <v>131</v>
      </c>
    </row>
    <row r="40" spans="1:11" x14ac:dyDescent="0.25">
      <c r="A40" s="11" t="s">
        <v>123</v>
      </c>
      <c r="B40" s="11" t="s">
        <v>135</v>
      </c>
      <c r="D40" s="30"/>
      <c r="J40" s="11" t="s">
        <v>123</v>
      </c>
      <c r="K40" s="11" t="s">
        <v>133</v>
      </c>
    </row>
    <row r="41" spans="1:11" x14ac:dyDescent="0.25">
      <c r="A41" s="11" t="s">
        <v>123</v>
      </c>
      <c r="B41" s="11" t="s">
        <v>136</v>
      </c>
      <c r="D41" s="28" t="s">
        <v>63</v>
      </c>
      <c r="E41" s="25" t="s">
        <v>64</v>
      </c>
      <c r="J41" s="11" t="s">
        <v>123</v>
      </c>
      <c r="K41" s="11" t="s">
        <v>135</v>
      </c>
    </row>
    <row r="42" spans="1:11" x14ac:dyDescent="0.25">
      <c r="A42" s="11" t="s">
        <v>123</v>
      </c>
      <c r="B42" s="11" t="s">
        <v>137</v>
      </c>
      <c r="D42" s="28">
        <v>1</v>
      </c>
      <c r="E42" s="25">
        <v>2</v>
      </c>
      <c r="J42" s="11" t="s">
        <v>123</v>
      </c>
      <c r="K42" s="11" t="s">
        <v>136</v>
      </c>
    </row>
    <row r="43" spans="1:11" x14ac:dyDescent="0.25">
      <c r="A43" s="11" t="s">
        <v>123</v>
      </c>
      <c r="B43" s="11" t="s">
        <v>138</v>
      </c>
      <c r="D43" s="28">
        <v>1</v>
      </c>
      <c r="E43" s="26" t="s">
        <v>139</v>
      </c>
      <c r="J43" s="11" t="s">
        <v>123</v>
      </c>
      <c r="K43" s="11" t="s">
        <v>137</v>
      </c>
    </row>
    <row r="44" spans="1:11" x14ac:dyDescent="0.25">
      <c r="A44" s="11" t="s">
        <v>123</v>
      </c>
      <c r="B44" s="11" t="s">
        <v>140</v>
      </c>
      <c r="D44" s="28">
        <v>2</v>
      </c>
      <c r="E44" s="26" t="s">
        <v>141</v>
      </c>
      <c r="J44" s="11" t="s">
        <v>123</v>
      </c>
      <c r="K44" s="11" t="s">
        <v>138</v>
      </c>
    </row>
    <row r="45" spans="1:11" x14ac:dyDescent="0.25">
      <c r="A45" s="11" t="s">
        <v>123</v>
      </c>
      <c r="B45" s="11" t="s">
        <v>142</v>
      </c>
      <c r="D45" s="28">
        <v>3</v>
      </c>
      <c r="E45" s="26" t="s">
        <v>143</v>
      </c>
      <c r="J45" s="11" t="s">
        <v>123</v>
      </c>
      <c r="K45" s="11" t="s">
        <v>140</v>
      </c>
    </row>
    <row r="46" spans="1:11" x14ac:dyDescent="0.25">
      <c r="A46" s="11" t="s">
        <v>123</v>
      </c>
      <c r="B46" s="11" t="s">
        <v>144</v>
      </c>
      <c r="D46" s="28">
        <v>4</v>
      </c>
      <c r="E46" s="26" t="s">
        <v>145</v>
      </c>
      <c r="J46" s="11" t="s">
        <v>123</v>
      </c>
      <c r="K46" s="11" t="s">
        <v>142</v>
      </c>
    </row>
    <row r="47" spans="1:11" x14ac:dyDescent="0.25">
      <c r="A47" s="11" t="s">
        <v>146</v>
      </c>
      <c r="B47" s="11" t="s">
        <v>146</v>
      </c>
      <c r="D47" s="31"/>
      <c r="E47" s="32"/>
      <c r="J47" s="11" t="s">
        <v>123</v>
      </c>
      <c r="K47" s="11" t="s">
        <v>144</v>
      </c>
    </row>
    <row r="48" spans="1:11" x14ac:dyDescent="0.25">
      <c r="A48" s="11" t="s">
        <v>147</v>
      </c>
      <c r="B48" s="11" t="s">
        <v>98</v>
      </c>
      <c r="D48" s="33"/>
      <c r="E48" s="34" t="s">
        <v>148</v>
      </c>
      <c r="J48" s="11" t="s">
        <v>146</v>
      </c>
      <c r="K48" s="11" t="s">
        <v>146</v>
      </c>
    </row>
    <row r="49" spans="1:11" x14ac:dyDescent="0.25">
      <c r="A49" s="11" t="s">
        <v>147</v>
      </c>
      <c r="B49" s="11" t="s">
        <v>149</v>
      </c>
      <c r="D49" s="31"/>
      <c r="E49" s="32"/>
      <c r="J49" s="11" t="s">
        <v>147</v>
      </c>
      <c r="K49" s="11" t="s">
        <v>98</v>
      </c>
    </row>
    <row r="50" spans="1:11" x14ac:dyDescent="0.25">
      <c r="A50" s="11" t="s">
        <v>147</v>
      </c>
      <c r="B50" s="11" t="s">
        <v>150</v>
      </c>
      <c r="D50" s="28" t="s">
        <v>63</v>
      </c>
      <c r="E50" s="25" t="s">
        <v>64</v>
      </c>
      <c r="J50" s="11" t="s">
        <v>147</v>
      </c>
      <c r="K50" s="11" t="s">
        <v>149</v>
      </c>
    </row>
    <row r="51" spans="1:11" x14ac:dyDescent="0.25">
      <c r="A51" s="11" t="s">
        <v>147</v>
      </c>
      <c r="B51" s="11" t="s">
        <v>23</v>
      </c>
      <c r="D51" s="28">
        <v>1</v>
      </c>
      <c r="E51" s="25">
        <v>2</v>
      </c>
      <c r="J51" s="11" t="s">
        <v>147</v>
      </c>
      <c r="K51" s="11" t="s">
        <v>150</v>
      </c>
    </row>
    <row r="52" spans="1:11" x14ac:dyDescent="0.25">
      <c r="A52" s="11" t="s">
        <v>147</v>
      </c>
      <c r="B52" s="11" t="s">
        <v>151</v>
      </c>
      <c r="D52" s="28">
        <v>10</v>
      </c>
      <c r="E52" s="26" t="s">
        <v>116</v>
      </c>
      <c r="J52" s="11" t="s">
        <v>147</v>
      </c>
      <c r="K52" s="11" t="s">
        <v>23</v>
      </c>
    </row>
    <row r="53" spans="1:11" x14ac:dyDescent="0.25">
      <c r="A53" s="11" t="s">
        <v>152</v>
      </c>
      <c r="B53" s="11" t="s">
        <v>153</v>
      </c>
      <c r="D53" s="28">
        <v>11</v>
      </c>
      <c r="E53" s="26" t="s">
        <v>154</v>
      </c>
      <c r="J53" s="11" t="s">
        <v>147</v>
      </c>
      <c r="K53" s="11" t="s">
        <v>151</v>
      </c>
    </row>
    <row r="54" spans="1:11" x14ac:dyDescent="0.25">
      <c r="A54" s="11" t="s">
        <v>152</v>
      </c>
      <c r="B54" s="11" t="s">
        <v>155</v>
      </c>
      <c r="D54" s="33"/>
      <c r="E54" s="32"/>
      <c r="J54" s="11" t="s">
        <v>152</v>
      </c>
      <c r="K54" s="11" t="s">
        <v>153</v>
      </c>
    </row>
    <row r="55" spans="1:11" x14ac:dyDescent="0.25">
      <c r="A55" s="11" t="s">
        <v>156</v>
      </c>
      <c r="B55" s="11" t="s">
        <v>157</v>
      </c>
      <c r="D55" s="22" t="s">
        <v>158</v>
      </c>
      <c r="J55" s="11" t="s">
        <v>152</v>
      </c>
      <c r="K55" s="11" t="s">
        <v>155</v>
      </c>
    </row>
    <row r="56" spans="1:11" x14ac:dyDescent="0.25">
      <c r="A56" s="11" t="s">
        <v>156</v>
      </c>
      <c r="B56" s="11" t="s">
        <v>159</v>
      </c>
      <c r="D56" s="28" t="s">
        <v>63</v>
      </c>
      <c r="E56" s="25" t="s">
        <v>64</v>
      </c>
    </row>
    <row r="57" spans="1:11" x14ac:dyDescent="0.25">
      <c r="A57" s="11" t="s">
        <v>156</v>
      </c>
      <c r="B57" s="11" t="s">
        <v>160</v>
      </c>
      <c r="D57" s="28">
        <v>1</v>
      </c>
      <c r="E57" s="25">
        <v>2</v>
      </c>
    </row>
    <row r="58" spans="1:11" x14ac:dyDescent="0.25">
      <c r="A58" s="11" t="s">
        <v>161</v>
      </c>
      <c r="B58" s="11" t="s">
        <v>161</v>
      </c>
      <c r="D58" s="28">
        <v>1</v>
      </c>
      <c r="E58" s="26" t="s">
        <v>162</v>
      </c>
    </row>
    <row r="59" spans="1:11" x14ac:dyDescent="0.25">
      <c r="A59" s="11" t="s">
        <v>161</v>
      </c>
      <c r="B59" s="11" t="s">
        <v>163</v>
      </c>
      <c r="D59" s="28">
        <v>2</v>
      </c>
      <c r="E59" s="26" t="s">
        <v>164</v>
      </c>
    </row>
    <row r="60" spans="1:11" ht="20.399999999999999" x14ac:dyDescent="0.25">
      <c r="A60" s="11" t="s">
        <v>80</v>
      </c>
      <c r="B60" s="11" t="s">
        <v>80</v>
      </c>
      <c r="D60" s="28">
        <v>3</v>
      </c>
      <c r="E60" s="26" t="s">
        <v>165</v>
      </c>
    </row>
    <row r="61" spans="1:11" x14ac:dyDescent="0.25">
      <c r="A61" s="11" t="s">
        <v>166</v>
      </c>
      <c r="B61" s="11" t="s">
        <v>166</v>
      </c>
      <c r="D61" s="28">
        <v>4</v>
      </c>
      <c r="E61" s="26" t="s">
        <v>167</v>
      </c>
    </row>
    <row r="62" spans="1:11" x14ac:dyDescent="0.25">
      <c r="D62" s="28">
        <v>5</v>
      </c>
      <c r="E62" s="26" t="s">
        <v>168</v>
      </c>
    </row>
    <row r="63" spans="1:11" x14ac:dyDescent="0.25">
      <c r="D63" s="28">
        <v>6</v>
      </c>
      <c r="E63" s="26" t="s">
        <v>169</v>
      </c>
    </row>
    <row r="64" spans="1:11" ht="20.399999999999999" x14ac:dyDescent="0.25">
      <c r="D64" s="28">
        <v>7</v>
      </c>
      <c r="E64" s="26" t="s">
        <v>170</v>
      </c>
    </row>
    <row r="65" spans="4:5" x14ac:dyDescent="0.25">
      <c r="D65" s="28">
        <v>8</v>
      </c>
      <c r="E65" s="26" t="s">
        <v>171</v>
      </c>
    </row>
    <row r="66" spans="4:5" x14ac:dyDescent="0.25">
      <c r="D66" s="28">
        <v>9</v>
      </c>
      <c r="E66" s="26" t="s">
        <v>172</v>
      </c>
    </row>
    <row r="67" spans="4:5" x14ac:dyDescent="0.25">
      <c r="D67" s="28">
        <v>99</v>
      </c>
      <c r="E67" s="26" t="s">
        <v>106</v>
      </c>
    </row>
    <row r="69" spans="4:5" x14ac:dyDescent="0.25">
      <c r="D69" s="22" t="s">
        <v>173</v>
      </c>
    </row>
    <row r="70" spans="4:5" x14ac:dyDescent="0.25">
      <c r="D70" s="28" t="s">
        <v>63</v>
      </c>
      <c r="E70" s="25" t="s">
        <v>64</v>
      </c>
    </row>
    <row r="71" spans="4:5" x14ac:dyDescent="0.25">
      <c r="D71" s="28">
        <v>1</v>
      </c>
      <c r="E71" s="25">
        <v>2</v>
      </c>
    </row>
    <row r="72" spans="4:5" x14ac:dyDescent="0.25">
      <c r="D72" s="28">
        <v>1</v>
      </c>
      <c r="E72" s="26" t="s">
        <v>99</v>
      </c>
    </row>
    <row r="73" spans="4:5" x14ac:dyDescent="0.25">
      <c r="D73" s="28">
        <v>2</v>
      </c>
      <c r="E73" s="26" t="s">
        <v>102</v>
      </c>
    </row>
    <row r="74" spans="4:5" x14ac:dyDescent="0.25">
      <c r="D74" s="28">
        <v>3</v>
      </c>
      <c r="E74" s="26" t="s">
        <v>105</v>
      </c>
    </row>
    <row r="75" spans="4:5" x14ac:dyDescent="0.25">
      <c r="D75" s="28">
        <v>4</v>
      </c>
      <c r="E75" s="26" t="s">
        <v>109</v>
      </c>
    </row>
    <row r="76" spans="4:5" x14ac:dyDescent="0.25">
      <c r="D76" s="28">
        <v>99</v>
      </c>
      <c r="E76" s="26" t="s">
        <v>106</v>
      </c>
    </row>
    <row r="81" spans="1:5" ht="14.4" thickBot="1" x14ac:dyDescent="0.3"/>
    <row r="82" spans="1:5" ht="35.25" customHeight="1" thickBot="1" x14ac:dyDescent="0.3">
      <c r="A82" s="35" t="s">
        <v>174</v>
      </c>
      <c r="B82" s="36"/>
      <c r="E82" s="37" t="s">
        <v>37</v>
      </c>
    </row>
    <row r="83" spans="1:5" ht="14.4" thickBot="1" x14ac:dyDescent="0.3">
      <c r="A83" s="38" t="s">
        <v>175</v>
      </c>
      <c r="B83" s="39"/>
      <c r="E83" s="40" t="s">
        <v>176</v>
      </c>
    </row>
    <row r="84" spans="1:5" ht="38.4" thickBot="1" x14ac:dyDescent="0.3">
      <c r="A84" s="38" t="s">
        <v>177</v>
      </c>
      <c r="B84" s="39"/>
      <c r="E84" s="40" t="s">
        <v>178</v>
      </c>
    </row>
    <row r="85" spans="1:5" ht="25.8" thickBot="1" x14ac:dyDescent="0.3">
      <c r="A85" s="38" t="s">
        <v>179</v>
      </c>
      <c r="B85" s="39"/>
      <c r="E85" s="40" t="s">
        <v>180</v>
      </c>
    </row>
    <row r="86" spans="1:5" ht="14.4" thickBot="1" x14ac:dyDescent="0.3">
      <c r="A86" s="38" t="s">
        <v>181</v>
      </c>
      <c r="B86" s="39"/>
      <c r="E86" s="40" t="s">
        <v>182</v>
      </c>
    </row>
    <row r="87" spans="1:5" ht="25.8" thickBot="1" x14ac:dyDescent="0.3">
      <c r="A87" s="38" t="s">
        <v>183</v>
      </c>
      <c r="B87" s="39"/>
      <c r="E87" s="40" t="s">
        <v>184</v>
      </c>
    </row>
    <row r="88" spans="1:5" ht="38.4" thickBot="1" x14ac:dyDescent="0.3">
      <c r="A88" s="38" t="s">
        <v>185</v>
      </c>
      <c r="B88" s="39"/>
      <c r="E88" s="40" t="s">
        <v>186</v>
      </c>
    </row>
    <row r="89" spans="1:5" ht="38.4" thickBot="1" x14ac:dyDescent="0.3">
      <c r="A89" s="38" t="s">
        <v>187</v>
      </c>
      <c r="B89" s="39"/>
      <c r="E89" s="40" t="s">
        <v>188</v>
      </c>
    </row>
    <row r="90" spans="1:5" x14ac:dyDescent="0.25">
      <c r="E90" s="40" t="s">
        <v>189</v>
      </c>
    </row>
    <row r="91" spans="1:5" ht="14.4" thickBot="1" x14ac:dyDescent="0.3">
      <c r="E91" s="40" t="s">
        <v>52</v>
      </c>
    </row>
    <row r="92" spans="1:5" ht="14.4" thickBot="1" x14ac:dyDescent="0.3">
      <c r="A92" s="715" t="s">
        <v>190</v>
      </c>
      <c r="B92" s="716"/>
      <c r="E92" s="37" t="s">
        <v>38</v>
      </c>
    </row>
    <row r="93" spans="1:5" ht="14.4" thickBot="1" x14ac:dyDescent="0.3">
      <c r="A93" s="41" t="s">
        <v>191</v>
      </c>
      <c r="B93" s="42" t="s">
        <v>52</v>
      </c>
      <c r="E93" s="40" t="s">
        <v>192</v>
      </c>
    </row>
    <row r="94" spans="1:5" ht="14.4" thickBot="1" x14ac:dyDescent="0.3">
      <c r="A94" s="41">
        <v>1</v>
      </c>
      <c r="B94" s="42" t="s">
        <v>193</v>
      </c>
      <c r="E94" s="40" t="s">
        <v>194</v>
      </c>
    </row>
    <row r="95" spans="1:5" ht="14.4" thickBot="1" x14ac:dyDescent="0.3">
      <c r="A95" s="41">
        <v>2</v>
      </c>
      <c r="B95" s="42" t="s">
        <v>58</v>
      </c>
      <c r="E95" s="40" t="s">
        <v>195</v>
      </c>
    </row>
    <row r="96" spans="1:5" ht="63.6" thickBot="1" x14ac:dyDescent="0.3">
      <c r="A96" s="41">
        <v>3</v>
      </c>
      <c r="B96" s="42" t="s">
        <v>196</v>
      </c>
      <c r="E96" s="40" t="s">
        <v>52</v>
      </c>
    </row>
    <row r="97" spans="1:5" ht="14.4" thickBot="1" x14ac:dyDescent="0.3">
      <c r="A97" s="41">
        <v>4</v>
      </c>
      <c r="B97" s="42" t="s">
        <v>197</v>
      </c>
      <c r="E97" s="37" t="s">
        <v>39</v>
      </c>
    </row>
    <row r="98" spans="1:5" ht="14.4" thickBot="1" x14ac:dyDescent="0.3">
      <c r="A98" s="41">
        <v>5</v>
      </c>
      <c r="B98" s="42" t="s">
        <v>198</v>
      </c>
      <c r="E98" s="40" t="s">
        <v>199</v>
      </c>
    </row>
    <row r="99" spans="1:5" ht="14.4" thickBot="1" x14ac:dyDescent="0.3">
      <c r="A99" s="41">
        <v>6</v>
      </c>
      <c r="B99" s="42" t="s">
        <v>200</v>
      </c>
      <c r="E99" s="40" t="s">
        <v>201</v>
      </c>
    </row>
    <row r="100" spans="1:5" ht="14.4" thickBot="1" x14ac:dyDescent="0.3">
      <c r="A100" s="41">
        <v>7</v>
      </c>
      <c r="B100" s="42" t="s">
        <v>202</v>
      </c>
      <c r="E100" s="40" t="s">
        <v>203</v>
      </c>
    </row>
    <row r="101" spans="1:5" ht="14.4" thickBot="1" x14ac:dyDescent="0.3">
      <c r="A101" s="41">
        <v>98</v>
      </c>
      <c r="B101" s="42" t="s">
        <v>57</v>
      </c>
      <c r="E101" s="40" t="s">
        <v>205</v>
      </c>
    </row>
    <row r="102" spans="1:5" ht="14.4" thickBot="1" x14ac:dyDescent="0.3">
      <c r="E102" s="40" t="s">
        <v>206</v>
      </c>
    </row>
    <row r="103" spans="1:5" ht="14.4" thickBot="1" x14ac:dyDescent="0.3">
      <c r="A103" s="715" t="s">
        <v>207</v>
      </c>
      <c r="B103" s="716"/>
      <c r="E103" s="40" t="s">
        <v>208</v>
      </c>
    </row>
    <row r="104" spans="1:5" ht="14.4" thickBot="1" x14ac:dyDescent="0.3">
      <c r="A104" s="41" t="s">
        <v>191</v>
      </c>
      <c r="B104" s="42" t="s">
        <v>52</v>
      </c>
      <c r="E104" s="40" t="s">
        <v>52</v>
      </c>
    </row>
    <row r="105" spans="1:5" ht="14.4" thickBot="1" x14ac:dyDescent="0.3">
      <c r="A105" s="41">
        <v>1</v>
      </c>
      <c r="B105" s="42" t="s">
        <v>99</v>
      </c>
      <c r="E105" s="37" t="s">
        <v>209</v>
      </c>
    </row>
    <row r="106" spans="1:5" ht="14.4" thickBot="1" x14ac:dyDescent="0.3">
      <c r="A106" s="41">
        <v>2</v>
      </c>
      <c r="B106" s="42" t="s">
        <v>102</v>
      </c>
      <c r="E106" s="40" t="s">
        <v>210</v>
      </c>
    </row>
    <row r="107" spans="1:5" ht="14.4" thickBot="1" x14ac:dyDescent="0.3">
      <c r="A107" s="41">
        <v>3</v>
      </c>
      <c r="B107" s="42" t="s">
        <v>105</v>
      </c>
      <c r="E107" s="40" t="s">
        <v>211</v>
      </c>
    </row>
    <row r="108" spans="1:5" ht="14.4" thickBot="1" x14ac:dyDescent="0.3">
      <c r="A108" s="41">
        <v>4</v>
      </c>
      <c r="B108" s="42" t="s">
        <v>109</v>
      </c>
      <c r="E108" s="40" t="s">
        <v>212</v>
      </c>
    </row>
    <row r="109" spans="1:5" ht="14.4" thickBot="1" x14ac:dyDescent="0.3">
      <c r="A109" s="41">
        <v>99</v>
      </c>
      <c r="B109" s="42" t="s">
        <v>106</v>
      </c>
      <c r="E109" s="40" t="s">
        <v>5</v>
      </c>
    </row>
    <row r="110" spans="1:5" ht="14.4" thickBot="1" x14ac:dyDescent="0.3">
      <c r="E110" s="40" t="s">
        <v>4</v>
      </c>
    </row>
    <row r="111" spans="1:5" ht="14.4" thickBot="1" x14ac:dyDescent="0.3">
      <c r="A111" s="713" t="s">
        <v>213</v>
      </c>
      <c r="B111" s="714"/>
      <c r="E111" s="40" t="s">
        <v>52</v>
      </c>
    </row>
    <row r="112" spans="1:5" ht="14.4" thickBot="1" x14ac:dyDescent="0.3">
      <c r="A112" s="41" t="s">
        <v>191</v>
      </c>
      <c r="B112" s="42" t="s">
        <v>52</v>
      </c>
      <c r="E112" s="37" t="s">
        <v>214</v>
      </c>
    </row>
    <row r="113" spans="1:5" ht="25.8" thickBot="1" x14ac:dyDescent="0.3">
      <c r="A113" s="41">
        <v>1</v>
      </c>
      <c r="B113" s="42" t="s">
        <v>215</v>
      </c>
      <c r="E113" s="40" t="s">
        <v>216</v>
      </c>
    </row>
    <row r="114" spans="1:5" ht="25.8" thickBot="1" x14ac:dyDescent="0.3">
      <c r="A114" s="41">
        <v>2</v>
      </c>
      <c r="B114" s="42" t="s">
        <v>217</v>
      </c>
      <c r="E114" s="40" t="s">
        <v>218</v>
      </c>
    </row>
    <row r="115" spans="1:5" ht="14.4" thickBot="1" x14ac:dyDescent="0.3">
      <c r="A115" s="41">
        <v>3</v>
      </c>
      <c r="B115" s="42" t="s">
        <v>219</v>
      </c>
      <c r="E115" s="40" t="s">
        <v>220</v>
      </c>
    </row>
    <row r="116" spans="1:5" ht="14.4" thickBot="1" x14ac:dyDescent="0.3">
      <c r="A116" s="41">
        <v>4</v>
      </c>
      <c r="B116" s="42" t="s">
        <v>221</v>
      </c>
      <c r="E116" s="40" t="s">
        <v>52</v>
      </c>
    </row>
    <row r="117" spans="1:5" ht="14.4" thickBot="1" x14ac:dyDescent="0.3">
      <c r="A117" s="41">
        <v>5</v>
      </c>
      <c r="B117" s="42" t="s">
        <v>222</v>
      </c>
      <c r="E117" s="37" t="s">
        <v>223</v>
      </c>
    </row>
    <row r="118" spans="1:5" ht="14.4" thickBot="1" x14ac:dyDescent="0.3">
      <c r="E118" s="40" t="s">
        <v>200</v>
      </c>
    </row>
    <row r="119" spans="1:5" x14ac:dyDescent="0.25">
      <c r="A119" s="717" t="s">
        <v>69</v>
      </c>
      <c r="B119" s="718"/>
      <c r="E119" s="40" t="s">
        <v>202</v>
      </c>
    </row>
    <row r="120" spans="1:5" ht="14.4" thickBot="1" x14ac:dyDescent="0.3">
      <c r="A120" s="719" t="s">
        <v>224</v>
      </c>
      <c r="B120" s="720"/>
      <c r="E120" s="40" t="s">
        <v>198</v>
      </c>
    </row>
    <row r="121" spans="1:5" ht="14.4" thickBot="1" x14ac:dyDescent="0.3">
      <c r="A121" s="41" t="s">
        <v>191</v>
      </c>
      <c r="B121" s="42" t="s">
        <v>225</v>
      </c>
      <c r="E121" s="40" t="s">
        <v>58</v>
      </c>
    </row>
    <row r="122" spans="1:5" ht="14.4" thickBot="1" x14ac:dyDescent="0.3">
      <c r="A122" s="41">
        <v>1</v>
      </c>
      <c r="B122" s="42" t="s">
        <v>226</v>
      </c>
      <c r="E122" s="40" t="s">
        <v>197</v>
      </c>
    </row>
    <row r="123" spans="1:5" ht="15.6" thickBot="1" x14ac:dyDescent="0.3">
      <c r="A123" s="41">
        <v>2</v>
      </c>
      <c r="B123" s="42" t="s">
        <v>227</v>
      </c>
      <c r="E123" s="40" t="s">
        <v>228</v>
      </c>
    </row>
    <row r="124" spans="1:5" ht="15.6" thickBot="1" x14ac:dyDescent="0.3">
      <c r="A124" s="41">
        <v>3</v>
      </c>
      <c r="B124" s="42" t="s">
        <v>229</v>
      </c>
      <c r="E124" s="40" t="s">
        <v>193</v>
      </c>
    </row>
    <row r="125" spans="1:5" ht="15.6" thickBot="1" x14ac:dyDescent="0.3">
      <c r="A125" s="41">
        <v>4</v>
      </c>
      <c r="B125" s="42" t="s">
        <v>230</v>
      </c>
      <c r="E125" s="40" t="s">
        <v>204</v>
      </c>
    </row>
    <row r="126" spans="1:5" ht="14.4" thickBot="1" x14ac:dyDescent="0.3">
      <c r="A126" s="41">
        <v>5</v>
      </c>
      <c r="B126" s="42" t="s">
        <v>231</v>
      </c>
      <c r="E126" s="40" t="s">
        <v>52</v>
      </c>
    </row>
    <row r="127" spans="1:5" ht="14.4" thickBot="1" x14ac:dyDescent="0.3">
      <c r="A127" s="41">
        <v>6</v>
      </c>
      <c r="B127" s="42" t="s">
        <v>232</v>
      </c>
      <c r="E127" s="37" t="s">
        <v>233</v>
      </c>
    </row>
    <row r="128" spans="1:5" x14ac:dyDescent="0.25">
      <c r="E128" s="40" t="s">
        <v>106</v>
      </c>
    </row>
    <row r="129" spans="1:5" ht="14.4" thickBot="1" x14ac:dyDescent="0.3">
      <c r="E129" s="40" t="s">
        <v>234</v>
      </c>
    </row>
    <row r="130" spans="1:5" ht="14.4" thickBot="1" x14ac:dyDescent="0.3">
      <c r="A130" s="713" t="s">
        <v>235</v>
      </c>
      <c r="B130" s="714"/>
      <c r="E130" s="40" t="s">
        <v>53</v>
      </c>
    </row>
    <row r="131" spans="1:5" ht="14.4" thickBot="1" x14ac:dyDescent="0.3">
      <c r="A131" s="41" t="s">
        <v>191</v>
      </c>
      <c r="B131" s="42" t="s">
        <v>225</v>
      </c>
      <c r="E131" s="40"/>
    </row>
    <row r="132" spans="1:5" ht="14.4" thickBot="1" x14ac:dyDescent="0.3">
      <c r="A132" s="41">
        <v>1</v>
      </c>
      <c r="B132" s="42" t="s">
        <v>236</v>
      </c>
      <c r="E132" s="37" t="s">
        <v>45</v>
      </c>
    </row>
    <row r="133" spans="1:5" ht="14.4" thickBot="1" x14ac:dyDescent="0.3">
      <c r="A133" s="41">
        <v>2</v>
      </c>
      <c r="B133" s="42" t="s">
        <v>237</v>
      </c>
      <c r="E133" s="40" t="s">
        <v>55</v>
      </c>
    </row>
    <row r="134" spans="1:5" ht="14.4" thickBot="1" x14ac:dyDescent="0.3">
      <c r="A134" s="41">
        <v>3</v>
      </c>
      <c r="B134" s="42" t="s">
        <v>238</v>
      </c>
      <c r="E134" s="40" t="s">
        <v>239</v>
      </c>
    </row>
    <row r="135" spans="1:5" ht="25.8" thickBot="1" x14ac:dyDescent="0.3">
      <c r="A135" s="41">
        <v>4</v>
      </c>
      <c r="B135" s="42" t="s">
        <v>240</v>
      </c>
      <c r="E135" s="40"/>
    </row>
    <row r="136" spans="1:5" ht="14.4" thickBot="1" x14ac:dyDescent="0.3">
      <c r="A136" s="41">
        <v>5</v>
      </c>
      <c r="B136" s="42" t="s">
        <v>241</v>
      </c>
      <c r="E136" s="37" t="s">
        <v>242</v>
      </c>
    </row>
    <row r="137" spans="1:5" ht="14.4" thickBot="1" x14ac:dyDescent="0.3">
      <c r="A137" s="41">
        <v>6</v>
      </c>
      <c r="B137" s="42" t="s">
        <v>243</v>
      </c>
      <c r="E137" s="40" t="s">
        <v>31</v>
      </c>
    </row>
    <row r="138" spans="1:5" ht="25.8" thickBot="1" x14ac:dyDescent="0.3">
      <c r="A138" s="41">
        <v>7</v>
      </c>
      <c r="B138" s="42" t="s">
        <v>244</v>
      </c>
      <c r="E138" s="40" t="s">
        <v>245</v>
      </c>
    </row>
    <row r="139" spans="1:5" ht="14.4" thickBot="1" x14ac:dyDescent="0.3">
      <c r="A139" s="41">
        <v>8</v>
      </c>
      <c r="B139" s="42" t="s">
        <v>246</v>
      </c>
      <c r="E139" s="40"/>
    </row>
    <row r="140" spans="1:5" ht="14.4" thickBot="1" x14ac:dyDescent="0.3">
      <c r="A140" s="41">
        <v>9</v>
      </c>
      <c r="B140" s="42" t="s">
        <v>247</v>
      </c>
      <c r="E140" s="37" t="s">
        <v>248</v>
      </c>
    </row>
    <row r="141" spans="1:5" ht="14.4" thickBot="1" x14ac:dyDescent="0.3">
      <c r="A141" s="41">
        <v>10</v>
      </c>
      <c r="B141" s="42" t="s">
        <v>249</v>
      </c>
      <c r="E141" s="40" t="s">
        <v>250</v>
      </c>
    </row>
    <row r="142" spans="1:5" ht="14.4" thickBot="1" x14ac:dyDescent="0.3">
      <c r="A142" s="41">
        <v>11</v>
      </c>
      <c r="B142" s="42" t="s">
        <v>251</v>
      </c>
      <c r="E142" s="40" t="s">
        <v>252</v>
      </c>
    </row>
    <row r="143" spans="1:5" ht="25.8" thickBot="1" x14ac:dyDescent="0.3">
      <c r="A143" s="41">
        <v>12</v>
      </c>
      <c r="B143" s="42" t="s">
        <v>253</v>
      </c>
      <c r="E143" s="40" t="s">
        <v>5</v>
      </c>
    </row>
    <row r="144" spans="1:5" ht="14.4" thickBot="1" x14ac:dyDescent="0.3">
      <c r="A144" s="41">
        <v>99</v>
      </c>
      <c r="B144" s="42" t="s">
        <v>106</v>
      </c>
      <c r="E144" s="40" t="s">
        <v>4</v>
      </c>
    </row>
    <row r="145" spans="5:5" x14ac:dyDescent="0.25">
      <c r="E145" s="40" t="s">
        <v>254</v>
      </c>
    </row>
    <row r="146" spans="5:5" x14ac:dyDescent="0.25">
      <c r="E146" s="40"/>
    </row>
    <row r="147" spans="5:5" x14ac:dyDescent="0.25">
      <c r="E147" s="37" t="s">
        <v>255</v>
      </c>
    </row>
    <row r="148" spans="5:5" x14ac:dyDescent="0.25">
      <c r="E148" s="40" t="s">
        <v>256</v>
      </c>
    </row>
    <row r="149" spans="5:5" x14ac:dyDescent="0.25">
      <c r="E149" s="40" t="s">
        <v>106</v>
      </c>
    </row>
    <row r="150" spans="5:5" x14ac:dyDescent="0.25">
      <c r="E150" s="40" t="s">
        <v>257</v>
      </c>
    </row>
    <row r="151" spans="5:5" x14ac:dyDescent="0.25">
      <c r="E151" s="40"/>
    </row>
    <row r="152" spans="5:5" x14ac:dyDescent="0.25">
      <c r="E152" s="37" t="s">
        <v>258</v>
      </c>
    </row>
    <row r="153" spans="5:5" x14ac:dyDescent="0.25">
      <c r="E153" s="40" t="s">
        <v>259</v>
      </c>
    </row>
    <row r="154" spans="5:5" x14ac:dyDescent="0.25">
      <c r="E154" s="40" t="s">
        <v>260</v>
      </c>
    </row>
    <row r="155" spans="5:5" x14ac:dyDescent="0.25">
      <c r="E155" s="40" t="s">
        <v>261</v>
      </c>
    </row>
    <row r="156" spans="5:5" x14ac:dyDescent="0.25">
      <c r="E156" s="40" t="s">
        <v>262</v>
      </c>
    </row>
    <row r="157" spans="5:5" x14ac:dyDescent="0.25">
      <c r="E157" s="27" t="s">
        <v>263</v>
      </c>
    </row>
    <row r="158" spans="5:5" x14ac:dyDescent="0.25">
      <c r="E158" s="40" t="s">
        <v>264</v>
      </c>
    </row>
    <row r="159" spans="5:5" x14ac:dyDescent="0.25">
      <c r="E159" s="40" t="s">
        <v>265</v>
      </c>
    </row>
    <row r="160" spans="5:5" x14ac:dyDescent="0.25">
      <c r="E160" s="40" t="s">
        <v>266</v>
      </c>
    </row>
    <row r="161" spans="5:5" x14ac:dyDescent="0.25">
      <c r="E161" s="40" t="s">
        <v>212</v>
      </c>
    </row>
    <row r="162" spans="5:5" x14ac:dyDescent="0.25">
      <c r="E162" s="27" t="s">
        <v>52</v>
      </c>
    </row>
  </sheetData>
  <mergeCells count="6">
    <mergeCell ref="A130:B130"/>
    <mergeCell ref="A92:B92"/>
    <mergeCell ref="A103:B103"/>
    <mergeCell ref="A111:B111"/>
    <mergeCell ref="A119:B119"/>
    <mergeCell ref="A120:B120"/>
  </mergeCells>
  <dataValidations count="3">
    <dataValidation type="list" allowBlank="1" showInputMessage="1" showErrorMessage="1" sqref="H19 JD19 SZ19 ACV19 AMR19 AWN19 BGJ19 BQF19 CAB19 CJX19 CTT19 DDP19 DNL19 DXH19 EHD19 EQZ19 FAV19 FKR19 FUN19 GEJ19 GOF19 GYB19 HHX19 HRT19 IBP19 ILL19 IVH19 JFD19 JOZ19 JYV19 KIR19 KSN19 LCJ19 LMF19 LWB19 MFX19 MPT19 MZP19 NJL19 NTH19 ODD19 OMZ19 OWV19 PGR19 PQN19 QAJ19 QKF19 QUB19 RDX19 RNT19 RXP19 SHL19 SRH19 TBD19 TKZ19 TUV19 UER19 UON19 UYJ19 VIF19 VSB19 WBX19 WLT19 WVP19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xr:uid="{00000000-0002-0000-1300-000000000000}">
      <formula1>INDIRECT(G19)</formula1>
    </dataValidation>
    <dataValidation type="list" allowBlank="1" showInputMessage="1" showErrorMessage="1" sqref="I19 JE19 TA19 ACW19 AMS19 AWO19 BGK19 BQG19 CAC19 CJY19 CTU19 DDQ19 DNM19 DXI19 EHE19 ERA19 FAW19 FKS19 FUO19 GEK19 GOG19 GYC19 HHY19 HRU19 IBQ19 ILM19 IVI19 JFE19 JPA19 JYW19 KIS19 KSO19 LCK19 LMG19 LWC19 MFY19 MPU19 MZQ19 NJM19 NTI19 ODE19 ONA19 OWW19 PGS19 PQO19 QAK19 QKG19 QUC19 RDY19 RNU19 RXQ19 SHM19 SRI19 TBE19 TLA19 TUW19 UES19 UOO19 UYK19 VIG19 VSC19 WBY19 WLU19 WVQ19 I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I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I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I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I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I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I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I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I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I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I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I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I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I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I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xr:uid="{00000000-0002-0000-1300-000001000000}">
      <formula1>INDIRECT(G19)</formula1>
    </dataValidation>
    <dataValidation type="list" allowBlank="1" showInputMessage="1" showErrorMessage="1" sqref="G19 JC19 SY19 ACU19 AMQ19 AWM19 BGI19 BQE19 CAA19 CJW19 CTS19 DDO19 DNK19 DXG19 EHC19 EQY19 FAU19 FKQ19 FUM19 GEI19 GOE19 GYA19 HHW19 HRS19 IBO19 ILK19 IVG19 JFC19 JOY19 JYU19 KIQ19 KSM19 LCI19 LME19 LWA19 MFW19 MPS19 MZO19 NJK19 NTG19 ODC19 OMY19 OWU19 PGQ19 PQM19 QAI19 QKE19 QUA19 RDW19 RNS19 RXO19 SHK19 SRG19 TBC19 TKY19 TUU19 UEQ19 UOM19 UYI19 VIE19 VSA19 WBW19 WLS19 WVO19 G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G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G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G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G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G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G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G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G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G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G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G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G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G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G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xr:uid="{00000000-0002-0000-1300-000002000000}">
      <formula1>"Жилая недвижимость , Гараж"</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C17"/>
  <sheetViews>
    <sheetView workbookViewId="0">
      <selection activeCell="B3" sqref="B3:B17"/>
    </sheetView>
  </sheetViews>
  <sheetFormatPr defaultRowHeight="14.4" x14ac:dyDescent="0.3"/>
  <cols>
    <col min="2" max="2" width="23" customWidth="1"/>
    <col min="3" max="3" width="21.44140625" customWidth="1"/>
  </cols>
  <sheetData>
    <row r="2" spans="2:3" ht="21.6" x14ac:dyDescent="0.3">
      <c r="B2" s="5" t="s">
        <v>12</v>
      </c>
      <c r="C2" s="6" t="s">
        <v>8</v>
      </c>
    </row>
    <row r="3" spans="2:3" x14ac:dyDescent="0.3">
      <c r="B3" s="7" t="s">
        <v>9</v>
      </c>
      <c r="C3" s="8">
        <v>0.92800000000000005</v>
      </c>
    </row>
    <row r="4" spans="2:3" x14ac:dyDescent="0.3">
      <c r="B4" s="7" t="s">
        <v>10</v>
      </c>
      <c r="C4" s="8">
        <v>0.91500000000000004</v>
      </c>
    </row>
    <row r="5" spans="2:3" x14ac:dyDescent="0.3">
      <c r="B5" s="7" t="s">
        <v>13</v>
      </c>
      <c r="C5" s="8">
        <v>0.91800000000000004</v>
      </c>
    </row>
    <row r="6" spans="2:3" x14ac:dyDescent="0.3">
      <c r="B6" s="7" t="s">
        <v>11</v>
      </c>
      <c r="C6" s="8">
        <v>0.876</v>
      </c>
    </row>
    <row r="7" spans="2:3" x14ac:dyDescent="0.3">
      <c r="B7" s="7" t="s">
        <v>14</v>
      </c>
      <c r="C7" s="8">
        <v>0.91500000000000004</v>
      </c>
    </row>
    <row r="8" spans="2:3" x14ac:dyDescent="0.3">
      <c r="B8" s="7" t="s">
        <v>15</v>
      </c>
      <c r="C8" s="8">
        <v>0.90200000000000002</v>
      </c>
    </row>
    <row r="9" spans="2:3" x14ac:dyDescent="0.3">
      <c r="B9" s="7" t="s">
        <v>16</v>
      </c>
      <c r="C9" s="8">
        <v>0.92600000000000005</v>
      </c>
    </row>
    <row r="10" spans="2:3" x14ac:dyDescent="0.3">
      <c r="B10" s="7" t="s">
        <v>17</v>
      </c>
      <c r="C10" s="8">
        <v>0.93799999999999994</v>
      </c>
    </row>
    <row r="11" spans="2:3" x14ac:dyDescent="0.3">
      <c r="B11" s="7" t="s">
        <v>18</v>
      </c>
      <c r="C11" s="8">
        <v>0.93400000000000005</v>
      </c>
    </row>
    <row r="12" spans="2:3" x14ac:dyDescent="0.3">
      <c r="B12" s="7" t="s">
        <v>19</v>
      </c>
      <c r="C12" s="8">
        <v>0.94199999999999995</v>
      </c>
    </row>
    <row r="13" spans="2:3" x14ac:dyDescent="0.3">
      <c r="B13" s="7" t="s">
        <v>20</v>
      </c>
      <c r="C13" s="8">
        <v>0.88900000000000001</v>
      </c>
    </row>
    <row r="14" spans="2:3" x14ac:dyDescent="0.3">
      <c r="B14" s="7" t="s">
        <v>21</v>
      </c>
      <c r="C14" s="8">
        <v>0.90100000000000002</v>
      </c>
    </row>
    <row r="15" spans="2:3" x14ac:dyDescent="0.3">
      <c r="B15" s="7" t="s">
        <v>7</v>
      </c>
      <c r="C15" s="8">
        <v>0.95799999999999996</v>
      </c>
    </row>
    <row r="16" spans="2:3" x14ac:dyDescent="0.3">
      <c r="B16" s="7" t="s">
        <v>22</v>
      </c>
      <c r="C16" s="8">
        <v>0.92100000000000004</v>
      </c>
    </row>
    <row r="17" spans="2:3" x14ac:dyDescent="0.3">
      <c r="B17" s="7" t="s">
        <v>23</v>
      </c>
      <c r="C17" s="8">
        <v>0.91400000000000003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15</vt:i4>
      </vt:variant>
    </vt:vector>
  </HeadingPairs>
  <TitlesOfParts>
    <vt:vector size="36" baseType="lpstr">
      <vt:lpstr>Залоговое заключение</vt:lpstr>
      <vt:lpstr>отлагательные</vt:lpstr>
      <vt:lpstr>Описание</vt:lpstr>
      <vt:lpstr>Фото</vt:lpstr>
      <vt:lpstr>А</vt:lpstr>
      <vt:lpstr>Рецензия</vt:lpstr>
      <vt:lpstr>импорт нотариат ТС</vt:lpstr>
      <vt:lpstr>импорт иного ДИ нотариат</vt:lpstr>
      <vt:lpstr> ССП для АЗС-Расчет АЗС (ДП)</vt:lpstr>
      <vt:lpstr>расчет движимое (ЗП)</vt:lpstr>
      <vt:lpstr>Расчеты ком.зд. с  ЗУ</vt:lpstr>
      <vt:lpstr>Расчет ком.пом.</vt:lpstr>
      <vt:lpstr>Расчеты ЗУ св.</vt:lpstr>
      <vt:lpstr>Расчеты пс база</vt:lpstr>
      <vt:lpstr>Расчет АЗС</vt:lpstr>
      <vt:lpstr>Расчет судно</vt:lpstr>
      <vt:lpstr>ДИ недвижимость (судно)</vt:lpstr>
      <vt:lpstr>Расчет ком.пом. (ДП)</vt:lpstr>
      <vt:lpstr>Списки</vt:lpstr>
      <vt:lpstr>список 1</vt:lpstr>
      <vt:lpstr>Коэффициенты</vt:lpstr>
      <vt:lpstr>'Расчет судно'!OCRUncertain067</vt:lpstr>
      <vt:lpstr>Вторичный_рынок</vt:lpstr>
      <vt:lpstr>' ССП для АЗС-Расчет АЗС (ДП)'!Область_печати</vt:lpstr>
      <vt:lpstr>А!Область_печати</vt:lpstr>
      <vt:lpstr>'ДИ недвижимость (судно)'!Область_печати</vt:lpstr>
      <vt:lpstr>'Залоговое заключение'!Область_печати</vt:lpstr>
      <vt:lpstr>Описание!Область_печати</vt:lpstr>
      <vt:lpstr>'Расчет АЗС'!Область_печати</vt:lpstr>
      <vt:lpstr>'расчет движимое (ЗП)'!Область_печати</vt:lpstr>
      <vt:lpstr>'Расчет ком.пом.'!Область_печати</vt:lpstr>
      <vt:lpstr>'Расчет ком.пом. (ДП)'!Область_печати</vt:lpstr>
      <vt:lpstr>'Расчет судно'!Область_печати</vt:lpstr>
      <vt:lpstr>'Расчеты ЗУ св.'!Область_печати</vt:lpstr>
      <vt:lpstr>'Расчеты ком.зд. с  ЗУ'!Область_печати</vt:lpstr>
      <vt:lpstr>'Расчеты пс база'!Область_печати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_</cp:lastModifiedBy>
  <cp:lastPrinted>2019-08-09T11:09:00Z</cp:lastPrinted>
  <dcterms:created xsi:type="dcterms:W3CDTF">2013-03-28T08:15:23Z</dcterms:created>
  <dcterms:modified xsi:type="dcterms:W3CDTF">2025-11-17T08:32:40Z</dcterms:modified>
</cp:coreProperties>
</file>