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on_comunidades" sheetId="1" r:id="rId4"/>
  </sheets>
  <definedNames/>
  <calcPr/>
</workbook>
</file>

<file path=xl/sharedStrings.xml><?xml version="1.0" encoding="utf-8"?>
<sst xmlns="http://schemas.openxmlformats.org/spreadsheetml/2006/main" count="25" uniqueCount="25">
  <si>
    <t>Población anual comunidades autónomas</t>
  </si>
  <si>
    <t>CC.AA.</t>
  </si>
  <si>
    <t>2016</t>
  </si>
  <si>
    <t>2017</t>
  </si>
  <si>
    <t>2018</t>
  </si>
  <si>
    <t>2019</t>
  </si>
  <si>
    <t>2020</t>
  </si>
  <si>
    <t>Ceuta_y_Melilla</t>
  </si>
  <si>
    <t>La_Rioja</t>
  </si>
  <si>
    <t>Pais_Vasco</t>
  </si>
  <si>
    <t>Navarra</t>
  </si>
  <si>
    <t>Murcia</t>
  </si>
  <si>
    <t>Madrid</t>
  </si>
  <si>
    <t>Galicia</t>
  </si>
  <si>
    <t>Extremadura</t>
  </si>
  <si>
    <t>C_Valenciana</t>
  </si>
  <si>
    <t>Catalunya</t>
  </si>
  <si>
    <t>Castilla_La_Mancha</t>
  </si>
  <si>
    <t>Castilla_y_Leon</t>
  </si>
  <si>
    <t>Cantabria</t>
  </si>
  <si>
    <t>Canarias</t>
  </si>
  <si>
    <t>Baleares</t>
  </si>
  <si>
    <t>Asturias</t>
  </si>
  <si>
    <t>Aragon</t>
  </si>
  <si>
    <t>Andalucia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</si>
</sst>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17.0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 t="s">
        <v>7</v>
      </c>
      <c r="B3" s="5">
        <f>42846+41673+43768+42258</f>
        <v>170545</v>
      </c>
      <c r="C3" s="5">
        <f>43034+41925+43629+42491</f>
        <v>171079</v>
      </c>
      <c r="D3" s="5">
        <f>43177+41967+43765+42619</f>
        <v>171528</v>
      </c>
      <c r="E3" s="5">
        <f>42912+41865+43894+42593</f>
        <v>171264</v>
      </c>
      <c r="F3" s="5">
        <f>42542+41660+44162+42914</f>
        <v>171278</v>
      </c>
    </row>
    <row r="4">
      <c r="A4" s="4" t="s">
        <v>8</v>
      </c>
      <c r="B4" s="5">
        <f>155969+159825</f>
        <v>315794</v>
      </c>
      <c r="C4" s="5">
        <f>155508+159873</f>
        <v>315381</v>
      </c>
      <c r="D4" s="5">
        <f>155758+159917</f>
        <v>315675</v>
      </c>
      <c r="E4" s="5">
        <f>156179+160619</f>
        <v>316798</v>
      </c>
      <c r="F4" s="5">
        <f>151835+162079</f>
        <v>313914</v>
      </c>
    </row>
    <row r="5">
      <c r="A5" s="4" t="s">
        <v>9</v>
      </c>
      <c r="B5" s="5">
        <f>1065580+1123954</f>
        <v>2189534</v>
      </c>
      <c r="C5" s="5">
        <f>1066905+1127253</f>
        <v>2194158</v>
      </c>
      <c r="D5" s="5">
        <f>1068750+1130338</f>
        <v>2199088</v>
      </c>
      <c r="E5" s="5">
        <f>1073074+1134702</f>
        <v>2207776</v>
      </c>
      <c r="F5" s="5">
        <f>1079452+1141052</f>
        <v>2220504</v>
      </c>
    </row>
    <row r="6">
      <c r="A6" s="4" t="s">
        <v>10</v>
      </c>
      <c r="B6" s="5">
        <f>317840+322807</f>
        <v>640647</v>
      </c>
      <c r="C6" s="5">
        <f>318671+324563</f>
        <v>643234</v>
      </c>
      <c r="D6" s="5">
        <f>320469+327085</f>
        <v>647554</v>
      </c>
      <c r="E6" s="5">
        <f>323631+330583</f>
        <v>654214</v>
      </c>
      <c r="F6" s="5">
        <f>327226+333971</f>
        <v>661197</v>
      </c>
    </row>
    <row r="7">
      <c r="A7" s="4" t="s">
        <v>11</v>
      </c>
      <c r="B7" s="5">
        <f>733555+731292</f>
        <v>1464847</v>
      </c>
      <c r="C7" s="5">
        <f>736238+734035</f>
        <v>1470273</v>
      </c>
      <c r="D7" s="5">
        <f>740143+738366</f>
        <v>1478509</v>
      </c>
      <c r="E7" s="5">
        <f>747615+746283</f>
        <v>1493898</v>
      </c>
      <c r="F7" s="5">
        <f>756699+754552</f>
        <v>1511251</v>
      </c>
    </row>
    <row r="8">
      <c r="A8" s="4" t="s">
        <v>12</v>
      </c>
      <c r="B8" s="5">
        <f>3098631+3368365</f>
        <v>6466996</v>
      </c>
      <c r="C8" s="5">
        <f>3115522+3391662</f>
        <v>6507184</v>
      </c>
      <c r="D8" s="5">
        <f>3147872+3430207</f>
        <v>6578079</v>
      </c>
      <c r="E8" s="5">
        <f>3187312+3476082</f>
        <v>6663394</v>
      </c>
      <c r="F8" s="5">
        <f>3243793+3536095</f>
        <v>6779888</v>
      </c>
    </row>
    <row r="9">
      <c r="A9" s="4" t="s">
        <v>13</v>
      </c>
      <c r="B9" s="5">
        <f>1309809+1408716</f>
        <v>2718525</v>
      </c>
      <c r="C9" s="5">
        <f>1304392+1403947</f>
        <v>2708339</v>
      </c>
      <c r="D9" s="5">
        <f>1300609+1401134</f>
        <v>2701743</v>
      </c>
      <c r="E9" s="5">
        <f>1298964+1400535</f>
        <v>2699499</v>
      </c>
      <c r="F9" s="5">
        <f>1300153+1401666</f>
        <v>2701819</v>
      </c>
    </row>
    <row r="10">
      <c r="A10" s="4" t="s">
        <v>14</v>
      </c>
      <c r="B10" s="5">
        <f>539239+548539</f>
        <v>1087778</v>
      </c>
      <c r="C10" s="5">
        <f>535060+544860</f>
        <v>1079920</v>
      </c>
      <c r="D10" s="5">
        <f>531255+541608</f>
        <v>1072863</v>
      </c>
      <c r="E10" s="5">
        <f>528500+539210</f>
        <v>1067710</v>
      </c>
      <c r="F10" s="5">
        <f>526288+537699</f>
        <v>1063987</v>
      </c>
    </row>
    <row r="11">
      <c r="A11" s="4" t="s">
        <v>15</v>
      </c>
      <c r="B11" s="5">
        <f>2448748+2511220</f>
        <v>4959968</v>
      </c>
      <c r="C11" s="5">
        <f>2436203+2505306</f>
        <v>4941509</v>
      </c>
      <c r="D11" s="5">
        <f>2446383+2517320</f>
        <v>4963703</v>
      </c>
      <c r="E11" s="5">
        <f>2465342+2538427</f>
        <v>5003769</v>
      </c>
      <c r="F11" s="5">
        <f>2492121+2565232</f>
        <v>5057353</v>
      </c>
    </row>
    <row r="12">
      <c r="A12" s="4" t="s">
        <v>16</v>
      </c>
      <c r="B12" s="5">
        <f>3697368+3825228</f>
        <v>7522596</v>
      </c>
      <c r="C12" s="5">
        <f>3710200+3845630</f>
        <v>7555830</v>
      </c>
      <c r="D12" s="5">
        <f>3730326+3869739</f>
        <v>7600065</v>
      </c>
      <c r="E12" s="5">
        <f>3770123+3905094</f>
        <v>7675217</v>
      </c>
      <c r="F12" s="5">
        <f>3826964+3953515</f>
        <v>7780479</v>
      </c>
    </row>
    <row r="13">
      <c r="A13" s="4" t="s">
        <v>17</v>
      </c>
      <c r="B13" s="5">
        <f>1022722+1018909</f>
        <v>2041631</v>
      </c>
      <c r="C13" s="5">
        <f>1016761+1014718</f>
        <v>2031479</v>
      </c>
      <c r="D13" s="5">
        <f>1014199+1012608</f>
        <v>2026807</v>
      </c>
      <c r="E13" s="5">
        <f>1016954+1015909</f>
        <v>2032863</v>
      </c>
      <c r="F13" s="5">
        <f>1023740+1021481</f>
        <v>2045221</v>
      </c>
    </row>
    <row r="14">
      <c r="A14" s="4" t="s">
        <v>18</v>
      </c>
      <c r="B14" s="5">
        <f>1206775+1240744</f>
        <v>2447519</v>
      </c>
      <c r="C14" s="6">
        <f>1195251+1230550</f>
        <v>2425801</v>
      </c>
      <c r="D14" s="5">
        <f>1186363+1222801</f>
        <v>2409164</v>
      </c>
      <c r="E14" s="5">
        <f>1181401+1218147</f>
        <v>2399548</v>
      </c>
      <c r="F14" s="5">
        <f>1178846+1216072</f>
        <v>2394918</v>
      </c>
    </row>
    <row r="15">
      <c r="A15" s="4" t="s">
        <v>19</v>
      </c>
      <c r="B15" s="5">
        <f>282988</f>
        <v>282988</v>
      </c>
      <c r="C15" s="5">
        <f>281808+298487</f>
        <v>580295</v>
      </c>
      <c r="D15" s="5">
        <f>281564+298665</f>
        <v>580229</v>
      </c>
      <c r="E15" s="5">
        <f>281801+299277</f>
        <v>581078</v>
      </c>
      <c r="F15" s="5">
        <f>282559+300346</f>
        <v>582905</v>
      </c>
    </row>
    <row r="16">
      <c r="A16" s="4" t="s">
        <v>20</v>
      </c>
      <c r="B16" s="5">
        <f>1042838+1059086</f>
        <v>2101924</v>
      </c>
      <c r="C16" s="5">
        <f>1045113+1063008</f>
        <v>2108121</v>
      </c>
      <c r="D16" s="5">
        <f>1054032+1073653</f>
        <v>2127685</v>
      </c>
      <c r="E16" s="5">
        <f>1065971+1087418</f>
        <v>2153389</v>
      </c>
      <c r="F16" s="5">
        <f>1076185+1099767</f>
        <v>2175952</v>
      </c>
    </row>
    <row r="17">
      <c r="A17" s="4" t="s">
        <v>21</v>
      </c>
      <c r="B17" s="5">
        <f>550682+556538</f>
        <v>1107220</v>
      </c>
      <c r="C17" s="5">
        <f>554925+561074</f>
        <v>1115999</v>
      </c>
      <c r="D17" s="5">
        <f>561803+567105</f>
        <v>1128908</v>
      </c>
      <c r="E17" s="5">
        <f>572757+576703</f>
        <v>1149460</v>
      </c>
      <c r="F17" s="5">
        <f>584298+587245</f>
        <v>1171543</v>
      </c>
    </row>
    <row r="18">
      <c r="A18" s="4" t="s">
        <v>22</v>
      </c>
      <c r="B18" s="5">
        <f>497852+544756</f>
        <v>1042608</v>
      </c>
      <c r="C18" s="5">
        <f>493911+541049</f>
        <v>1034960</v>
      </c>
      <c r="D18" s="5">
        <f>490738+537506</f>
        <v>1028244</v>
      </c>
      <c r="E18" s="5">
        <f>488137+534663</f>
        <v>1022800</v>
      </c>
      <c r="F18" s="5">
        <f>486066+532718</f>
        <v>1018784</v>
      </c>
    </row>
    <row r="19">
      <c r="A19" s="4" t="s">
        <v>23</v>
      </c>
      <c r="B19" s="5">
        <f>647206+661357</f>
        <v>1308563</v>
      </c>
      <c r="C19" s="5">
        <f>645895+662855</f>
        <v>1308750</v>
      </c>
      <c r="D19" s="5">
        <f>645498+663230</f>
        <v>1308728</v>
      </c>
      <c r="E19" s="5">
        <f>650694+668597</f>
        <v>1319291</v>
      </c>
      <c r="F19" s="5">
        <f>656056+673335</f>
        <v>1329391</v>
      </c>
    </row>
    <row r="20">
      <c r="A20" s="4" t="s">
        <v>24</v>
      </c>
      <c r="B20" s="5">
        <f>4139194+4248913</f>
        <v>8388107</v>
      </c>
      <c r="C20" s="5">
        <f>4133835+4245985</f>
        <v>8379820</v>
      </c>
      <c r="D20" s="5">
        <f>4133898+4250510</f>
        <v>8384408</v>
      </c>
      <c r="E20" s="5">
        <f>4147167+4267073</f>
        <v>8414240</v>
      </c>
      <c r="F20" s="5">
        <f>4170605+4293806</f>
        <v>8464411</v>
      </c>
    </row>
  </sheetData>
  <mergeCells count="1">
    <mergeCell ref="A1:F1"/>
  </mergeCells>
  <drawing r:id="rId1"/>
</worksheet>
</file>