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8ECBD60C-7907-41D4-AF5A-0D4B8AD66B93}" xr6:coauthVersionLast="46" xr6:coauthVersionMax="46" xr10:uidLastSave="{00000000-0000-0000-0000-000000000000}"/>
  <bookViews>
    <workbookView xWindow="-108" yWindow="-108" windowWidth="23256" windowHeight="12576" activeTab="3" xr2:uid="{B275D8FD-6DAE-4135-9E41-C286E374ABE9}"/>
  </bookViews>
  <sheets>
    <sheet name="model 1" sheetId="1" r:id="rId1"/>
    <sheet name="model 2" sheetId="3" r:id="rId2"/>
    <sheet name="comparison" sheetId="4" r:id="rId3"/>
    <sheet name="dra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E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7" i="5"/>
  <c r="W31" i="3"/>
  <c r="W30" i="3"/>
  <c r="W29" i="3"/>
  <c r="W28" i="3"/>
  <c r="W20" i="3"/>
  <c r="W21" i="3"/>
  <c r="F18" i="5" l="1"/>
  <c r="G17" i="3"/>
  <c r="F17" i="3"/>
  <c r="E17" i="3"/>
  <c r="F19" i="5" l="1"/>
  <c r="E19" i="5" s="1"/>
  <c r="F20" i="5" s="1"/>
  <c r="E20" i="5" s="1"/>
  <c r="F21" i="5" s="1"/>
  <c r="E21" i="5" s="1"/>
  <c r="G16" i="3"/>
  <c r="E16" i="3"/>
  <c r="F22" i="5" l="1"/>
  <c r="E22" i="5" s="1"/>
  <c r="I11" i="3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H17" i="3"/>
  <c r="I17" i="3" s="1"/>
  <c r="K17" i="3" s="1"/>
  <c r="F16" i="3"/>
  <c r="H16" i="3" s="1"/>
  <c r="I16" i="3" s="1"/>
  <c r="K16" i="3" s="1"/>
  <c r="C7" i="3"/>
  <c r="F23" i="5" l="1"/>
  <c r="E23" i="5" s="1"/>
  <c r="O23" i="3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F24" i="5" l="1"/>
  <c r="E24" i="5" s="1"/>
  <c r="P38" i="3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F25" i="5" l="1"/>
  <c r="E25" i="5" s="1"/>
  <c r="S28" i="3"/>
  <c r="R26" i="3"/>
  <c r="R25" i="3" s="1"/>
  <c r="S27" i="3"/>
  <c r="S29" i="3"/>
  <c r="O30" i="3"/>
  <c r="F26" i="5" l="1"/>
  <c r="E26" i="5" s="1"/>
  <c r="T28" i="3"/>
  <c r="U28" i="3"/>
  <c r="T29" i="3"/>
  <c r="U29" i="3"/>
  <c r="T27" i="3"/>
  <c r="U27" i="3"/>
  <c r="R24" i="3"/>
  <c r="S25" i="3"/>
  <c r="S26" i="3"/>
  <c r="S30" i="3"/>
  <c r="O31" i="3"/>
  <c r="F27" i="5" l="1"/>
  <c r="E27" i="5" s="1"/>
  <c r="T30" i="3"/>
  <c r="U30" i="3"/>
  <c r="T26" i="3"/>
  <c r="U26" i="3"/>
  <c r="T25" i="3"/>
  <c r="U25" i="3"/>
  <c r="R23" i="3"/>
  <c r="S24" i="3"/>
  <c r="S31" i="3"/>
  <c r="O32" i="3"/>
  <c r="F28" i="5" l="1"/>
  <c r="E28" i="5" s="1"/>
  <c r="T24" i="3"/>
  <c r="U24" i="3"/>
  <c r="T31" i="3"/>
  <c r="U31" i="3"/>
  <c r="R22" i="3"/>
  <c r="S23" i="3"/>
  <c r="S32" i="3"/>
  <c r="O33" i="3"/>
  <c r="F29" i="5" l="1"/>
  <c r="E29" i="5" s="1"/>
  <c r="T23" i="3"/>
  <c r="U23" i="3"/>
  <c r="T32" i="3"/>
  <c r="U32" i="3"/>
  <c r="R21" i="3"/>
  <c r="S22" i="3"/>
  <c r="O34" i="3"/>
  <c r="S33" i="3"/>
  <c r="F30" i="5" l="1"/>
  <c r="E30" i="5" s="1"/>
  <c r="T22" i="3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F31" i="5" l="1"/>
  <c r="E31" i="5" s="1"/>
  <c r="T34" i="3"/>
  <c r="U34" i="3"/>
  <c r="T21" i="3"/>
  <c r="U21" i="3"/>
  <c r="S35" i="3"/>
  <c r="O36" i="3"/>
  <c r="F32" i="5" l="1"/>
  <c r="E32" i="5" s="1"/>
  <c r="T35" i="3"/>
  <c r="U35" i="3"/>
  <c r="O37" i="3"/>
  <c r="S36" i="3"/>
  <c r="F33" i="5" l="1"/>
  <c r="E33" i="5" s="1"/>
  <c r="T36" i="3"/>
  <c r="U36" i="3"/>
  <c r="S37" i="3"/>
  <c r="O38" i="3"/>
  <c r="F34" i="5" l="1"/>
  <c r="E34" i="5" s="1"/>
  <c r="T37" i="3"/>
  <c r="U37" i="3"/>
  <c r="O39" i="3"/>
  <c r="S38" i="3"/>
  <c r="F35" i="5" l="1"/>
  <c r="E35" i="5" s="1"/>
  <c r="T38" i="3"/>
  <c r="U38" i="3"/>
  <c r="S39" i="3"/>
  <c r="O40" i="3"/>
  <c r="F36" i="5" l="1"/>
  <c r="E36" i="5" s="1"/>
  <c r="T39" i="3"/>
  <c r="U39" i="3"/>
  <c r="O41" i="3"/>
  <c r="O42" i="3" s="1"/>
  <c r="S40" i="3"/>
  <c r="F37" i="5" l="1"/>
  <c r="E37" i="5" s="1"/>
  <c r="T40" i="3"/>
  <c r="U40" i="3"/>
  <c r="S41" i="3"/>
  <c r="F38" i="5" l="1"/>
  <c r="E38" i="5" s="1"/>
  <c r="T41" i="3"/>
  <c r="U41" i="3"/>
  <c r="O43" i="3"/>
  <c r="S42" i="3"/>
  <c r="F39" i="5" l="1"/>
  <c r="E39" i="5" s="1"/>
  <c r="T42" i="3"/>
  <c r="U42" i="3"/>
  <c r="O44" i="3"/>
  <c r="S43" i="3"/>
  <c r="F40" i="5" l="1"/>
  <c r="E40" i="5" s="1"/>
  <c r="T43" i="3"/>
  <c r="U43" i="3"/>
  <c r="O45" i="3"/>
  <c r="S44" i="3"/>
  <c r="F41" i="5" l="1"/>
  <c r="E41" i="5" s="1"/>
  <c r="T44" i="3"/>
  <c r="U44" i="3"/>
  <c r="O46" i="3"/>
  <c r="S45" i="3"/>
  <c r="F42" i="5" l="1"/>
  <c r="E42" i="5" s="1"/>
  <c r="T45" i="3"/>
  <c r="U45" i="3"/>
  <c r="O16" i="3"/>
  <c r="O17" i="3" s="1"/>
  <c r="S46" i="3"/>
  <c r="F43" i="5" l="1"/>
  <c r="E43" i="5" s="1"/>
  <c r="T46" i="3"/>
  <c r="U46" i="3"/>
  <c r="S16" i="3"/>
  <c r="U16" i="3" s="1"/>
  <c r="O18" i="3"/>
  <c r="S17" i="3"/>
  <c r="F44" i="5" l="1"/>
  <c r="E44" i="5" s="1"/>
  <c r="T17" i="3"/>
  <c r="U17" i="3"/>
  <c r="T16" i="3"/>
  <c r="S18" i="3"/>
  <c r="O19" i="3"/>
  <c r="O20" i="3" s="1"/>
  <c r="F45" i="5" l="1"/>
  <c r="E45" i="5" s="1"/>
  <c r="T18" i="3"/>
  <c r="U18" i="3"/>
  <c r="S19" i="3"/>
  <c r="S20" i="3"/>
  <c r="F46" i="5" l="1"/>
  <c r="E46" i="5" s="1"/>
  <c r="T20" i="3"/>
  <c r="B1" i="3" s="1"/>
  <c r="U20" i="3"/>
  <c r="T19" i="3"/>
  <c r="U19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F47" i="5" l="1"/>
  <c r="E47" i="5" s="1"/>
  <c r="J31" i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48" i="5" l="1"/>
  <c r="E48" i="5" s="1"/>
  <c r="F36" i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49" i="5" l="1"/>
  <c r="E49" i="5" s="1"/>
  <c r="F37" i="1"/>
  <c r="J36" i="1"/>
  <c r="K36" i="1" s="1"/>
  <c r="F50" i="5" l="1"/>
  <c r="E50" i="5" s="1"/>
  <c r="F38" i="1"/>
  <c r="J37" i="1"/>
  <c r="K37" i="1" s="1"/>
  <c r="F51" i="5" l="1"/>
  <c r="E51" i="5" s="1"/>
  <c r="F39" i="1"/>
  <c r="J38" i="1"/>
  <c r="K38" i="1" s="1"/>
  <c r="F52" i="5" l="1"/>
  <c r="E52" i="5" s="1"/>
  <c r="F40" i="1"/>
  <c r="J39" i="1"/>
  <c r="K39" i="1" s="1"/>
  <c r="F53" i="5" l="1"/>
  <c r="E53" i="5" s="1"/>
  <c r="F41" i="1"/>
  <c r="J40" i="1"/>
  <c r="K40" i="1" s="1"/>
  <c r="F54" i="5" l="1"/>
  <c r="E54" i="5" s="1"/>
  <c r="F42" i="1"/>
  <c r="J41" i="1"/>
  <c r="K41" i="1" s="1"/>
  <c r="F55" i="5" l="1"/>
  <c r="E55" i="5" s="1"/>
  <c r="F43" i="1"/>
  <c r="J42" i="1"/>
  <c r="K42" i="1" s="1"/>
  <c r="F56" i="5" l="1"/>
  <c r="E56" i="5" s="1"/>
  <c r="F44" i="1"/>
  <c r="J43" i="1"/>
  <c r="K43" i="1" s="1"/>
  <c r="F57" i="5" l="1"/>
  <c r="E57" i="5" s="1"/>
  <c r="F45" i="1"/>
  <c r="J44" i="1"/>
  <c r="K44" i="1" s="1"/>
  <c r="F58" i="5" l="1"/>
  <c r="E58" i="5" s="1"/>
  <c r="F46" i="1"/>
  <c r="J45" i="1"/>
  <c r="K45" i="1" s="1"/>
  <c r="F59" i="5" l="1"/>
  <c r="E59" i="5" s="1"/>
  <c r="F47" i="1"/>
  <c r="J46" i="1"/>
  <c r="K46" i="1" s="1"/>
  <c r="F60" i="5" l="1"/>
  <c r="E60" i="5" s="1"/>
  <c r="F48" i="1"/>
  <c r="J47" i="1"/>
  <c r="K47" i="1" s="1"/>
  <c r="F61" i="5" l="1"/>
  <c r="E61" i="5" s="1"/>
  <c r="F49" i="1"/>
  <c r="J48" i="1"/>
  <c r="K48" i="1" s="1"/>
  <c r="F62" i="5" l="1"/>
  <c r="E62" i="5" s="1"/>
  <c r="F50" i="1"/>
  <c r="J49" i="1"/>
  <c r="K49" i="1" s="1"/>
  <c r="F63" i="5" l="1"/>
  <c r="E63" i="5" s="1"/>
  <c r="F51" i="1"/>
  <c r="J50" i="1"/>
  <c r="K50" i="1" s="1"/>
  <c r="F64" i="5" l="1"/>
  <c r="E64" i="5" s="1"/>
  <c r="F52" i="1"/>
  <c r="J51" i="1"/>
  <c r="K51" i="1" s="1"/>
  <c r="F65" i="5" l="1"/>
  <c r="E65" i="5" s="1"/>
  <c r="F53" i="1"/>
  <c r="J52" i="1"/>
  <c r="K52" i="1" s="1"/>
  <c r="F66" i="5" l="1"/>
  <c r="E66" i="5" s="1"/>
  <c r="F54" i="1"/>
  <c r="J53" i="1"/>
  <c r="K53" i="1" s="1"/>
  <c r="F67" i="5" l="1"/>
  <c r="E67" i="5" s="1"/>
  <c r="F20" i="1"/>
  <c r="J54" i="1"/>
  <c r="K54" i="1" s="1"/>
  <c r="F68" i="5" l="1"/>
  <c r="E68" i="5" s="1"/>
  <c r="F21" i="1"/>
  <c r="J20" i="1"/>
  <c r="K20" i="1" s="1"/>
  <c r="F69" i="5" l="1"/>
  <c r="E69" i="5" s="1"/>
  <c r="F22" i="1"/>
  <c r="J21" i="1"/>
  <c r="K21" i="1" s="1"/>
  <c r="F70" i="5" l="1"/>
  <c r="E70" i="5" s="1"/>
  <c r="F23" i="1"/>
  <c r="J22" i="1"/>
  <c r="K22" i="1" s="1"/>
  <c r="F71" i="5" l="1"/>
  <c r="E71" i="5" s="1"/>
  <c r="F24" i="1"/>
  <c r="J23" i="1"/>
  <c r="K23" i="1" s="1"/>
  <c r="F72" i="5" l="1"/>
  <c r="E72" i="5" s="1"/>
  <c r="F25" i="1"/>
  <c r="J25" i="1" s="1"/>
  <c r="K25" i="1" s="1"/>
  <c r="J24" i="1"/>
  <c r="K24" i="1" s="1"/>
  <c r="F73" i="5" l="1"/>
  <c r="E73" i="5" s="1"/>
  <c r="B1" i="1"/>
  <c r="F74" i="5" l="1"/>
  <c r="E74" i="5" s="1"/>
  <c r="F75" i="5" l="1"/>
  <c r="E75" i="5" s="1"/>
  <c r="F76" i="5" l="1"/>
  <c r="E76" i="5" s="1"/>
  <c r="F77" i="5" l="1"/>
  <c r="E77" i="5" s="1"/>
  <c r="F78" i="5" l="1"/>
  <c r="E78" i="5" s="1"/>
  <c r="F79" i="5" l="1"/>
  <c r="E79" i="5" s="1"/>
  <c r="F80" i="5" l="1"/>
  <c r="E80" i="5" s="1"/>
  <c r="F81" i="5" l="1"/>
  <c r="E81" i="5" s="1"/>
  <c r="F82" i="5" l="1"/>
  <c r="E82" i="5" s="1"/>
  <c r="F83" i="5" l="1"/>
  <c r="E83" i="5" s="1"/>
  <c r="F84" i="5" l="1"/>
  <c r="E84" i="5" s="1"/>
  <c r="F85" i="5" l="1"/>
  <c r="E85" i="5" s="1"/>
  <c r="F86" i="5" l="1"/>
  <c r="E86" i="5" s="1"/>
  <c r="F87" i="5" l="1"/>
  <c r="E87" i="5" s="1"/>
  <c r="F88" i="5" l="1"/>
  <c r="E88" i="5" s="1"/>
  <c r="F89" i="5" l="1"/>
  <c r="E89" i="5" s="1"/>
  <c r="F90" i="5" l="1"/>
  <c r="E90" i="5" s="1"/>
  <c r="F91" i="5" l="1"/>
  <c r="E91" i="5" s="1"/>
  <c r="F92" i="5" l="1"/>
  <c r="E92" i="5" s="1"/>
  <c r="F93" i="5" l="1"/>
  <c r="E93" i="5" s="1"/>
  <c r="F94" i="5" l="1"/>
  <c r="E94" i="5" s="1"/>
  <c r="F95" i="5" l="1"/>
  <c r="E95" i="5" s="1"/>
  <c r="F96" i="5" l="1"/>
  <c r="E96" i="5" s="1"/>
  <c r="F97" i="5" l="1"/>
  <c r="E97" i="5" s="1"/>
  <c r="F98" i="5" l="1"/>
  <c r="E98" i="5" s="1"/>
  <c r="F99" i="5" l="1"/>
  <c r="E99" i="5" s="1"/>
  <c r="F100" i="5" l="1"/>
  <c r="E100" i="5" s="1"/>
  <c r="F101" i="5" l="1"/>
  <c r="E101" i="5" s="1"/>
  <c r="F102" i="5" l="1"/>
  <c r="E102" i="5" s="1"/>
  <c r="F103" i="5" l="1"/>
  <c r="E103" i="5" s="1"/>
  <c r="F104" i="5" l="1"/>
  <c r="E104" i="5" s="1"/>
  <c r="F105" i="5" l="1"/>
  <c r="E105" i="5" s="1"/>
  <c r="F106" i="5" l="1"/>
  <c r="E106" i="5" s="1"/>
  <c r="F107" i="5" l="1"/>
  <c r="E107" i="5" s="1"/>
  <c r="F108" i="5" l="1"/>
  <c r="E108" i="5" s="1"/>
  <c r="F109" i="5" l="1"/>
  <c r="E109" i="5" s="1"/>
  <c r="F110" i="5" l="1"/>
  <c r="E110" i="5" s="1"/>
  <c r="F111" i="5" l="1"/>
  <c r="E111" i="5" s="1"/>
  <c r="F112" i="5" l="1"/>
  <c r="E112" i="5" s="1"/>
  <c r="F113" i="5" l="1"/>
  <c r="E113" i="5" s="1"/>
  <c r="F114" i="5" l="1"/>
  <c r="E114" i="5" s="1"/>
  <c r="F115" i="5" l="1"/>
  <c r="E115" i="5" s="1"/>
  <c r="F116" i="5" l="1"/>
  <c r="E1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<sst xmlns="http://schemas.openxmlformats.org/spreadsheetml/2006/main" count="132" uniqueCount="52">
  <si>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</si>
  <si>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</si>
  <si>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</si>
  <si>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</si>
  <si>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</si>
  <si>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</si>
  <si>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</si>
  <si>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</si>
  <si>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</si>
  <si>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</si>
  <si>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</si>
  <si>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</si>
  <si>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</si>
  <si>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</si>
  <si>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</si>
  <si>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</si>
  <si>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</si>
  <si>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</si>
  <si>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</si>
  <si>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</si>
  <si>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</si>
  <si>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</si>
  <si>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</si>
  <si>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</si>
  <si>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</si>
  <si>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</si>
  <si>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</si>
  <si>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</si>
  <si>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</si>
  <si>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</si>
  <si>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</si>
  <si>
    <t>car data</t>
  </si>
  <si>
    <t>value</t>
  </si>
  <si>
    <t>unit</t>
  </si>
  <si>
    <t>mass</t>
  </si>
  <si>
    <t>kg</t>
  </si>
  <si>
    <t>frontal area</t>
  </si>
  <si>
    <t>m²</t>
  </si>
  <si>
    <t>Drag coefficient</t>
  </si>
  <si>
    <t>unitless</t>
  </si>
  <si>
    <t>g</t>
  </si>
  <si>
    <t>power output</t>
  </si>
  <si>
    <t>bhp</t>
  </si>
  <si>
    <t>trans efficiency</t>
  </si>
  <si>
    <t>%</t>
  </si>
  <si>
    <t>air density</t>
  </si>
  <si>
    <t>kg/m³</t>
  </si>
  <si>
    <t>dist</t>
  </si>
  <si>
    <t>V</t>
  </si>
  <si>
    <t>ponto</t>
  </si>
  <si>
    <t>np.sqrt(spd_bfr**2 + 2 * dx[index] * ((Power/spd_bfr) - drag) / car_mass)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</si>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</sst>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drag!$E$16:$E$116</c:f>
              <c:numCache>
                <c:formatCode>General</c:formatCode>
                <c:ptCount val="101"/>
                <c:pt idx="0">
                  <c:v>0</c:v>
                </c:pt>
                <c:pt idx="1">
                  <c:v>14.007141035914502</c:v>
                </c:pt>
                <c:pt idx="2">
                  <c:v>23.522238183624207</c:v>
                </c:pt>
                <c:pt idx="3">
                  <c:v>27.94521847074969</c:v>
                </c:pt>
                <c:pt idx="4">
                  <c:v>31.113782821796121</c:v>
                </c:pt>
                <c:pt idx="5">
                  <c:v>33.650471606830685</c:v>
                </c:pt>
                <c:pt idx="6">
                  <c:v>35.789465164206291</c:v>
                </c:pt>
                <c:pt idx="7">
                  <c:v>37.649285479677978</c:v>
                </c:pt>
                <c:pt idx="8">
                  <c:v>39.299685940920376</c:v>
                </c:pt>
                <c:pt idx="9">
                  <c:v>40.785767492382448</c:v>
                </c:pt>
                <c:pt idx="10">
                  <c:v>42.138648592613443</c:v>
                </c:pt>
                <c:pt idx="11">
                  <c:v>43.380851329402049</c:v>
                </c:pt>
                <c:pt idx="12">
                  <c:v>44.529286256720333</c:v>
                </c:pt>
                <c:pt idx="13">
                  <c:v>45.597026507510911</c:v>
                </c:pt>
                <c:pt idx="14">
                  <c:v>46.594421584474723</c:v>
                </c:pt>
                <c:pt idx="15">
                  <c:v>47.529828077804467</c:v>
                </c:pt>
                <c:pt idx="16">
                  <c:v>48.410106765742029</c:v>
                </c:pt>
                <c:pt idx="17">
                  <c:v>49.240971231459042</c:v>
                </c:pt>
                <c:pt idx="18">
                  <c:v>50.027238762977916</c:v>
                </c:pt>
                <c:pt idx="19">
                  <c:v>50.773015004148576</c:v>
                </c:pt>
                <c:pt idx="20">
                  <c:v>51.481832520417143</c:v>
                </c:pt>
                <c:pt idx="21">
                  <c:v>52.156756576995342</c:v>
                </c:pt>
                <c:pt idx="22">
                  <c:v>52.80046712294417</c:v>
                </c:pt>
                <c:pt idx="23">
                  <c:v>53.415323200825249</c:v>
                </c:pt>
                <c:pt idx="24">
                  <c:v>54.003414169492011</c:v>
                </c:pt>
                <c:pt idx="25">
                  <c:v>54.566600890751594</c:v>
                </c:pt>
                <c:pt idx="26">
                  <c:v>55.106549179053189</c:v>
                </c:pt>
                <c:pt idx="27">
                  <c:v>55.624757216535208</c:v>
                </c:pt>
                <c:pt idx="28">
                  <c:v>56.12257821068232</c:v>
                </c:pt>
                <c:pt idx="29">
                  <c:v>56.601239264597261</c:v>
                </c:pt>
                <c:pt idx="30">
                  <c:v>57.061857204804134</c:v>
                </c:pt>
                <c:pt idx="31">
                  <c:v>57.505451944544973</c:v>
                </c:pt>
                <c:pt idx="32">
                  <c:v>57.932957835271708</c:v>
                </c:pt>
                <c:pt idx="33">
                  <c:v>58.34523336405875</c:v>
                </c:pt>
                <c:pt idx="34">
                  <c:v>58.743069481934768</c:v>
                </c:pt>
                <c:pt idx="35">
                  <c:v>59.127196791931809</c:v>
                </c:pt>
                <c:pt idx="36">
                  <c:v>59.498291781847783</c:v>
                </c:pt>
                <c:pt idx="37">
                  <c:v>59.856982252305706</c:v>
                </c:pt>
                <c:pt idx="38">
                  <c:v>60.203852063453859</c:v>
                </c:pt>
                <c:pt idx="39">
                  <c:v>60.539445301937803</c:v>
                </c:pt>
                <c:pt idx="40">
                  <c:v>60.86426995235167</c:v>
                </c:pt>
                <c:pt idx="41">
                  <c:v>61.178801143307503</c:v>
                </c:pt>
                <c:pt idx="42">
                  <c:v>61.483484026834326</c:v>
                </c:pt>
                <c:pt idx="43">
                  <c:v>61.778736340485025</c:v>
                </c:pt>
                <c:pt idx="44">
                  <c:v>62.064950693865221</c:v>
                </c:pt>
                <c:pt idx="45">
                  <c:v>62.342496614973768</c:v>
                </c:pt>
                <c:pt idx="46">
                  <c:v>62.611722386500027</c:v>
                </c:pt>
                <c:pt idx="47">
                  <c:v>62.872956697854704</c:v>
                </c:pt>
                <c:pt idx="48">
                  <c:v>63.126510135056478</c:v>
                </c:pt>
                <c:pt idx="49">
                  <c:v>63.372676527526835</c:v>
                </c:pt>
                <c:pt idx="50">
                  <c:v>63.611734168256284</c:v>
                </c:pt>
                <c:pt idx="51">
                  <c:v>63.843946921613629</c:v>
                </c:pt>
                <c:pt idx="52">
                  <c:v>64.069565231207761</c:v>
                </c:pt>
                <c:pt idx="53">
                  <c:v>64.288827038624191</c:v>
                </c:pt>
                <c:pt idx="54">
                  <c:v>64.501958622500439</c:v>
                </c:pt>
                <c:pt idx="55">
                  <c:v>64.709175366239648</c:v>
                </c:pt>
                <c:pt idx="56">
                  <c:v>64.91068246165878</c:v>
                </c:pt>
                <c:pt idx="57">
                  <c:v>65.106675555002184</c:v>
                </c:pt>
                <c:pt idx="58">
                  <c:v>65.29734134100211</c:v>
                </c:pt>
                <c:pt idx="59">
                  <c:v>65.482858110017304</c:v>
                </c:pt>
                <c:pt idx="60">
                  <c:v>65.663396252714819</c:v>
                </c:pt>
                <c:pt idx="61">
                  <c:v>65.839118726266221</c:v>
                </c:pt>
                <c:pt idx="62">
                  <c:v>66.010181485597812</c:v>
                </c:pt>
                <c:pt idx="63">
                  <c:v>66.176733882855572</c:v>
                </c:pt>
                <c:pt idx="64">
                  <c:v>66.338919037913001</c:v>
                </c:pt>
                <c:pt idx="65">
                  <c:v>66.496874182457233</c:v>
                </c:pt>
                <c:pt idx="66">
                  <c:v>66.650730979930088</c:v>
                </c:pt>
                <c:pt idx="67">
                  <c:v>66.800615823372553</c:v>
                </c:pt>
                <c:pt idx="68">
                  <c:v>66.946650113018293</c:v>
                </c:pt>
                <c:pt idx="69">
                  <c:v>67.088950515302471</c:v>
                </c:pt>
                <c:pt idx="70">
                  <c:v>67.227629204791995</c:v>
                </c:pt>
                <c:pt idx="71">
                  <c:v>67.362794090401152</c:v>
                </c:pt>
                <c:pt idx="72">
                  <c:v>67.494549027129352</c:v>
                </c:pt>
                <c:pt idx="73">
                  <c:v>67.622994014444089</c:v>
                </c:pt>
                <c:pt idx="74">
                  <c:v>67.748225382330716</c:v>
                </c:pt>
                <c:pt idx="75">
                  <c:v>67.870335965939006</c:v>
                </c:pt>
                <c:pt idx="76">
                  <c:v>67.989415269674808</c:v>
                </c:pt>
                <c:pt idx="77">
                  <c:v>68.105549621511258</c:v>
                </c:pt>
                <c:pt idx="78">
                  <c:v>68.218822318227552</c:v>
                </c:pt>
                <c:pt idx="79">
                  <c:v>68.329313762223336</c:v>
                </c:pt>
                <c:pt idx="80">
                  <c:v>68.437101590502692</c:v>
                </c:pt>
                <c:pt idx="81">
                  <c:v>68.542260796372517</c:v>
                </c:pt>
                <c:pt idx="82">
                  <c:v>68.644863844355953</c:v>
                </c:pt>
                <c:pt idx="83">
                  <c:v>68.744980778781013</c:v>
                </c:pt>
                <c:pt idx="84">
                  <c:v>68.842679326468144</c:v>
                </c:pt>
                <c:pt idx="85">
                  <c:v>68.938024993907064</c:v>
                </c:pt>
                <c:pt idx="86">
                  <c:v>69.031081159283076</c:v>
                </c:pt>
                <c:pt idx="87">
                  <c:v>69.12190915968543</c:v>
                </c:pt>
                <c:pt idx="88">
                  <c:v>69.210568373804932</c:v>
                </c:pt>
                <c:pt idx="89">
                  <c:v>69.297116300405392</c:v>
                </c:pt>
                <c:pt idx="90">
                  <c:v>69.381608632831927</c:v>
                </c:pt>
                <c:pt idx="91">
                  <c:v>69.464099329800462</c:v>
                </c:pt>
                <c:pt idx="92">
                  <c:v>69.544640682694535</c:v>
                </c:pt>
                <c:pt idx="93">
                  <c:v>69.62328337957986</c:v>
                </c:pt>
                <c:pt idx="94">
                  <c:v>69.700076566131813</c:v>
                </c:pt>
                <c:pt idx="95">
                  <c:v>69.775067903657586</c:v>
                </c:pt>
                <c:pt idx="96">
                  <c:v>69.848303624382083</c:v>
                </c:pt>
                <c:pt idx="97">
                  <c:v>69.919828584154985</c:v>
                </c:pt>
                <c:pt idx="98">
                  <c:v>69.98968631272605</c:v>
                </c:pt>
                <c:pt idx="99">
                  <c:v>70.057919061725372</c:v>
                </c:pt>
                <c:pt idx="100">
                  <c:v>70.124567850476737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6-4851-88FA-2C6BADA7FD2F}"/>
            </c:ext>
          </c:extLst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E30-9EDE-D4F8D78C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7312"/>
        <c:axId val="481549488"/>
      </c:lineChart>
      <c:catAx>
        <c:axId val="1795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549488"/>
        <c:crosses val="autoZero"/>
        <c:auto val="1"/>
        <c:lblAlgn val="ctr"/>
        <c:lblOffset val="100"/>
        <c:noMultiLvlLbl val="0"/>
      </c:catAx>
      <c:valAx>
        <c:axId val="481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340659</xdr:colOff>
      <xdr:row>14</xdr:row>
      <xdr:rowOff>161364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1878235" y="2671482"/>
          <a:ext cx="10779229" cy="4912589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19</xdr:col>
      <xdr:colOff>177501</xdr:colOff>
      <xdr:row>12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10</xdr:row>
      <xdr:rowOff>34290</xdr:rowOff>
    </xdr:from>
    <xdr:to>
      <xdr:col>15</xdr:col>
      <xdr:colOff>472440</xdr:colOff>
      <xdr:row>25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AAFF8-A03F-4B20-A8C3-311CC52A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topLeftCell="I13" zoomScale="85" zoomScaleNormal="85" workbookViewId="0">
      <selection activeCell="L22" sqref="L22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W46"/>
  <sheetViews>
    <sheetView topLeftCell="I11" zoomScaleNormal="100" workbookViewId="0">
      <selection activeCell="Z22" sqref="Z22"/>
    </sheetView>
  </sheetViews>
  <sheetFormatPr defaultRowHeight="14.4" x14ac:dyDescent="0.3"/>
  <cols>
    <col min="1" max="1" width="14.44140625" customWidth="1"/>
    <col min="4" max="4" width="2.10937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0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3" x14ac:dyDescent="0.3">
      <c r="A17" s="3">
        <v>1</v>
      </c>
      <c r="B17">
        <v>50</v>
      </c>
      <c r="C17">
        <v>0</v>
      </c>
      <c r="D17" t="s">
        <v>7</v>
      </c>
      <c r="E17">
        <f>SQRT((B18-B16)^2+(C18-C16)^2)</f>
        <v>100</v>
      </c>
      <c r="F17">
        <f>SQRT((B18-B17)^2+(C18-C17)^2)</f>
        <v>50</v>
      </c>
      <c r="G17">
        <f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2">SQRT(Q18^2+2*9.81*$B$3*SQRT(($B18-$B17)^2+($C18-$C17)^2))</f>
        <v>76.688740410456987</v>
      </c>
      <c r="R17" s="2">
        <f t="shared" ref="R17:R35" si="3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3" x14ac:dyDescent="0.3">
      <c r="A18" s="3">
        <v>2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ref="G18:G46" si="4">SQRT((B18-B17)^2+(C18-C17)^2)</f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5">SQRT((B18-B17)^2+(C18-C17)^2)</f>
        <v>50</v>
      </c>
      <c r="M18">
        <f>M17+Tabela134[[#This Row],[dx]]</f>
        <v>100</v>
      </c>
      <c r="N18">
        <v>0</v>
      </c>
      <c r="O18" s="2">
        <f t="shared" ref="O18:O19" si="6">SQRT(O17^2+2*9.81*$B$3*SQRT((B18-B17)^2+(C18-C17)^2))</f>
        <v>145.20786589803393</v>
      </c>
      <c r="P18" s="2">
        <f t="shared" ref="P18:P37" si="7">SQRT(P17^2+2*9.81*$B$3*SQRT(($B18-$B17)^2+($C18-$C17)^2))</f>
        <v>88.709409109132423</v>
      </c>
      <c r="Q18" s="2">
        <f t="shared" si="2"/>
        <v>70.001163602774909</v>
      </c>
      <c r="R18" s="2">
        <f t="shared" si="3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3" x14ac:dyDescent="0.3">
      <c r="A19" s="3">
        <v>3</v>
      </c>
      <c r="B19">
        <v>150</v>
      </c>
      <c r="C19">
        <v>0</v>
      </c>
      <c r="D19" t="s">
        <v>7</v>
      </c>
      <c r="E19">
        <f t="shared" ref="E19:E46" si="8">SQRT((B20-B18)^2+(C20-C18)^2)</f>
        <v>100</v>
      </c>
      <c r="F19">
        <f t="shared" si="0"/>
        <v>50</v>
      </c>
      <c r="G19">
        <f t="shared" si="4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5"/>
        <v>50</v>
      </c>
      <c r="M19">
        <f>M18+Tabela134[[#This Row],[dx]]</f>
        <v>150</v>
      </c>
      <c r="N19">
        <v>0</v>
      </c>
      <c r="O19" s="2">
        <f t="shared" si="6"/>
        <v>148.54738071962564</v>
      </c>
      <c r="P19" s="2">
        <f t="shared" si="7"/>
        <v>94.076348060984103</v>
      </c>
      <c r="Q19" s="2">
        <f t="shared" si="2"/>
        <v>62.60321801427191</v>
      </c>
      <c r="R19" s="2">
        <f t="shared" si="3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3" x14ac:dyDescent="0.3">
      <c r="A20" s="3">
        <v>4</v>
      </c>
      <c r="B20">
        <v>200</v>
      </c>
      <c r="C20">
        <v>0</v>
      </c>
      <c r="D20" t="s">
        <v>7</v>
      </c>
      <c r="E20">
        <f t="shared" si="8"/>
        <v>100</v>
      </c>
      <c r="F20">
        <f t="shared" si="0"/>
        <v>50</v>
      </c>
      <c r="G20">
        <f t="shared" si="4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5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7"/>
        <v>99.153211064954561</v>
      </c>
      <c r="Q20" s="2">
        <f>SQRT(Q21^2+2*9.81*$B$3*SQRT(($B20-$B21)^2+($C20-$C21)^2))</f>
        <v>54.204823639067946</v>
      </c>
      <c r="R20" s="2">
        <f t="shared" si="3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  <c r="W20">
        <f>SQRT(Q21^2+2*9.81*$B$3*SQRT(($B20-$B21)^2+($C20-$C21)^2))</f>
        <v>54.204823639067946</v>
      </c>
    </row>
    <row r="21" spans="1:23" x14ac:dyDescent="0.3">
      <c r="A21" s="3">
        <v>5</v>
      </c>
      <c r="B21">
        <v>250</v>
      </c>
      <c r="C21">
        <v>0</v>
      </c>
      <c r="D21" t="s">
        <v>7</v>
      </c>
      <c r="E21">
        <f t="shared" si="8"/>
        <v>98.704410744923138</v>
      </c>
      <c r="F21">
        <f t="shared" si="0"/>
        <v>49.480356713573705</v>
      </c>
      <c r="G21">
        <f t="shared" si="4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5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7"/>
        <v>103.98249499070229</v>
      </c>
      <c r="Q21" s="2">
        <f>SQRT(9.81*$B$3*Tabela134[[#This Row],[R]])</f>
        <v>44.239833925348982</v>
      </c>
      <c r="R21" s="2">
        <f t="shared" si="3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  <c r="W21" s="2">
        <f>SQRT(9.81*$B$3*K21)</f>
        <v>44.239833925348982</v>
      </c>
    </row>
    <row r="22" spans="1:23" x14ac:dyDescent="0.3">
      <c r="A22" s="3">
        <v>6</v>
      </c>
      <c r="B22">
        <v>297.94254999999998</v>
      </c>
      <c r="C22">
        <v>12.24</v>
      </c>
      <c r="D22" t="s">
        <v>8</v>
      </c>
      <c r="E22">
        <f t="shared" si="8"/>
        <v>95.887764600078128</v>
      </c>
      <c r="F22">
        <f t="shared" si="0"/>
        <v>49.484263513792939</v>
      </c>
      <c r="G22">
        <f t="shared" si="4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5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7"/>
        <v>108.5502826491564</v>
      </c>
      <c r="Q22" s="5">
        <f>SQRT(9.81*$B$3*Tabela134[[#This Row],[R]])</f>
        <v>31.320685539376697</v>
      </c>
      <c r="R22" s="2">
        <f t="shared" si="3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  <c r="W22" s="2"/>
    </row>
    <row r="23" spans="1:23" x14ac:dyDescent="0.3">
      <c r="A23" s="3">
        <v>7</v>
      </c>
      <c r="B23">
        <v>334.15</v>
      </c>
      <c r="C23">
        <v>45.97</v>
      </c>
      <c r="D23" t="s">
        <v>8</v>
      </c>
      <c r="E23">
        <f t="shared" si="8"/>
        <v>95.889978493597056</v>
      </c>
      <c r="F23">
        <f t="shared" si="0"/>
        <v>49.483346693609974</v>
      </c>
      <c r="G23">
        <f t="shared" si="4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5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7"/>
        <v>112.93380854886796</v>
      </c>
      <c r="Q23" s="2">
        <f>SQRT(9.81*$B$3*Tabela134[[#This Row],[R]])</f>
        <v>31.319447940880266</v>
      </c>
      <c r="R23" s="2">
        <f t="shared" si="3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3" x14ac:dyDescent="0.3">
      <c r="A24" s="3">
        <v>8</v>
      </c>
      <c r="B24">
        <v>349.75</v>
      </c>
      <c r="C24">
        <v>92.93</v>
      </c>
      <c r="D24" t="s">
        <v>8</v>
      </c>
      <c r="E24">
        <f t="shared" si="8"/>
        <v>95.880018773465011</v>
      </c>
      <c r="F24">
        <f t="shared" si="0"/>
        <v>49.47256613518244</v>
      </c>
      <c r="G24">
        <f t="shared" si="4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5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7"/>
        <v>117.1533540940292</v>
      </c>
      <c r="Q24" s="2">
        <f>SQRT(9.81*$B$3*Tabela134[[#This Row],[R]])</f>
        <v>31.321038248323433</v>
      </c>
      <c r="R24" s="2">
        <f t="shared" si="3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3" x14ac:dyDescent="0.3">
      <c r="A25" s="3">
        <v>9</v>
      </c>
      <c r="B25">
        <v>340.93</v>
      </c>
      <c r="C25">
        <v>141.61000000000001</v>
      </c>
      <c r="D25" t="s">
        <v>8</v>
      </c>
      <c r="E25">
        <f t="shared" si="8"/>
        <v>95.876808457520113</v>
      </c>
      <c r="F25">
        <f t="shared" si="0"/>
        <v>49.479454321970842</v>
      </c>
      <c r="G25">
        <f t="shared" si="4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5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7"/>
        <v>121.22524540314723</v>
      </c>
      <c r="Q25" s="2">
        <f>SQRT(9.81*$B$3*Tabela134[[#This Row],[R]])</f>
        <v>31.321828238181784</v>
      </c>
      <c r="R25" s="2">
        <f t="shared" si="3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3" x14ac:dyDescent="0.3">
      <c r="A26" s="3">
        <v>10</v>
      </c>
      <c r="B26">
        <v>309.85000000000002</v>
      </c>
      <c r="C26">
        <v>180.11</v>
      </c>
      <c r="D26" t="s">
        <v>8</v>
      </c>
      <c r="E26">
        <f t="shared" si="8"/>
        <v>96.357013756135061</v>
      </c>
      <c r="F26">
        <f t="shared" si="0"/>
        <v>50.003944844382055</v>
      </c>
      <c r="G26">
        <f t="shared" si="4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5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7"/>
        <v>125.16527879907565</v>
      </c>
      <c r="Q26" s="2">
        <f>SQRT(9.81*$B$3*Tabela134[[#This Row],[R]])</f>
        <v>31.319592093726918</v>
      </c>
      <c r="R26" s="2">
        <f t="shared" si="3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3" x14ac:dyDescent="0.3">
      <c r="A27" s="3">
        <v>11</v>
      </c>
      <c r="B27">
        <v>263.58</v>
      </c>
      <c r="C27">
        <v>199.07</v>
      </c>
      <c r="D27" t="s">
        <v>8</v>
      </c>
      <c r="E27">
        <f t="shared" si="8"/>
        <v>81.638781225591586</v>
      </c>
      <c r="F27">
        <f t="shared" si="0"/>
        <v>33.396510296736089</v>
      </c>
      <c r="G27">
        <f t="shared" si="4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5"/>
        <v>50.003944844382055</v>
      </c>
      <c r="M27">
        <f>M26+Tabela134[[#This Row],[dx]]</f>
        <v>547.40393222251191</v>
      </c>
      <c r="N27">
        <v>100</v>
      </c>
      <c r="O27" s="4">
        <f>SQRT(9.81*$B$3*Tabela134[[#This Row],[R]])</f>
        <v>31.325471087999407</v>
      </c>
      <c r="P27" s="2">
        <f t="shared" si="7"/>
        <v>129.024898429323</v>
      </c>
      <c r="Q27" s="2">
        <f>SQRT(9.81*$B$3*Tabela134[[#This Row],[R]])</f>
        <v>31.325471087999407</v>
      </c>
      <c r="R27" s="2">
        <f t="shared" si="3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  <c r="W27" s="2"/>
    </row>
    <row r="28" spans="1:23" x14ac:dyDescent="0.3">
      <c r="A28" s="3">
        <v>12</v>
      </c>
      <c r="B28">
        <v>230.2</v>
      </c>
      <c r="C28">
        <v>198.02</v>
      </c>
      <c r="D28" t="s">
        <v>9</v>
      </c>
      <c r="E28">
        <f t="shared" si="8"/>
        <v>83.114466851445286</v>
      </c>
      <c r="F28">
        <f t="shared" si="0"/>
        <v>49.999900999901982</v>
      </c>
      <c r="G28">
        <f t="shared" si="4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5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7"/>
        <v>131.53959079577174</v>
      </c>
      <c r="Q28" s="2">
        <f>SQRT(9.81*$B$3*Tabela134[[#This Row],[R]])</f>
        <v>49.395759208614862</v>
      </c>
      <c r="R28" s="2">
        <f t="shared" si="3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  <c r="W28" s="2">
        <f t="shared" ref="W28" si="9">SQRT(9.81*$B$3*K28)</f>
        <v>49.395759208614862</v>
      </c>
    </row>
    <row r="29" spans="1:23" x14ac:dyDescent="0.3">
      <c r="A29" s="3">
        <v>13</v>
      </c>
      <c r="B29">
        <v>181.19</v>
      </c>
      <c r="C29">
        <v>188.12</v>
      </c>
      <c r="D29" t="s">
        <v>9</v>
      </c>
      <c r="E29">
        <f t="shared" si="8"/>
        <v>99.999801999803964</v>
      </c>
      <c r="F29">
        <f t="shared" si="0"/>
        <v>49.999900999901982</v>
      </c>
      <c r="G29">
        <f t="shared" si="4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5"/>
        <v>49.999900999901982</v>
      </c>
      <c r="M29">
        <f>M28+Tabela134[[#This Row],[dx]]</f>
        <v>630.80034351915003</v>
      </c>
      <c r="N29">
        <v>0</v>
      </c>
      <c r="O29" s="2">
        <f t="shared" ref="O29:O46" si="10">SQRT(O28^2+2*9.81*$B$3*SQRT((B29-B28)^2+(C29-C28)^2))</f>
        <v>51.161731093905786</v>
      </c>
      <c r="P29" s="2">
        <f t="shared" si="7"/>
        <v>135.21709213090318</v>
      </c>
      <c r="Q29" s="2">
        <f t="shared" ref="Q29:R45" si="11">SQRT(Q30^2+2*9.81*$B$3*SQRT(($B30-$B29)^2+($C30-$C29)^2))</f>
        <v>152.86583822384497</v>
      </c>
      <c r="R29" s="2">
        <f t="shared" si="3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  <c r="W29">
        <f>SQRT(Q30^2+2*9.81*$B$3*SQRT(($B29-$B30)^2+($C29-$C30)^2))</f>
        <v>152.86583822384497</v>
      </c>
    </row>
    <row r="30" spans="1:23" x14ac:dyDescent="0.3">
      <c r="A30" s="3">
        <v>14</v>
      </c>
      <c r="B30">
        <v>132.18</v>
      </c>
      <c r="C30">
        <v>178.22</v>
      </c>
      <c r="D30" t="s">
        <v>9</v>
      </c>
      <c r="E30">
        <f t="shared" si="8"/>
        <v>99.999801999803978</v>
      </c>
      <c r="F30">
        <f t="shared" si="0"/>
        <v>49.999900999901996</v>
      </c>
      <c r="G30">
        <f t="shared" si="4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5"/>
        <v>49.999900999901982</v>
      </c>
      <c r="M30">
        <f>M29+Tabela134[[#This Row],[dx]]</f>
        <v>680.80024451905206</v>
      </c>
      <c r="N30">
        <v>0</v>
      </c>
      <c r="O30" s="2">
        <f t="shared" si="10"/>
        <v>59.987671951353498</v>
      </c>
      <c r="P30" s="2">
        <f t="shared" si="7"/>
        <v>138.79719039647463</v>
      </c>
      <c r="Q30" s="2">
        <f t="shared" si="11"/>
        <v>149.62274706160377</v>
      </c>
      <c r="R30" s="2">
        <f t="shared" si="3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  <c r="W30">
        <f>SQRT(Q31^2+2*9.81*$B$3*SQRT(($B30-$B31)^2+($C30-$C31)^2))</f>
        <v>149.62274706160377</v>
      </c>
    </row>
    <row r="31" spans="1:23" x14ac:dyDescent="0.3">
      <c r="A31" s="3">
        <v>15</v>
      </c>
      <c r="B31">
        <v>83.17</v>
      </c>
      <c r="C31">
        <v>168.32</v>
      </c>
      <c r="D31" t="s">
        <v>9</v>
      </c>
      <c r="E31">
        <f t="shared" si="8"/>
        <v>99.999801999803992</v>
      </c>
      <c r="F31">
        <f t="shared" si="0"/>
        <v>49.999900999901996</v>
      </c>
      <c r="G31">
        <f t="shared" si="4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5"/>
        <v>49.999900999901996</v>
      </c>
      <c r="M31">
        <f>M30+Tabela134[[#This Row],[dx]]</f>
        <v>730.80014551895408</v>
      </c>
      <c r="N31">
        <v>0</v>
      </c>
      <c r="O31" s="2">
        <f t="shared" si="10"/>
        <v>67.672142302141438</v>
      </c>
      <c r="P31" s="2">
        <f t="shared" si="7"/>
        <v>142.28723807697341</v>
      </c>
      <c r="Q31" s="2">
        <f t="shared" si="11"/>
        <v>146.30778646621164</v>
      </c>
      <c r="R31" s="2">
        <f t="shared" si="3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  <c r="W31">
        <f>SQRT(Q32^2+2*9.81*$B$3*SQRT(($B31-$B32)^2+($C31-$C32)^2))</f>
        <v>146.30778646621164</v>
      </c>
    </row>
    <row r="32" spans="1:23" x14ac:dyDescent="0.3">
      <c r="A32" s="3">
        <v>16</v>
      </c>
      <c r="B32">
        <v>34.159999999999997</v>
      </c>
      <c r="C32">
        <v>158.41999999999999</v>
      </c>
      <c r="D32" t="s">
        <v>9</v>
      </c>
      <c r="E32">
        <f t="shared" si="8"/>
        <v>100.00178248411375</v>
      </c>
      <c r="F32">
        <f t="shared" si="0"/>
        <v>50.00188196458209</v>
      </c>
      <c r="G32">
        <f t="shared" si="4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5"/>
        <v>49.999900999901996</v>
      </c>
      <c r="M32">
        <f>M31+Tabela134[[#This Row],[dx]]</f>
        <v>780.80004651885611</v>
      </c>
      <c r="N32">
        <v>0</v>
      </c>
      <c r="O32" s="2">
        <f t="shared" si="10"/>
        <v>74.568873542379308</v>
      </c>
      <c r="P32" s="2">
        <f t="shared" si="7"/>
        <v>145.69370671786544</v>
      </c>
      <c r="Q32" s="2">
        <f t="shared" si="11"/>
        <v>142.91595545293222</v>
      </c>
      <c r="R32" s="2">
        <f t="shared" si="3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17</v>
      </c>
      <c r="B33">
        <v>-14.85</v>
      </c>
      <c r="C33">
        <v>148.51</v>
      </c>
      <c r="D33" t="s">
        <v>9</v>
      </c>
      <c r="E33">
        <f t="shared" si="8"/>
        <v>100.00178248411375</v>
      </c>
      <c r="F33">
        <f t="shared" si="0"/>
        <v>49.999900999901982</v>
      </c>
      <c r="G33">
        <f t="shared" si="4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5"/>
        <v>50.00188196458209</v>
      </c>
      <c r="M33">
        <f>M32+Tabela134[[#This Row],[dx]]</f>
        <v>830.80192848343825</v>
      </c>
      <c r="N33">
        <v>0</v>
      </c>
      <c r="O33" s="2">
        <f t="shared" si="10"/>
        <v>80.87987280853288</v>
      </c>
      <c r="P33" s="2">
        <f t="shared" si="7"/>
        <v>149.02245837905269</v>
      </c>
      <c r="Q33" s="2">
        <f t="shared" si="11"/>
        <v>139.44150529479882</v>
      </c>
      <c r="R33" s="2">
        <f t="shared" si="3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18</v>
      </c>
      <c r="B34">
        <v>-63.86</v>
      </c>
      <c r="C34">
        <v>138.61000000000001</v>
      </c>
      <c r="D34" t="s">
        <v>9</v>
      </c>
      <c r="E34">
        <f t="shared" si="8"/>
        <v>99.999801999803992</v>
      </c>
      <c r="F34">
        <f t="shared" si="0"/>
        <v>49.999900999901996</v>
      </c>
      <c r="G34">
        <f t="shared" si="4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5"/>
        <v>49.999900999901982</v>
      </c>
      <c r="M34">
        <f>M33+Tabela134[[#This Row],[dx]]</f>
        <v>880.80182948334027</v>
      </c>
      <c r="N34">
        <v>0</v>
      </c>
      <c r="O34" s="2">
        <f t="shared" si="10"/>
        <v>86.732646005656562</v>
      </c>
      <c r="P34" s="2">
        <f t="shared" si="7"/>
        <v>152.278334502826</v>
      </c>
      <c r="Q34" s="2">
        <f t="shared" si="11"/>
        <v>135.87838437831576</v>
      </c>
      <c r="R34" s="2">
        <f t="shared" si="3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19</v>
      </c>
      <c r="B35">
        <v>-112.87</v>
      </c>
      <c r="C35">
        <v>128.71</v>
      </c>
      <c r="D35" t="s">
        <v>9</v>
      </c>
      <c r="E35">
        <f t="shared" si="8"/>
        <v>99.999801999803978</v>
      </c>
      <c r="F35">
        <f t="shared" si="0"/>
        <v>49.999900999901982</v>
      </c>
      <c r="G35">
        <f t="shared" si="4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5"/>
        <v>49.999900999901996</v>
      </c>
      <c r="M35">
        <f>M34+Tabela134[[#This Row],[dx]]</f>
        <v>930.8017304832423</v>
      </c>
      <c r="N35">
        <v>0</v>
      </c>
      <c r="O35" s="2">
        <f t="shared" si="10"/>
        <v>92.214694820080666</v>
      </c>
      <c r="P35" s="2">
        <f t="shared" si="7"/>
        <v>155.46603878845258</v>
      </c>
      <c r="Q35" s="2">
        <f t="shared" si="11"/>
        <v>132.2192772769661</v>
      </c>
      <c r="R35" s="2">
        <f t="shared" si="3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20</v>
      </c>
      <c r="B36">
        <v>-161.88</v>
      </c>
      <c r="C36">
        <v>118.81</v>
      </c>
      <c r="D36" t="s">
        <v>9</v>
      </c>
      <c r="E36">
        <f t="shared" si="8"/>
        <v>99.999801999803964</v>
      </c>
      <c r="F36">
        <f t="shared" si="0"/>
        <v>49.999900999901982</v>
      </c>
      <c r="G36">
        <f t="shared" si="4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5"/>
        <v>49.999900999901982</v>
      </c>
      <c r="M36">
        <f>M35+Tabela134[[#This Row],[dx]]</f>
        <v>980.80163148314432</v>
      </c>
      <c r="N36">
        <v>0</v>
      </c>
      <c r="O36" s="2">
        <f t="shared" si="10"/>
        <v>97.388644093542482</v>
      </c>
      <c r="P36" s="2">
        <f t="shared" si="7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21</v>
      </c>
      <c r="B37">
        <v>-210.89</v>
      </c>
      <c r="C37">
        <v>108.91</v>
      </c>
      <c r="D37" t="s">
        <v>9</v>
      </c>
      <c r="E37">
        <f t="shared" si="8"/>
        <v>99.999801999803964</v>
      </c>
      <c r="F37">
        <f t="shared" si="0"/>
        <v>49.999900999901982</v>
      </c>
      <c r="G37">
        <f t="shared" si="4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5"/>
        <v>49.999900999901982</v>
      </c>
      <c r="M37">
        <f>M36+Tabela134[[#This Row],[dx]]</f>
        <v>1030.8015324830462</v>
      </c>
      <c r="N37">
        <v>0</v>
      </c>
      <c r="O37" s="2">
        <f t="shared" si="10"/>
        <v>102.30125148793032</v>
      </c>
      <c r="P37" s="2">
        <f t="shared" si="7"/>
        <v>161.6529781099278</v>
      </c>
      <c r="Q37" s="2">
        <f t="shared" si="11"/>
        <v>124.57905589787994</v>
      </c>
      <c r="R37" s="2">
        <f t="shared" si="11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22</v>
      </c>
      <c r="B38">
        <v>-259.89999999999998</v>
      </c>
      <c r="C38">
        <v>99.01</v>
      </c>
      <c r="D38" t="s">
        <v>9</v>
      </c>
      <c r="E38">
        <f t="shared" si="8"/>
        <v>94.899249733599035</v>
      </c>
      <c r="F38">
        <f t="shared" si="0"/>
        <v>47.942629256226653</v>
      </c>
      <c r="G38">
        <f t="shared" si="4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5"/>
        <v>49.999900999901982</v>
      </c>
      <c r="M38">
        <f>M37+Tabela134[[#This Row],[dx]]</f>
        <v>1080.8014334829481</v>
      </c>
      <c r="N38">
        <v>0</v>
      </c>
      <c r="O38" s="2">
        <f t="shared" si="10"/>
        <v>106.98852327990532</v>
      </c>
      <c r="P38" s="2">
        <f>SQRT(9.81*$B$3*Tabela134[[#This Row],[R]])</f>
        <v>31.159842742078911</v>
      </c>
      <c r="Q38" s="2">
        <f t="shared" si="11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23</v>
      </c>
      <c r="B39">
        <v>-296.58999999999997</v>
      </c>
      <c r="C39">
        <v>68.150000000000006</v>
      </c>
      <c r="D39" t="s">
        <v>10</v>
      </c>
      <c r="E39">
        <f t="shared" si="8"/>
        <v>84.147606620747098</v>
      </c>
      <c r="F39">
        <f t="shared" si="0"/>
        <v>47.946063446335195</v>
      </c>
      <c r="G39">
        <f t="shared" si="4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5"/>
        <v>47.942629256226653</v>
      </c>
      <c r="M39">
        <f>M38+Tabela134[[#This Row],[dx]]</f>
        <v>1128.7440627391748</v>
      </c>
      <c r="N39">
        <v>50</v>
      </c>
      <c r="O39" s="2">
        <f t="shared" si="10"/>
        <v>111.29770213091558</v>
      </c>
      <c r="P39" s="2">
        <f>SQRT(9.81*$B$3*Tabela134[[#This Row],[R]])</f>
        <v>22.146485596094092</v>
      </c>
      <c r="Q39" s="2">
        <f t="shared" si="11"/>
        <v>116.6117863887774</v>
      </c>
      <c r="R39" s="5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24</v>
      </c>
      <c r="B40">
        <v>-290.44</v>
      </c>
      <c r="C40">
        <v>20.6</v>
      </c>
      <c r="D40" t="s">
        <v>10</v>
      </c>
      <c r="E40">
        <f t="shared" si="8"/>
        <v>82.553319739426584</v>
      </c>
      <c r="F40">
        <f t="shared" si="0"/>
        <v>45.384508370147628</v>
      </c>
      <c r="G40">
        <f t="shared" si="4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5"/>
        <v>47.946063446335195</v>
      </c>
      <c r="M40">
        <f>M39+Tabela134[[#This Row],[dx]]</f>
        <v>1176.6901261855101</v>
      </c>
      <c r="N40">
        <v>50</v>
      </c>
      <c r="O40" s="2">
        <f t="shared" si="10"/>
        <v>115.4464389422173</v>
      </c>
      <c r="P40" s="4">
        <f>SQRT(9.81*$B$3*Tabela134[[#This Row],[R]])</f>
        <v>22.148068498075368</v>
      </c>
      <c r="Q40" s="2">
        <f t="shared" si="11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25</v>
      </c>
      <c r="B41">
        <v>-250</v>
      </c>
      <c r="C41">
        <v>0</v>
      </c>
      <c r="D41" t="s">
        <v>11</v>
      </c>
      <c r="E41">
        <f t="shared" si="8"/>
        <v>92.756420802012414</v>
      </c>
      <c r="F41">
        <f t="shared" si="0"/>
        <v>50</v>
      </c>
      <c r="G41">
        <f t="shared" si="4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5"/>
        <v>45.384508370147628</v>
      </c>
      <c r="M41">
        <f>M40+Tabela134[[#This Row],[dx]]</f>
        <v>1222.0746345556577</v>
      </c>
      <c r="N41">
        <v>0</v>
      </c>
      <c r="O41" s="2">
        <f t="shared" si="10"/>
        <v>119.2406152225885</v>
      </c>
      <c r="P41" s="2">
        <f>SQRT(9.81*$B$3*Tabela134[[#This Row],[R]])</f>
        <v>31.660057872521733</v>
      </c>
      <c r="Q41" s="2">
        <f t="shared" si="11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26</v>
      </c>
      <c r="B42">
        <v>-200</v>
      </c>
      <c r="C42">
        <v>0</v>
      </c>
      <c r="D42" t="s">
        <v>11</v>
      </c>
      <c r="E42">
        <f t="shared" si="8"/>
        <v>100</v>
      </c>
      <c r="F42">
        <f t="shared" si="0"/>
        <v>50</v>
      </c>
      <c r="G42">
        <f t="shared" si="4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5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1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27</v>
      </c>
      <c r="B43">
        <v>-150</v>
      </c>
      <c r="C43">
        <v>0</v>
      </c>
      <c r="D43" t="s">
        <v>11</v>
      </c>
      <c r="E43">
        <f t="shared" si="8"/>
        <v>100</v>
      </c>
      <c r="F43">
        <f t="shared" si="0"/>
        <v>50</v>
      </c>
      <c r="G43">
        <f t="shared" si="4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5"/>
        <v>50</v>
      </c>
      <c r="M43">
        <f>M42+Tabela134[[#This Row],[dx]]</f>
        <v>1322.0746345556577</v>
      </c>
      <c r="N43">
        <v>0</v>
      </c>
      <c r="O43" s="2">
        <f t="shared" si="10"/>
        <v>127.20190375407675</v>
      </c>
      <c r="P43" s="2">
        <f t="shared" ref="P43:P46" si="12">SQRT(P42^2+2*9.81*$B$3*SQRT(($B43-$B42)^2+($C43-$C42)^2))</f>
        <v>54.445929733005983</v>
      </c>
      <c r="Q43" s="2">
        <f t="shared" si="11"/>
        <v>99.021022544419623</v>
      </c>
      <c r="R43" s="2">
        <f t="shared" si="11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28</v>
      </c>
      <c r="B44">
        <v>-100</v>
      </c>
      <c r="C44">
        <v>0</v>
      </c>
      <c r="D44" t="s">
        <v>11</v>
      </c>
      <c r="E44">
        <f t="shared" si="8"/>
        <v>100</v>
      </c>
      <c r="F44">
        <f t="shared" si="0"/>
        <v>50</v>
      </c>
      <c r="G44">
        <f t="shared" si="4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5"/>
        <v>50</v>
      </c>
      <c r="M44">
        <f>M43+Tabela134[[#This Row],[dx]]</f>
        <v>1372.0746345556577</v>
      </c>
      <c r="N44">
        <v>0</v>
      </c>
      <c r="O44" s="2">
        <f t="shared" si="10"/>
        <v>131.00123785163791</v>
      </c>
      <c r="P44" s="2">
        <f t="shared" si="12"/>
        <v>62.81209489016765</v>
      </c>
      <c r="Q44" s="2">
        <f t="shared" si="11"/>
        <v>93.937015631445618</v>
      </c>
      <c r="R44" s="2">
        <f t="shared" si="11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29</v>
      </c>
      <c r="B45">
        <v>-50</v>
      </c>
      <c r="C45">
        <v>0</v>
      </c>
      <c r="D45" t="s">
        <v>11</v>
      </c>
      <c r="E45">
        <f t="shared" si="8"/>
        <v>100</v>
      </c>
      <c r="F45">
        <f t="shared" si="0"/>
        <v>50</v>
      </c>
      <c r="G45">
        <f t="shared" si="4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5"/>
        <v>50</v>
      </c>
      <c r="M45">
        <f>M44+Tabela134[[#This Row],[dx]]</f>
        <v>1422.0746345556577</v>
      </c>
      <c r="N45">
        <v>0</v>
      </c>
      <c r="O45" s="2">
        <f t="shared" si="10"/>
        <v>134.69344571530348</v>
      </c>
      <c r="P45" s="2">
        <f t="shared" si="12"/>
        <v>70.188027928496652</v>
      </c>
      <c r="Q45" s="2">
        <f t="shared" si="11"/>
        <v>88.561633373275455</v>
      </c>
      <c r="R45" s="2">
        <f t="shared" si="11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30</v>
      </c>
      <c r="B46">
        <v>0</v>
      </c>
      <c r="C46">
        <v>0</v>
      </c>
      <c r="D46" t="s">
        <v>11</v>
      </c>
      <c r="E46">
        <f t="shared" si="8"/>
        <v>50</v>
      </c>
      <c r="F46">
        <f t="shared" si="0"/>
        <v>0</v>
      </c>
      <c r="G46">
        <f t="shared" si="4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5"/>
        <v>50</v>
      </c>
      <c r="M46">
        <f>M45+Tabela134[[#This Row],[dx]]</f>
        <v>1472.0746345556577</v>
      </c>
      <c r="N46">
        <v>0</v>
      </c>
      <c r="O46" s="2">
        <f t="shared" si="10"/>
        <v>138.28710828801579</v>
      </c>
      <c r="P46" s="2">
        <f t="shared" si="12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7" sqref="J27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1D61-B0AB-4D2F-B9FF-3A4F36B86095}">
  <dimension ref="A1:I116"/>
  <sheetViews>
    <sheetView tabSelected="1" topLeftCell="A4" workbookViewId="0">
      <selection activeCell="L31" sqref="L31"/>
    </sheetView>
  </sheetViews>
  <sheetFormatPr defaultRowHeight="14.4" x14ac:dyDescent="0.3"/>
  <cols>
    <col min="1" max="1" width="14.109375" bestFit="1" customWidth="1"/>
  </cols>
  <sheetData>
    <row r="1" spans="1:9" x14ac:dyDescent="0.3">
      <c r="A1" s="6" t="s">
        <v>31</v>
      </c>
      <c r="B1" t="s">
        <v>32</v>
      </c>
      <c r="C1" s="6" t="s">
        <v>33</v>
      </c>
    </row>
    <row r="2" spans="1:9" x14ac:dyDescent="0.3">
      <c r="A2" s="6" t="s">
        <v>34</v>
      </c>
      <c r="B2">
        <v>700</v>
      </c>
      <c r="C2" s="6" t="s">
        <v>35</v>
      </c>
    </row>
    <row r="3" spans="1:9" x14ac:dyDescent="0.3">
      <c r="A3" s="6" t="s">
        <v>36</v>
      </c>
      <c r="B3">
        <v>1.54</v>
      </c>
      <c r="C3" s="6" t="s">
        <v>37</v>
      </c>
    </row>
    <row r="4" spans="1:9" x14ac:dyDescent="0.3">
      <c r="A4" s="6" t="s">
        <v>38</v>
      </c>
      <c r="B4">
        <v>0.52500000000000002</v>
      </c>
      <c r="C4" s="6" t="s">
        <v>39</v>
      </c>
    </row>
    <row r="5" spans="1:9" x14ac:dyDescent="0.3">
      <c r="A5" s="6" t="s">
        <v>13</v>
      </c>
      <c r="B5">
        <v>1</v>
      </c>
      <c r="C5" s="6" t="s">
        <v>40</v>
      </c>
    </row>
    <row r="6" spans="1:9" x14ac:dyDescent="0.3">
      <c r="A6" s="6" t="s">
        <v>41</v>
      </c>
      <c r="B6">
        <v>260</v>
      </c>
      <c r="C6" s="6" t="s">
        <v>42</v>
      </c>
    </row>
    <row r="7" spans="1:9" x14ac:dyDescent="0.3">
      <c r="A7" s="6" t="s">
        <v>43</v>
      </c>
      <c r="B7">
        <v>91</v>
      </c>
      <c r="C7" s="6" t="s">
        <v>44</v>
      </c>
      <c r="I7" t="s">
        <v>50</v>
      </c>
    </row>
    <row r="8" spans="1:9" x14ac:dyDescent="0.3">
      <c r="A8" s="6" t="s">
        <v>45</v>
      </c>
      <c r="B8">
        <v>1.23</v>
      </c>
      <c r="C8" s="6" t="s">
        <v>46</v>
      </c>
    </row>
    <row r="15" spans="1:9" x14ac:dyDescent="0.3">
      <c r="A15" t="s">
        <v>49</v>
      </c>
      <c r="B15" t="s">
        <v>5</v>
      </c>
      <c r="C15" t="s">
        <v>6</v>
      </c>
      <c r="D15" t="s">
        <v>47</v>
      </c>
      <c r="E15" t="s">
        <v>48</v>
      </c>
      <c r="F15" t="s">
        <v>51</v>
      </c>
    </row>
    <row r="16" spans="1:9" x14ac:dyDescent="0.3">
      <c r="A16">
        <v>0</v>
      </c>
      <c r="B16">
        <v>0</v>
      </c>
      <c r="C16">
        <v>0</v>
      </c>
      <c r="E16">
        <v>0</v>
      </c>
      <c r="F16">
        <v>0</v>
      </c>
    </row>
    <row r="17" spans="1:6" x14ac:dyDescent="0.3">
      <c r="A17">
        <v>1</v>
      </c>
      <c r="B17">
        <v>10</v>
      </c>
      <c r="C17">
        <v>0</v>
      </c>
      <c r="D17">
        <f>SQRT((B17-B16)^2+(C17-C16)^2)</f>
        <v>10</v>
      </c>
      <c r="E17">
        <f>SQRT(E16^2+2*B5*9.81*D17)</f>
        <v>14.007141035914502</v>
      </c>
      <c r="F17">
        <v>0</v>
      </c>
    </row>
    <row r="18" spans="1:6" x14ac:dyDescent="0.3">
      <c r="A18">
        <v>2</v>
      </c>
      <c r="B18">
        <v>20</v>
      </c>
      <c r="C18">
        <v>0</v>
      </c>
      <c r="D18">
        <f t="shared" ref="D18:D81" si="0">SQRT((B18-B17)^2+(C18-C17)^2)</f>
        <v>10</v>
      </c>
      <c r="E18">
        <f>SQRT(E17^2 + 2 * D18 * (($B$6*745.7*(B7/100)/E17)-F18)/$B$2)</f>
        <v>23.522238183624207</v>
      </c>
      <c r="F18">
        <f>$B$4*$B$8/2*E17^2*$B$3</f>
        <v>97.556035500000007</v>
      </c>
    </row>
    <row r="19" spans="1:6" x14ac:dyDescent="0.3">
      <c r="A19">
        <v>3</v>
      </c>
      <c r="B19">
        <v>30</v>
      </c>
      <c r="C19">
        <v>0</v>
      </c>
      <c r="D19">
        <f t="shared" si="0"/>
        <v>10</v>
      </c>
      <c r="E19">
        <f>SQRT(E18^2 + 2 * D19 * (($B$6*745.7/E18)-F19)/$B$2)</f>
        <v>27.94521847074969</v>
      </c>
      <c r="F19">
        <f>$B$4*$B$8/2*E18^2*$B$3</f>
        <v>275.11383228535846</v>
      </c>
    </row>
    <row r="20" spans="1:6" x14ac:dyDescent="0.3">
      <c r="A20">
        <v>4</v>
      </c>
      <c r="B20">
        <v>40</v>
      </c>
      <c r="C20">
        <v>0</v>
      </c>
      <c r="D20">
        <f t="shared" si="0"/>
        <v>10</v>
      </c>
      <c r="E20">
        <f>SQRT(E19^2 + 2 * D20 * (($B$6*745.7/E19)-F20)/$B$2)</f>
        <v>31.113782821796121</v>
      </c>
      <c r="F20">
        <f>$B$4*$B$8/2*E19^2*$B$3</f>
        <v>388.30247474887955</v>
      </c>
    </row>
    <row r="21" spans="1:6" x14ac:dyDescent="0.3">
      <c r="A21">
        <v>5</v>
      </c>
      <c r="B21">
        <v>50</v>
      </c>
      <c r="C21">
        <v>0</v>
      </c>
      <c r="D21">
        <f t="shared" si="0"/>
        <v>10</v>
      </c>
      <c r="E21">
        <f>SQRT(E20^2 + 2 * D21 * (($B$6*745.7/E20)-F21)/$B$2)</f>
        <v>33.650471606830685</v>
      </c>
      <c r="F21">
        <f>$B$4*$B$8/2*E20^2*$B$3</f>
        <v>481.34977364853921</v>
      </c>
    </row>
    <row r="22" spans="1:6" x14ac:dyDescent="0.3">
      <c r="A22">
        <v>6</v>
      </c>
      <c r="B22">
        <v>60</v>
      </c>
      <c r="C22">
        <v>0</v>
      </c>
      <c r="D22">
        <f t="shared" si="0"/>
        <v>10</v>
      </c>
      <c r="E22">
        <f>SQRT(E21^2 + 2 * D22 * (($B$6*745.7/E21)-F22)/$B$2)</f>
        <v>35.789465164206291</v>
      </c>
      <c r="F22">
        <f>$B$4*$B$8/2*E21^2*$B$3</f>
        <v>563.03766755242759</v>
      </c>
    </row>
    <row r="23" spans="1:6" x14ac:dyDescent="0.3">
      <c r="A23">
        <v>7</v>
      </c>
      <c r="B23">
        <v>70</v>
      </c>
      <c r="C23">
        <v>0</v>
      </c>
      <c r="D23">
        <f t="shared" si="0"/>
        <v>10</v>
      </c>
      <c r="E23">
        <f>SQRT(E22^2 + 2 * D23 * (($B$6*745.7/E22)-F23)/$B$2)</f>
        <v>37.649285479677978</v>
      </c>
      <c r="F23">
        <f>$B$4*$B$8/2*E22^2*$B$3</f>
        <v>636.89165244305639</v>
      </c>
    </row>
    <row r="24" spans="1:6" x14ac:dyDescent="0.3">
      <c r="A24">
        <v>8</v>
      </c>
      <c r="B24">
        <v>80</v>
      </c>
      <c r="C24">
        <v>0</v>
      </c>
      <c r="D24">
        <f t="shared" si="0"/>
        <v>10</v>
      </c>
      <c r="E24">
        <f>SQRT(E23^2 + 2 * D24 * (($B$6*745.7/E23)-F24)/$B$2)</f>
        <v>39.299685940920376</v>
      </c>
      <c r="F24">
        <f>$B$4*$B$8/2*E23^2*$B$3</f>
        <v>704.80441660235192</v>
      </c>
    </row>
    <row r="25" spans="1:6" x14ac:dyDescent="0.3">
      <c r="A25">
        <v>9</v>
      </c>
      <c r="B25">
        <v>90</v>
      </c>
      <c r="C25">
        <v>0</v>
      </c>
      <c r="D25">
        <f t="shared" si="0"/>
        <v>10</v>
      </c>
      <c r="E25">
        <f>SQRT(E24^2 + 2 * D25 * (($B$6*745.7/E24)-F25)/$B$2)</f>
        <v>40.785767492382448</v>
      </c>
      <c r="F25">
        <f>$B$4*$B$8/2*E24^2*$B$3</f>
        <v>767.95062744149755</v>
      </c>
    </row>
    <row r="26" spans="1:6" x14ac:dyDescent="0.3">
      <c r="A26">
        <v>10</v>
      </c>
      <c r="B26">
        <v>100</v>
      </c>
      <c r="C26">
        <v>0</v>
      </c>
      <c r="D26">
        <f t="shared" si="0"/>
        <v>10</v>
      </c>
      <c r="E26">
        <f>SQRT(E25^2 + 2 * D26 * (($B$6*745.7/E25)-F26)/$B$2)</f>
        <v>42.138648592613443</v>
      </c>
      <c r="F26">
        <f>$B$4*$B$8/2*E25^2*$B$3</f>
        <v>827.12741991532437</v>
      </c>
    </row>
    <row r="27" spans="1:6" x14ac:dyDescent="0.3">
      <c r="A27">
        <v>11</v>
      </c>
      <c r="B27">
        <v>110</v>
      </c>
      <c r="C27">
        <v>0</v>
      </c>
      <c r="D27">
        <f t="shared" si="0"/>
        <v>10</v>
      </c>
      <c r="E27">
        <f>SQRT(E26^2 + 2 * D27 * (($B$6*745.7/E26)-F27)/$B$2)</f>
        <v>43.380851329402049</v>
      </c>
      <c r="F27">
        <f>$B$4*$B$8/2*E26^2*$B$3</f>
        <v>882.9098194381819</v>
      </c>
    </row>
    <row r="28" spans="1:6" x14ac:dyDescent="0.3">
      <c r="A28">
        <v>12</v>
      </c>
      <c r="B28">
        <v>120</v>
      </c>
      <c r="C28">
        <v>0</v>
      </c>
      <c r="D28">
        <f t="shared" si="0"/>
        <v>10</v>
      </c>
      <c r="E28">
        <f>SQRT(E27^2 + 2 * D28 * (($B$6*745.7/E27)-F28)/$B$2)</f>
        <v>44.529286256720333</v>
      </c>
      <c r="F28">
        <f>$B$4*$B$8/2*E27^2*$B$3</f>
        <v>935.73156810027024</v>
      </c>
    </row>
    <row r="29" spans="1:6" x14ac:dyDescent="0.3">
      <c r="A29">
        <v>13</v>
      </c>
      <c r="B29">
        <v>130</v>
      </c>
      <c r="C29">
        <v>0</v>
      </c>
      <c r="D29">
        <f t="shared" si="0"/>
        <v>10</v>
      </c>
      <c r="E29">
        <f>SQRT(E28^2 + 2 * D29 * (($B$6*745.7/E28)-F29)/$B$2)</f>
        <v>45.597026507510911</v>
      </c>
      <c r="F29">
        <f>$B$4*$B$8/2*E28^2*$B$3</f>
        <v>985.93119530647868</v>
      </c>
    </row>
    <row r="30" spans="1:6" x14ac:dyDescent="0.3">
      <c r="A30">
        <v>14</v>
      </c>
      <c r="B30">
        <v>140</v>
      </c>
      <c r="C30">
        <v>0</v>
      </c>
      <c r="D30">
        <f t="shared" si="0"/>
        <v>10</v>
      </c>
      <c r="E30">
        <f>SQRT(E29^2 + 2 * D30 * (($B$6*745.7/E29)-F30)/$B$2)</f>
        <v>46.594421584474723</v>
      </c>
      <c r="F30">
        <f>$B$4*$B$8/2*E29^2*$B$3</f>
        <v>1033.7801393923357</v>
      </c>
    </row>
    <row r="31" spans="1:6" x14ac:dyDescent="0.3">
      <c r="A31">
        <v>15</v>
      </c>
      <c r="B31">
        <v>150</v>
      </c>
      <c r="C31">
        <v>0</v>
      </c>
      <c r="D31">
        <f t="shared" si="0"/>
        <v>10</v>
      </c>
      <c r="E31">
        <f>SQRT(E30^2 + 2 * D31 * (($B$6*745.7/E30)-F31)/$B$2)</f>
        <v>47.529828077804467</v>
      </c>
      <c r="F31">
        <f>$B$4*$B$8/2*E30^2*$B$3</f>
        <v>1079.500852655442</v>
      </c>
    </row>
    <row r="32" spans="1:6" x14ac:dyDescent="0.3">
      <c r="A32">
        <v>16</v>
      </c>
      <c r="B32">
        <v>160</v>
      </c>
      <c r="C32">
        <v>0</v>
      </c>
      <c r="D32">
        <f t="shared" si="0"/>
        <v>10</v>
      </c>
      <c r="E32">
        <f>SQRT(E31^2 + 2 * D32 * (($B$6*745.7/E31)-F32)/$B$2)</f>
        <v>48.410106765742029</v>
      </c>
      <c r="F32">
        <f>$B$4*$B$8/2*E31^2*$B$3</f>
        <v>1123.2789666182496</v>
      </c>
    </row>
    <row r="33" spans="1:6" x14ac:dyDescent="0.3">
      <c r="A33">
        <v>17</v>
      </c>
      <c r="B33">
        <v>170</v>
      </c>
      <c r="C33">
        <v>0</v>
      </c>
      <c r="D33">
        <f t="shared" si="0"/>
        <v>10</v>
      </c>
      <c r="E33">
        <f>SQRT(E32^2 + 2 * D33 * (($B$6*745.7/E32)-F33)/$B$2)</f>
        <v>49.240971231459042</v>
      </c>
      <c r="F33">
        <f>$B$4*$B$8/2*E32^2*$B$3</f>
        <v>1165.271758218493</v>
      </c>
    </row>
    <row r="34" spans="1:6" x14ac:dyDescent="0.3">
      <c r="A34">
        <v>18</v>
      </c>
      <c r="B34">
        <v>180</v>
      </c>
      <c r="C34">
        <v>0</v>
      </c>
      <c r="D34">
        <f t="shared" si="0"/>
        <v>10</v>
      </c>
      <c r="E34">
        <f>SQRT(E33^2 + 2 * D34 * (($B$6*745.7/E33)-F34)/$B$2)</f>
        <v>50.027238762977916</v>
      </c>
      <c r="F34">
        <f>$B$4*$B$8/2*E33^2*$B$3</f>
        <v>1205.614217329115</v>
      </c>
    </row>
    <row r="35" spans="1:6" x14ac:dyDescent="0.3">
      <c r="A35">
        <v>19</v>
      </c>
      <c r="B35">
        <v>190</v>
      </c>
      <c r="C35">
        <v>0</v>
      </c>
      <c r="D35">
        <f t="shared" si="0"/>
        <v>10</v>
      </c>
      <c r="E35">
        <f>SQRT(E34^2 + 2 * D35 * (($B$6*745.7/E34)-F35)/$B$2)</f>
        <v>50.773015004148576</v>
      </c>
      <c r="F35">
        <f>$B$4*$B$8/2*E34^2*$B$3</f>
        <v>1244.4235051199078</v>
      </c>
    </row>
    <row r="36" spans="1:6" x14ac:dyDescent="0.3">
      <c r="A36">
        <v>20</v>
      </c>
      <c r="B36">
        <v>200</v>
      </c>
      <c r="C36">
        <v>0</v>
      </c>
      <c r="D36">
        <f t="shared" si="0"/>
        <v>10</v>
      </c>
      <c r="E36">
        <f>SQRT(E35^2 + 2 * D36 * (($B$6*745.7/E35)-F36)/$B$2)</f>
        <v>51.481832520417143</v>
      </c>
      <c r="F36">
        <f>$B$4*$B$8/2*E35^2*$B$3</f>
        <v>1281.802301182383</v>
      </c>
    </row>
    <row r="37" spans="1:6" x14ac:dyDescent="0.3">
      <c r="A37">
        <v>21</v>
      </c>
      <c r="B37">
        <v>210</v>
      </c>
      <c r="C37">
        <v>0</v>
      </c>
      <c r="D37">
        <f t="shared" si="0"/>
        <v>10</v>
      </c>
      <c r="E37">
        <f>SQRT(E36^2 + 2 * D37 * (($B$6*745.7/E36)-F37)/$B$2)</f>
        <v>52.156756576995342</v>
      </c>
      <c r="F37">
        <f>$B$4*$B$8/2*E36^2*$B$3</f>
        <v>1317.841363831782</v>
      </c>
    </row>
    <row r="38" spans="1:6" x14ac:dyDescent="0.3">
      <c r="A38">
        <v>22</v>
      </c>
      <c r="B38">
        <v>220</v>
      </c>
      <c r="C38">
        <v>0</v>
      </c>
      <c r="D38">
        <f t="shared" si="0"/>
        <v>10</v>
      </c>
      <c r="E38">
        <f>SQRT(E37^2 + 2 * D38 * (($B$6*745.7/E37)-F38)/$B$2)</f>
        <v>52.80046712294417</v>
      </c>
      <c r="F38">
        <f>$B$4*$B$8/2*E37^2*$B$3</f>
        <v>1352.6215209969614</v>
      </c>
    </row>
    <row r="39" spans="1:6" x14ac:dyDescent="0.3">
      <c r="A39">
        <v>23</v>
      </c>
      <c r="B39">
        <v>230</v>
      </c>
      <c r="C39">
        <v>0</v>
      </c>
      <c r="D39">
        <f t="shared" si="0"/>
        <v>10</v>
      </c>
      <c r="E39">
        <f>SQRT(E38^2 + 2 * D39 * (($B$6*745.7/E38)-F39)/$B$2)</f>
        <v>53.415323200825249</v>
      </c>
      <c r="F39">
        <f>$B$4*$B$8/2*E38^2*$B$3</f>
        <v>1386.2152410375622</v>
      </c>
    </row>
    <row r="40" spans="1:6" x14ac:dyDescent="0.3">
      <c r="A40">
        <v>24</v>
      </c>
      <c r="B40">
        <v>240</v>
      </c>
      <c r="C40">
        <v>0</v>
      </c>
      <c r="D40">
        <f t="shared" si="0"/>
        <v>10</v>
      </c>
      <c r="E40">
        <f>SQRT(E39^2 + 2 * D40 * (($B$6*745.7/E39)-F40)/$B$2)</f>
        <v>54.003414169492011</v>
      </c>
      <c r="F40">
        <f>$B$4*$B$8/2*E39^2*$B$3</f>
        <v>1418.6878883275917</v>
      </c>
    </row>
    <row r="41" spans="1:6" x14ac:dyDescent="0.3">
      <c r="A41">
        <v>25</v>
      </c>
      <c r="B41">
        <v>250</v>
      </c>
      <c r="C41">
        <v>0</v>
      </c>
      <c r="D41">
        <f t="shared" si="0"/>
        <v>10</v>
      </c>
      <c r="E41">
        <f>SQRT(E40^2 + 2 * D41 * (($B$6*745.7/E40)-F41)/$B$2)</f>
        <v>54.566600890751594</v>
      </c>
      <c r="F41">
        <f>$B$4*$B$8/2*E40^2*$B$3</f>
        <v>1450.0987386437566</v>
      </c>
    </row>
    <row r="42" spans="1:6" x14ac:dyDescent="0.3">
      <c r="A42">
        <v>26</v>
      </c>
      <c r="B42">
        <v>260</v>
      </c>
      <c r="C42">
        <v>0</v>
      </c>
      <c r="D42">
        <f t="shared" si="0"/>
        <v>10</v>
      </c>
      <c r="E42">
        <f>SQRT(E41^2 + 2 * D42 * (($B$6*745.7/E41)-F42)/$B$2)</f>
        <v>55.106549179053189</v>
      </c>
      <c r="F42">
        <f>$B$4*$B$8/2*E41^2*$B$3</f>
        <v>1480.5018090066801</v>
      </c>
    </row>
    <row r="43" spans="1:6" x14ac:dyDescent="0.3">
      <c r="A43">
        <v>27</v>
      </c>
      <c r="B43">
        <v>270</v>
      </c>
      <c r="C43">
        <v>0</v>
      </c>
      <c r="D43">
        <f t="shared" si="0"/>
        <v>10</v>
      </c>
      <c r="E43">
        <f>SQRT(E42^2 + 2 * D43 * (($B$6*745.7/E42)-F43)/$B$2)</f>
        <v>55.624757216535208</v>
      </c>
      <c r="F43">
        <f>$B$4*$B$8/2*E42^2*$B$3</f>
        <v>1509.9465424003852</v>
      </c>
    </row>
    <row r="44" spans="1:6" x14ac:dyDescent="0.3">
      <c r="A44">
        <v>28</v>
      </c>
      <c r="B44">
        <v>280</v>
      </c>
      <c r="C44">
        <v>0</v>
      </c>
      <c r="D44">
        <f t="shared" si="0"/>
        <v>10</v>
      </c>
      <c r="E44">
        <f>SQRT(E43^2 + 2 * D44 * (($B$6*745.7/E43)-F44)/$B$2)</f>
        <v>56.12257821068232</v>
      </c>
      <c r="F44">
        <f>$B$4*$B$8/2*E43^2*$B$3</f>
        <v>1538.4783777005507</v>
      </c>
    </row>
    <row r="45" spans="1:6" x14ac:dyDescent="0.3">
      <c r="A45">
        <v>29</v>
      </c>
      <c r="B45">
        <v>290</v>
      </c>
      <c r="C45">
        <v>0</v>
      </c>
      <c r="D45">
        <f t="shared" si="0"/>
        <v>10</v>
      </c>
      <c r="E45">
        <f>SQRT(E44^2 + 2 * D45 * (($B$6*745.7/E44)-F45)/$B$2)</f>
        <v>56.601239264597261</v>
      </c>
      <c r="F45">
        <f>$B$4*$B$8/2*E44^2*$B$3</f>
        <v>1566.1392278631256</v>
      </c>
    </row>
    <row r="46" spans="1:6" x14ac:dyDescent="0.3">
      <c r="A46">
        <v>30</v>
      </c>
      <c r="B46">
        <v>300</v>
      </c>
      <c r="C46">
        <v>0</v>
      </c>
      <c r="D46">
        <f t="shared" si="0"/>
        <v>10</v>
      </c>
      <c r="E46">
        <f>SQRT(E45^2 + 2 * D46 * (($B$6*745.7/E45)-F46)/$B$2)</f>
        <v>57.061857204804134</v>
      </c>
      <c r="F46">
        <f>$B$4*$B$8/2*E45^2*$B$3</f>
        <v>1592.9678841003595</v>
      </c>
    </row>
    <row r="47" spans="1:6" x14ac:dyDescent="0.3">
      <c r="A47">
        <v>31</v>
      </c>
      <c r="B47">
        <v>310</v>
      </c>
      <c r="C47">
        <v>0</v>
      </c>
      <c r="D47">
        <f t="shared" si="0"/>
        <v>10</v>
      </c>
      <c r="E47">
        <f>SQRT(E46^2 + 2 * D47 * (($B$6*745.7/E46)-F47)/$B$2)</f>
        <v>57.505451944544973</v>
      </c>
      <c r="F47">
        <f>$B$4*$B$8/2*E46^2*$B$3</f>
        <v>1619.0003598248375</v>
      </c>
    </row>
    <row r="48" spans="1:6" x14ac:dyDescent="0.3">
      <c r="A48">
        <v>32</v>
      </c>
      <c r="B48">
        <v>320</v>
      </c>
      <c r="C48">
        <v>0</v>
      </c>
      <c r="D48">
        <f t="shared" si="0"/>
        <v>10</v>
      </c>
      <c r="E48">
        <f>SQRT(E47^2 + 2 * D48 * (($B$6*745.7/E47)-F48)/$B$2)</f>
        <v>57.932957835271708</v>
      </c>
      <c r="F48">
        <f>$B$4*$B$8/2*E47^2*$B$3</f>
        <v>1644.2701851814077</v>
      </c>
    </row>
    <row r="49" spans="1:6" x14ac:dyDescent="0.3">
      <c r="A49">
        <v>33</v>
      </c>
      <c r="B49">
        <v>330</v>
      </c>
      <c r="C49">
        <v>0</v>
      </c>
      <c r="D49">
        <f t="shared" si="0"/>
        <v>10</v>
      </c>
      <c r="E49">
        <f>SQRT(E48^2 + 2 * D49 * (($B$6*745.7/E48)-F49)/$B$2)</f>
        <v>58.34523336405875</v>
      </c>
      <c r="F49">
        <f>$B$4*$B$8/2*E48^2*$B$3</f>
        <v>1668.8086607408609</v>
      </c>
    </row>
    <row r="50" spans="1:6" x14ac:dyDescent="0.3">
      <c r="A50">
        <v>34</v>
      </c>
      <c r="B50">
        <v>340</v>
      </c>
      <c r="C50">
        <v>0</v>
      </c>
      <c r="D50">
        <f t="shared" si="0"/>
        <v>10</v>
      </c>
      <c r="E50">
        <f>SQRT(E49^2 + 2 * D50 * (($B$6*745.7/E49)-F50)/$B$2)</f>
        <v>58.743069481934768</v>
      </c>
      <c r="F50">
        <f>$B$4*$B$8/2*E49^2*$B$3</f>
        <v>1692.6450772076278</v>
      </c>
    </row>
    <row r="51" spans="1:6" x14ac:dyDescent="0.3">
      <c r="A51">
        <v>35</v>
      </c>
      <c r="B51">
        <v>350</v>
      </c>
      <c r="C51">
        <v>0</v>
      </c>
      <c r="D51">
        <f t="shared" si="0"/>
        <v>10</v>
      </c>
      <c r="E51">
        <f>SQRT(E50^2 + 2 * D51 * (($B$6*745.7/E50)-F51)/$B$2)</f>
        <v>59.127196791931809</v>
      </c>
      <c r="F51">
        <f>$B$4*$B$8/2*E50^2*$B$3</f>
        <v>1715.806906661496</v>
      </c>
    </row>
    <row r="52" spans="1:6" x14ac:dyDescent="0.3">
      <c r="A52">
        <v>36</v>
      </c>
      <c r="B52">
        <v>360</v>
      </c>
      <c r="C52">
        <v>0</v>
      </c>
      <c r="D52">
        <f t="shared" si="0"/>
        <v>10</v>
      </c>
      <c r="E52">
        <f>SQRT(E51^2 + 2 * D52 * (($B$6*745.7/E51)-F52)/$B$2)</f>
        <v>59.498291781847783</v>
      </c>
      <c r="F52">
        <f>$B$4*$B$8/2*E51^2*$B$3</f>
        <v>1738.3199698131077</v>
      </c>
    </row>
    <row r="53" spans="1:6" x14ac:dyDescent="0.3">
      <c r="A53">
        <v>37</v>
      </c>
      <c r="B53">
        <v>370</v>
      </c>
      <c r="C53">
        <v>0</v>
      </c>
      <c r="D53">
        <f t="shared" si="0"/>
        <v>10</v>
      </c>
      <c r="E53">
        <f>SQRT(E52^2 + 2 * D53 * (($B$6*745.7/E52)-F53)/$B$2)</f>
        <v>59.856982252305706</v>
      </c>
      <c r="F53">
        <f>$B$4*$B$8/2*E52^2*$B$3</f>
        <v>1760.2085829340024</v>
      </c>
    </row>
    <row r="54" spans="1:6" x14ac:dyDescent="0.3">
      <c r="A54">
        <v>38</v>
      </c>
      <c r="B54">
        <v>380</v>
      </c>
      <c r="C54">
        <v>0</v>
      </c>
      <c r="D54">
        <f t="shared" si="0"/>
        <v>10</v>
      </c>
      <c r="E54">
        <f>SQRT(E53^2 + 2 * D54 * (($B$6*745.7/E53)-F54)/$B$2)</f>
        <v>60.203852063453859</v>
      </c>
      <c r="F54">
        <f>$B$4*$B$8/2*E53^2*$B$3</f>
        <v>1781.4956874721518</v>
      </c>
    </row>
    <row r="55" spans="1:6" x14ac:dyDescent="0.3">
      <c r="A55">
        <v>39</v>
      </c>
      <c r="B55">
        <v>390</v>
      </c>
      <c r="C55">
        <v>0</v>
      </c>
      <c r="D55">
        <f t="shared" si="0"/>
        <v>10</v>
      </c>
      <c r="E55">
        <f>SQRT(E54^2 + 2 * D55 * (($B$6*745.7/E54)-F55)/$B$2)</f>
        <v>60.539445301937803</v>
      </c>
      <c r="F55">
        <f>$B$4*$B$8/2*E54^2*$B$3</f>
        <v>1802.20296484453</v>
      </c>
    </row>
    <row r="56" spans="1:6" x14ac:dyDescent="0.3">
      <c r="A56">
        <v>40</v>
      </c>
      <c r="B56">
        <v>400</v>
      </c>
      <c r="C56">
        <v>0</v>
      </c>
      <c r="D56">
        <f t="shared" si="0"/>
        <v>10</v>
      </c>
      <c r="E56">
        <f>SQRT(E55^2 + 2 * D56 * (($B$6*745.7/E55)-F56)/$B$2)</f>
        <v>60.86426995235167</v>
      </c>
      <c r="F56">
        <f>$B$4*$B$8/2*E55^2*$B$3</f>
        <v>1822.3509384802844</v>
      </c>
    </row>
    <row r="57" spans="1:6" x14ac:dyDescent="0.3">
      <c r="A57">
        <v>41</v>
      </c>
      <c r="B57">
        <v>410</v>
      </c>
      <c r="C57">
        <v>0</v>
      </c>
      <c r="D57">
        <f t="shared" si="0"/>
        <v>10</v>
      </c>
      <c r="E57">
        <f>SQRT(E56^2 + 2 * D57 * (($B$6*745.7/E56)-F57)/$B$2)</f>
        <v>61.178801143307503</v>
      </c>
      <c r="F57">
        <f>$B$4*$B$8/2*E56^2*$B$3</f>
        <v>1841.9590648495507</v>
      </c>
    </row>
    <row r="58" spans="1:6" x14ac:dyDescent="0.3">
      <c r="A58">
        <v>42</v>
      </c>
      <c r="B58">
        <v>420</v>
      </c>
      <c r="C58">
        <v>0</v>
      </c>
      <c r="D58">
        <f t="shared" si="0"/>
        <v>10</v>
      </c>
      <c r="E58">
        <f>SQRT(E57^2 + 2 * D58 * (($B$6*745.7/E57)-F58)/$B$2)</f>
        <v>61.483484026834326</v>
      </c>
      <c r="F58">
        <f>$B$4*$B$8/2*E57^2*$B$3</f>
        <v>1861.0458149370579</v>
      </c>
    </row>
    <row r="59" spans="1:6" x14ac:dyDescent="0.3">
      <c r="A59">
        <v>43</v>
      </c>
      <c r="B59">
        <v>430</v>
      </c>
      <c r="C59">
        <v>0</v>
      </c>
      <c r="D59">
        <f t="shared" si="0"/>
        <v>10</v>
      </c>
      <c r="E59">
        <f>SQRT(E58^2 + 2 * D59 * (($B$6*745.7/E58)-F59)/$B$2)</f>
        <v>61.778736340485025</v>
      </c>
      <c r="F59">
        <f>$B$4*$B$8/2*E58^2*$B$3</f>
        <v>1879.6287473935995</v>
      </c>
    </row>
    <row r="60" spans="1:6" x14ac:dyDescent="0.3">
      <c r="A60">
        <v>44</v>
      </c>
      <c r="B60">
        <v>440</v>
      </c>
      <c r="C60">
        <v>0</v>
      </c>
      <c r="D60">
        <f t="shared" si="0"/>
        <v>10</v>
      </c>
      <c r="E60">
        <f>SQRT(E59^2 + 2 * D60 * (($B$6*745.7/E59)-F60)/$B$2)</f>
        <v>62.064950693865221</v>
      </c>
      <c r="F60">
        <f>$B$4*$B$8/2*E59^2*$B$3</f>
        <v>1897.7245744121217</v>
      </c>
    </row>
    <row r="61" spans="1:6" x14ac:dyDescent="0.3">
      <c r="A61">
        <v>45</v>
      </c>
      <c r="B61">
        <v>450</v>
      </c>
      <c r="C61">
        <v>0</v>
      </c>
      <c r="D61">
        <f t="shared" si="0"/>
        <v>10</v>
      </c>
      <c r="E61">
        <f>SQRT(E60^2 + 2 * D61 * (($B$6*745.7/E60)-F61)/$B$2)</f>
        <v>62.342496614973768</v>
      </c>
      <c r="F61">
        <f>$B$4*$B$8/2*E60^2*$B$3</f>
        <v>1915.3492212208685</v>
      </c>
    </row>
    <row r="62" spans="1:6" x14ac:dyDescent="0.3">
      <c r="A62">
        <v>46</v>
      </c>
      <c r="B62">
        <v>460</v>
      </c>
      <c r="C62">
        <v>0</v>
      </c>
      <c r="D62">
        <f t="shared" si="0"/>
        <v>10</v>
      </c>
      <c r="E62">
        <f>SQRT(E61^2 + 2 * D62 * (($B$6*745.7/E61)-F62)/$B$2)</f>
        <v>62.611722386500027</v>
      </c>
      <c r="F62">
        <f>$B$4*$B$8/2*E61^2*$B$3</f>
        <v>1932.5178799575967</v>
      </c>
    </row>
    <row r="63" spans="1:6" x14ac:dyDescent="0.3">
      <c r="A63">
        <v>47</v>
      </c>
      <c r="B63">
        <v>470</v>
      </c>
      <c r="C63">
        <v>0</v>
      </c>
      <c r="D63">
        <f t="shared" si="0"/>
        <v>10</v>
      </c>
      <c r="E63">
        <f>SQRT(E62^2 + 2 * D63 * (($B$6*745.7/E62)-F63)/$B$2)</f>
        <v>62.872956697854704</v>
      </c>
      <c r="F63">
        <f>$B$4*$B$8/2*E62^2*$B$3</f>
        <v>1949.2450585814584</v>
      </c>
    </row>
    <row r="64" spans="1:6" x14ac:dyDescent="0.3">
      <c r="A64">
        <v>48</v>
      </c>
      <c r="B64">
        <v>480</v>
      </c>
      <c r="C64">
        <v>0</v>
      </c>
      <c r="D64">
        <f t="shared" si="0"/>
        <v>10</v>
      </c>
      <c r="E64">
        <f>SQRT(E63^2 + 2 * D64 * (($B$6*745.7/E63)-F64)/$B$2)</f>
        <v>63.126510135056478</v>
      </c>
      <c r="F64">
        <f>$B$4*$B$8/2*E63^2*$B$3</f>
        <v>1965.5446253889597</v>
      </c>
    </row>
    <row r="65" spans="1:6" x14ac:dyDescent="0.3">
      <c r="A65">
        <v>49</v>
      </c>
      <c r="B65">
        <v>490</v>
      </c>
      <c r="C65">
        <v>0</v>
      </c>
      <c r="D65">
        <f t="shared" si="0"/>
        <v>10</v>
      </c>
      <c r="E65">
        <f>SQRT(E64^2 + 2 * D65 * (($B$6*745.7/E64)-F65)/$B$2)</f>
        <v>63.372676527526835</v>
      </c>
      <c r="F65">
        <f>$B$4*$B$8/2*E64^2*$B$3</f>
        <v>1981.4298496243166</v>
      </c>
    </row>
    <row r="66" spans="1:6" x14ac:dyDescent="0.3">
      <c r="A66">
        <v>50</v>
      </c>
      <c r="B66">
        <v>500</v>
      </c>
      <c r="C66">
        <v>0</v>
      </c>
      <c r="D66">
        <f t="shared" si="0"/>
        <v>10</v>
      </c>
      <c r="E66">
        <f>SQRT(E65^2 + 2 * D66 * (($B$6*745.7/E65)-F66)/$B$2)</f>
        <v>63.611734168256284</v>
      </c>
      <c r="F66">
        <f>$B$4*$B$8/2*E65^2*$B$3</f>
        <v>1996.9134386101223</v>
      </c>
    </row>
    <row r="67" spans="1:6" x14ac:dyDescent="0.3">
      <c r="A67">
        <v>51</v>
      </c>
      <c r="B67">
        <v>510</v>
      </c>
      <c r="C67">
        <v>0</v>
      </c>
      <c r="D67">
        <f t="shared" si="0"/>
        <v>10</v>
      </c>
      <c r="E67">
        <f>SQRT(E66^2 + 2 * D67 * (($B$6*745.7/E66)-F67)/$B$2)</f>
        <v>63.843946921613629</v>
      </c>
      <c r="F67">
        <f>$B$4*$B$8/2*E66^2*$B$3</f>
        <v>2012.007571769459</v>
      </c>
    </row>
    <row r="68" spans="1:6" x14ac:dyDescent="0.3">
      <c r="A68">
        <v>52</v>
      </c>
      <c r="B68">
        <v>520</v>
      </c>
      <c r="C68">
        <v>0</v>
      </c>
      <c r="D68">
        <f t="shared" si="0"/>
        <v>10</v>
      </c>
      <c r="E68">
        <f>SQRT(E67^2 + 2 * D68 * (($B$6*745.7/E67)-F68)/$B$2)</f>
        <v>64.069565231207761</v>
      </c>
      <c r="F68">
        <f>$B$4*$B$8/2*E67^2*$B$3</f>
        <v>2026.7239318638856</v>
      </c>
    </row>
    <row r="69" spans="1:6" x14ac:dyDescent="0.3">
      <c r="A69">
        <v>53</v>
      </c>
      <c r="B69">
        <v>530</v>
      </c>
      <c r="C69">
        <v>0</v>
      </c>
      <c r="D69">
        <f t="shared" si="0"/>
        <v>10</v>
      </c>
      <c r="E69">
        <f>SQRT(E68^2 + 2 * D69 * (($B$6*745.7/E68)-F69)/$B$2)</f>
        <v>64.288827038624191</v>
      </c>
      <c r="F69">
        <f>$B$4*$B$8/2*E68^2*$B$3</f>
        <v>2041.0737337317237</v>
      </c>
    </row>
    <row r="70" spans="1:6" x14ac:dyDescent="0.3">
      <c r="A70">
        <v>54</v>
      </c>
      <c r="B70">
        <v>540</v>
      </c>
      <c r="C70">
        <v>0</v>
      </c>
      <c r="D70">
        <f t="shared" si="0"/>
        <v>10</v>
      </c>
      <c r="E70">
        <f>SQRT(E69^2 + 2 * D70 * (($B$6*745.7/E69)-F70)/$B$2)</f>
        <v>64.501958622500439</v>
      </c>
      <c r="F70">
        <f>$B$4*$B$8/2*E69^2*$B$3</f>
        <v>2055.0677507767182</v>
      </c>
    </row>
    <row r="71" spans="1:6" x14ac:dyDescent="0.3">
      <c r="A71">
        <v>55</v>
      </c>
      <c r="B71">
        <v>550</v>
      </c>
      <c r="C71">
        <v>0</v>
      </c>
      <c r="D71">
        <f t="shared" si="0"/>
        <v>10</v>
      </c>
      <c r="E71">
        <f>SQRT(E70^2 + 2 * D71 * (($B$6*745.7/E70)-F71)/$B$2)</f>
        <v>64.709175366239648</v>
      </c>
      <c r="F71">
        <f>$B$4*$B$8/2*E70^2*$B$3</f>
        <v>2068.7163394275094</v>
      </c>
    </row>
    <row r="72" spans="1:6" x14ac:dyDescent="0.3">
      <c r="A72">
        <v>56</v>
      </c>
      <c r="B72">
        <v>560</v>
      </c>
      <c r="C72">
        <v>0</v>
      </c>
      <c r="D72">
        <f t="shared" si="0"/>
        <v>10</v>
      </c>
      <c r="E72">
        <f>SQRT(E71^2 + 2 * D72 * (($B$6*745.7/E71)-F72)/$B$2)</f>
        <v>64.91068246165878</v>
      </c>
      <c r="F72">
        <f>$B$4*$B$8/2*E71^2*$B$3</f>
        <v>2082.0294617628138</v>
      </c>
    </row>
    <row r="73" spans="1:6" x14ac:dyDescent="0.3">
      <c r="A73">
        <v>57</v>
      </c>
      <c r="B73">
        <v>570</v>
      </c>
      <c r="C73">
        <v>0</v>
      </c>
      <c r="D73">
        <f t="shared" si="0"/>
        <v>10</v>
      </c>
      <c r="E73">
        <f>SQRT(E72^2 + 2 * D73 * (($B$6*745.7/E72)-F73)/$B$2)</f>
        <v>65.106675555002184</v>
      </c>
      <c r="F73">
        <f>$B$4*$B$8/2*E72^2*$B$3</f>
        <v>2095.0167064749467</v>
      </c>
    </row>
    <row r="74" spans="1:6" x14ac:dyDescent="0.3">
      <c r="A74">
        <v>58</v>
      </c>
      <c r="B74">
        <v>580</v>
      </c>
      <c r="C74">
        <v>0</v>
      </c>
      <c r="D74">
        <f t="shared" si="0"/>
        <v>10</v>
      </c>
      <c r="E74">
        <f>SQRT(E73^2 + 2 * D74 * (($B$6*745.7/E73)-F74)/$B$2)</f>
        <v>65.29734134100211</v>
      </c>
      <c r="F74">
        <f>$B$4*$B$8/2*E73^2*$B$3</f>
        <v>2107.6873083251021</v>
      </c>
    </row>
    <row r="75" spans="1:6" x14ac:dyDescent="0.3">
      <c r="A75">
        <v>59</v>
      </c>
      <c r="B75">
        <v>590</v>
      </c>
      <c r="C75">
        <v>0</v>
      </c>
      <c r="D75">
        <f t="shared" si="0"/>
        <v>10</v>
      </c>
      <c r="E75">
        <f>SQRT(E74^2 + 2 * D75 * (($B$6*745.7/E74)-F75)/$B$2)</f>
        <v>65.482858110017304</v>
      </c>
      <c r="F75">
        <f>$B$4*$B$8/2*E74^2*$B$3</f>
        <v>2120.050166226923</v>
      </c>
    </row>
    <row r="76" spans="1:6" x14ac:dyDescent="0.3">
      <c r="A76">
        <v>60</v>
      </c>
      <c r="B76">
        <v>600</v>
      </c>
      <c r="C76">
        <v>0</v>
      </c>
      <c r="D76">
        <f t="shared" si="0"/>
        <v>10</v>
      </c>
      <c r="E76">
        <f>SQRT(E75^2 + 2 * D76 * (($B$6*745.7/E75)-F76)/$B$2)</f>
        <v>65.663396252714819</v>
      </c>
      <c r="F76">
        <f>$B$4*$B$8/2*E75^2*$B$3</f>
        <v>2132.1138600802333</v>
      </c>
    </row>
    <row r="77" spans="1:6" x14ac:dyDescent="0.3">
      <c r="A77">
        <v>61</v>
      </c>
      <c r="B77">
        <v>610</v>
      </c>
      <c r="C77">
        <v>0</v>
      </c>
      <c r="D77">
        <f t="shared" si="0"/>
        <v>10</v>
      </c>
      <c r="E77">
        <f>SQRT(E76^2 + 2 * D77 * (($B$6*745.7/E76)-F77)/$B$2)</f>
        <v>65.839118726266221</v>
      </c>
      <c r="F77">
        <f>$B$4*$B$8/2*E76^2*$B$3</f>
        <v>2143.8866664638913</v>
      </c>
    </row>
    <row r="78" spans="1:6" x14ac:dyDescent="0.3">
      <c r="A78">
        <v>62</v>
      </c>
      <c r="B78">
        <v>620</v>
      </c>
      <c r="C78">
        <v>0</v>
      </c>
      <c r="D78">
        <f t="shared" si="0"/>
        <v>10</v>
      </c>
      <c r="E78">
        <f>SQRT(E77^2 + 2 * D78 * (($B$6*745.7/E77)-F78)/$B$2)</f>
        <v>66.010181485597812</v>
      </c>
      <c r="F78">
        <f>$B$4*$B$8/2*E77^2*$B$3</f>
        <v>2155.376573285419</v>
      </c>
    </row>
    <row r="79" spans="1:6" x14ac:dyDescent="0.3">
      <c r="A79">
        <v>63</v>
      </c>
      <c r="B79">
        <v>630</v>
      </c>
      <c r="C79">
        <v>0</v>
      </c>
      <c r="D79">
        <f t="shared" si="0"/>
        <v>10</v>
      </c>
      <c r="E79">
        <f>SQRT(E78^2 + 2 * D79 * (($B$6*745.7/E78)-F79)/$B$2)</f>
        <v>66.176733882855572</v>
      </c>
      <c r="F79">
        <f>$B$4*$B$8/2*E78^2*$B$3</f>
        <v>2166.5912934750913</v>
      </c>
    </row>
    <row r="80" spans="1:6" x14ac:dyDescent="0.3">
      <c r="A80">
        <v>64</v>
      </c>
      <c r="B80">
        <v>640</v>
      </c>
      <c r="C80">
        <v>0</v>
      </c>
      <c r="D80">
        <f t="shared" si="0"/>
        <v>10</v>
      </c>
      <c r="E80">
        <f>SQRT(E79^2 + 2 * D80 * (($B$6*745.7/E79)-F80)/$B$2)</f>
        <v>66.338919037913001</v>
      </c>
      <c r="F80">
        <f>$B$4*$B$8/2*E79^2*$B$3</f>
        <v>2177.5382778033695</v>
      </c>
    </row>
    <row r="81" spans="1:6" x14ac:dyDescent="0.3">
      <c r="A81">
        <v>65</v>
      </c>
      <c r="B81">
        <v>650</v>
      </c>
      <c r="C81">
        <v>0</v>
      </c>
      <c r="D81">
        <f t="shared" si="0"/>
        <v>10</v>
      </c>
      <c r="E81">
        <f>SQRT(E80^2 + 2 * D81 * (($B$6*745.7/E80)-F81)/$B$2)</f>
        <v>66.496874182457233</v>
      </c>
      <c r="F81">
        <f>$B$4*$B$8/2*E80^2*$B$3</f>
        <v>2188.2247268927813</v>
      </c>
    </row>
    <row r="82" spans="1:6" x14ac:dyDescent="0.3">
      <c r="A82">
        <v>66</v>
      </c>
      <c r="B82">
        <v>660</v>
      </c>
      <c r="C82">
        <v>0</v>
      </c>
      <c r="D82">
        <f t="shared" ref="D82:D116" si="1">SQRT((B82-B81)^2+(C82-C81)^2)</f>
        <v>10</v>
      </c>
      <c r="E82">
        <f>SQRT(E81^2 + 2 * D82 * (($B$6*745.7/E81)-F82)/$B$2)</f>
        <v>66.650730979930088</v>
      </c>
      <c r="F82">
        <f>$B$4*$B$8/2*E81^2*$B$3</f>
        <v>2198.6576024884598</v>
      </c>
    </row>
    <row r="83" spans="1:6" x14ac:dyDescent="0.3">
      <c r="A83">
        <v>67</v>
      </c>
      <c r="B83">
        <v>670</v>
      </c>
      <c r="C83">
        <v>0</v>
      </c>
      <c r="D83">
        <f t="shared" si="1"/>
        <v>10</v>
      </c>
      <c r="E83">
        <f>SQRT(E82^2 + 2 * D83 * (($B$6*745.7/E82)-F83)/$B$2)</f>
        <v>66.800615823372553</v>
      </c>
      <c r="F83">
        <f>$B$4*$B$8/2*E82^2*$B$3</f>
        <v>2208.8436380454159</v>
      </c>
    </row>
    <row r="84" spans="1:6" x14ac:dyDescent="0.3">
      <c r="A84">
        <v>68</v>
      </c>
      <c r="B84">
        <v>680</v>
      </c>
      <c r="C84">
        <v>0</v>
      </c>
      <c r="D84">
        <f t="shared" si="1"/>
        <v>10</v>
      </c>
      <c r="E84">
        <f>SQRT(E83^2 + 2 * D84 * (($B$6*745.7/E83)-F84)/$B$2)</f>
        <v>66.946650113018293</v>
      </c>
      <c r="F84">
        <f>$B$4*$B$8/2*E83^2*$B$3</f>
        <v>2218.7893486851822</v>
      </c>
    </row>
    <row r="85" spans="1:6" x14ac:dyDescent="0.3">
      <c r="A85">
        <v>69</v>
      </c>
      <c r="B85">
        <v>690</v>
      </c>
      <c r="C85">
        <v>0</v>
      </c>
      <c r="D85">
        <f t="shared" si="1"/>
        <v>10</v>
      </c>
      <c r="E85">
        <f>SQRT(E84^2 + 2 * D85 * (($B$6*745.7/E84)-F85)/$B$2)</f>
        <v>67.088950515302471</v>
      </c>
      <c r="F85">
        <f>$B$4*$B$8/2*E84^2*$B$3</f>
        <v>2228.5010405695898</v>
      </c>
    </row>
    <row r="86" spans="1:6" x14ac:dyDescent="0.3">
      <c r="A86">
        <v>70</v>
      </c>
      <c r="B86">
        <v>700</v>
      </c>
      <c r="C86">
        <v>0</v>
      </c>
      <c r="D86">
        <f t="shared" si="1"/>
        <v>10</v>
      </c>
      <c r="E86">
        <f>SQRT(E85^2 + 2 * D86 * (($B$6*745.7/E85)-F86)/$B$2)</f>
        <v>67.227629204791995</v>
      </c>
      <c r="F86">
        <f>$B$4*$B$8/2*E85^2*$B$3</f>
        <v>2237.9848197351012</v>
      </c>
    </row>
    <row r="87" spans="1:6" x14ac:dyDescent="0.3">
      <c r="A87">
        <v>71</v>
      </c>
      <c r="B87">
        <v>710</v>
      </c>
      <c r="C87">
        <v>0</v>
      </c>
      <c r="D87">
        <f t="shared" si="1"/>
        <v>10</v>
      </c>
      <c r="E87">
        <f>SQRT(E86^2 + 2 * D87 * (($B$6*745.7/E86)-F87)/$B$2)</f>
        <v>67.362794090401152</v>
      </c>
      <c r="F87">
        <f>$B$4*$B$8/2*E86^2*$B$3</f>
        <v>2247.2466004272433</v>
      </c>
    </row>
    <row r="88" spans="1:6" x14ac:dyDescent="0.3">
      <c r="A88">
        <v>72</v>
      </c>
      <c r="B88">
        <v>720</v>
      </c>
      <c r="C88">
        <v>0</v>
      </c>
      <c r="D88">
        <f t="shared" si="1"/>
        <v>10</v>
      </c>
      <c r="E88">
        <f>SQRT(E87^2 + 2 * D88 * (($B$6*745.7/E87)-F88)/$B$2)</f>
        <v>67.494549027129352</v>
      </c>
      <c r="F88">
        <f>$B$4*$B$8/2*E87^2*$B$3</f>
        <v>2256.292112971189</v>
      </c>
    </row>
    <row r="89" spans="1:6" x14ac:dyDescent="0.3">
      <c r="A89">
        <v>73</v>
      </c>
      <c r="B89">
        <v>730</v>
      </c>
      <c r="C89">
        <v>0</v>
      </c>
      <c r="D89">
        <f t="shared" si="1"/>
        <v>10</v>
      </c>
      <c r="E89">
        <f>SQRT(E88^2 + 2 * D89 * (($B$6*745.7/E88)-F89)/$B$2)</f>
        <v>67.622994014444089</v>
      </c>
      <c r="F89">
        <f>$B$4*$B$8/2*E88^2*$B$3</f>
        <v>2265.1269112114132</v>
      </c>
    </row>
    <row r="90" spans="1:6" x14ac:dyDescent="0.3">
      <c r="A90">
        <v>74</v>
      </c>
      <c r="B90">
        <v>740</v>
      </c>
      <c r="C90">
        <v>0</v>
      </c>
      <c r="D90">
        <f t="shared" si="1"/>
        <v>10</v>
      </c>
      <c r="E90">
        <f>SQRT(E89^2 + 2 * D90 * (($B$6*745.7/E89)-F90)/$B$2)</f>
        <v>67.748225382330716</v>
      </c>
      <c r="F90">
        <f>$B$4*$B$8/2*E89^2*$B$3</f>
        <v>2273.7563795505193</v>
      </c>
    </row>
    <row r="91" spans="1:6" x14ac:dyDescent="0.3">
      <c r="A91">
        <v>75</v>
      </c>
      <c r="B91">
        <v>750</v>
      </c>
      <c r="C91">
        <v>0</v>
      </c>
      <c r="D91">
        <f t="shared" si="1"/>
        <v>10</v>
      </c>
      <c r="E91">
        <f>SQRT(E90^2 + 2 * D91 * (($B$6*745.7/E90)-F91)/$B$2)</f>
        <v>67.870335965939006</v>
      </c>
      <c r="F91">
        <f>$B$4*$B$8/2*E90^2*$B$3</f>
        <v>2282.1857396148334</v>
      </c>
    </row>
    <row r="92" spans="1:6" x14ac:dyDescent="0.3">
      <c r="A92">
        <v>76</v>
      </c>
      <c r="B92">
        <v>760</v>
      </c>
      <c r="C92">
        <v>0</v>
      </c>
      <c r="D92">
        <f t="shared" si="1"/>
        <v>10</v>
      </c>
      <c r="E92">
        <f>SQRT(E91^2 + 2 * D92 * (($B$6*745.7/E91)-F92)/$B$2)</f>
        <v>67.989415269674808</v>
      </c>
      <c r="F92">
        <f>$B$4*$B$8/2*E91^2*$B$3</f>
        <v>2290.4200565720184</v>
      </c>
    </row>
    <row r="93" spans="1:6" x14ac:dyDescent="0.3">
      <c r="A93">
        <v>77</v>
      </c>
      <c r="B93">
        <v>770</v>
      </c>
      <c r="C93">
        <v>0</v>
      </c>
      <c r="D93">
        <f t="shared" si="1"/>
        <v>10</v>
      </c>
      <c r="E93">
        <f>SQRT(E92^2 + 2 * D93 * (($B$6*745.7/E92)-F93)/$B$2)</f>
        <v>68.105549621511258</v>
      </c>
      <c r="F93">
        <f>$B$4*$B$8/2*E92^2*$B$3</f>
        <v>2298.4642451239406</v>
      </c>
    </row>
    <row r="94" spans="1:6" x14ac:dyDescent="0.3">
      <c r="A94">
        <v>78</v>
      </c>
      <c r="B94">
        <v>780</v>
      </c>
      <c r="C94">
        <v>0</v>
      </c>
      <c r="D94">
        <f t="shared" si="1"/>
        <v>10</v>
      </c>
      <c r="E94">
        <f>SQRT(E93^2 + 2 * D94 * (($B$6*745.7/E93)-F94)/$B$2)</f>
        <v>68.218822318227552</v>
      </c>
      <c r="F94">
        <f>$B$4*$B$8/2*E93^2*$B$3</f>
        <v>2306.323075196126</v>
      </c>
    </row>
    <row r="95" spans="1:6" x14ac:dyDescent="0.3">
      <c r="A95">
        <v>79</v>
      </c>
      <c r="B95">
        <v>790</v>
      </c>
      <c r="C95">
        <v>0</v>
      </c>
      <c r="D95">
        <f t="shared" si="1"/>
        <v>10</v>
      </c>
      <c r="E95">
        <f>SQRT(E94^2 + 2 * D95 * (($B$6*745.7/E94)-F95)/$B$2)</f>
        <v>68.329313762223336</v>
      </c>
      <c r="F95">
        <f>$B$4*$B$8/2*E94^2*$B$3</f>
        <v>2314.0011773434485</v>
      </c>
    </row>
    <row r="96" spans="1:6" x14ac:dyDescent="0.3">
      <c r="A96">
        <v>80</v>
      </c>
      <c r="B96">
        <v>800</v>
      </c>
      <c r="C96">
        <v>0</v>
      </c>
      <c r="D96">
        <f t="shared" si="1"/>
        <v>10</v>
      </c>
      <c r="E96">
        <f>SQRT(E95^2 + 2 * D96 * (($B$6*745.7/E95)-F96)/$B$2)</f>
        <v>68.437101590502692</v>
      </c>
      <c r="F96">
        <f>$B$4*$B$8/2*E95^2*$B$3</f>
        <v>2321.5030478901544</v>
      </c>
    </row>
    <row r="97" spans="1:6" x14ac:dyDescent="0.3">
      <c r="A97">
        <v>81</v>
      </c>
      <c r="B97">
        <v>810</v>
      </c>
      <c r="C97">
        <v>0</v>
      </c>
      <c r="D97">
        <f t="shared" si="1"/>
        <v>10</v>
      </c>
      <c r="E97">
        <f>SQRT(E96^2 + 2 * D97 * (($B$6*745.7/E96)-F97)/$B$2)</f>
        <v>68.542260796372517</v>
      </c>
      <c r="F97">
        <f>$B$4*$B$8/2*E96^2*$B$3</f>
        <v>2328.8330538209266</v>
      </c>
    </row>
    <row r="98" spans="1:6" x14ac:dyDescent="0.3">
      <c r="A98">
        <v>82</v>
      </c>
      <c r="B98">
        <v>820</v>
      </c>
      <c r="C98">
        <v>0</v>
      </c>
      <c r="D98">
        <f t="shared" si="1"/>
        <v>10</v>
      </c>
      <c r="E98">
        <f>SQRT(E97^2 + 2 * D98 * (($B$6*745.7/E97)-F98)/$B$2)</f>
        <v>68.644863844355953</v>
      </c>
      <c r="F98">
        <f>$B$4*$B$8/2*E97^2*$B$3</f>
        <v>2335.9954374384188</v>
      </c>
    </row>
    <row r="99" spans="1:6" x14ac:dyDescent="0.3">
      <c r="A99">
        <v>83</v>
      </c>
      <c r="B99">
        <v>830</v>
      </c>
      <c r="C99">
        <v>0</v>
      </c>
      <c r="D99">
        <f t="shared" si="1"/>
        <v>10</v>
      </c>
      <c r="E99">
        <f>SQRT(E98^2 + 2 * D99 * (($B$6*745.7/E98)-F99)/$B$2)</f>
        <v>68.744980778781013</v>
      </c>
      <c r="F99">
        <f>$B$4*$B$8/2*E98^2*$B$3</f>
        <v>2342.9943208015306</v>
      </c>
    </row>
    <row r="100" spans="1:6" x14ac:dyDescent="0.3">
      <c r="A100">
        <v>84</v>
      </c>
      <c r="B100">
        <v>840</v>
      </c>
      <c r="C100">
        <v>0</v>
      </c>
      <c r="D100">
        <f t="shared" si="1"/>
        <v>10</v>
      </c>
      <c r="E100">
        <f>SQRT(E99^2 + 2 * D100 * (($B$6*745.7/E99)-F100)/$B$2)</f>
        <v>68.842679326468144</v>
      </c>
      <c r="F100">
        <f>$B$4*$B$8/2*E99^2*$B$3</f>
        <v>2349.8337099576283</v>
      </c>
    </row>
    <row r="101" spans="1:6" x14ac:dyDescent="0.3">
      <c r="A101">
        <v>85</v>
      </c>
      <c r="B101">
        <v>850</v>
      </c>
      <c r="C101">
        <v>0</v>
      </c>
      <c r="D101">
        <f t="shared" si="1"/>
        <v>10</v>
      </c>
      <c r="E101">
        <f>SQRT(E100^2 + 2 * D101 * (($B$6*745.7/E100)-F101)/$B$2)</f>
        <v>68.938024993907064</v>
      </c>
      <c r="F101">
        <f>$B$4*$B$8/2*E100^2*$B$3</f>
        <v>2356.5174989809543</v>
      </c>
    </row>
    <row r="102" spans="1:6" x14ac:dyDescent="0.3">
      <c r="A102">
        <v>86</v>
      </c>
      <c r="B102">
        <v>860</v>
      </c>
      <c r="C102">
        <v>0</v>
      </c>
      <c r="D102">
        <f t="shared" si="1"/>
        <v>10</v>
      </c>
      <c r="E102">
        <f>SQRT(E101^2 + 2 * D102 * (($B$6*745.7/E101)-F102)/$B$2)</f>
        <v>69.031081159283076</v>
      </c>
      <c r="F102">
        <f>$B$4*$B$8/2*E101^2*$B$3</f>
        <v>2363.0494738285852</v>
      </c>
    </row>
    <row r="103" spans="1:6" x14ac:dyDescent="0.3">
      <c r="A103">
        <v>87</v>
      </c>
      <c r="B103">
        <v>870</v>
      </c>
      <c r="C103">
        <v>0</v>
      </c>
      <c r="D103">
        <f t="shared" si="1"/>
        <v>10</v>
      </c>
      <c r="E103">
        <f>SQRT(E102^2 + 2 * D103 * (($B$6*745.7/E102)-F103)/$B$2)</f>
        <v>69.12190915968543</v>
      </c>
      <c r="F103">
        <f>$B$4*$B$8/2*E102^2*$B$3</f>
        <v>2369.4333160244746</v>
      </c>
    </row>
    <row r="104" spans="1:6" x14ac:dyDescent="0.3">
      <c r="A104">
        <v>88</v>
      </c>
      <c r="B104">
        <v>880</v>
      </c>
      <c r="C104">
        <v>0</v>
      </c>
      <c r="D104">
        <f t="shared" si="1"/>
        <v>10</v>
      </c>
      <c r="E104">
        <f>SQRT(E103^2 + 2 * D104 * (($B$6*745.7/E103)-F104)/$B$2)</f>
        <v>69.210568373804932</v>
      </c>
      <c r="F104">
        <f>$B$4*$B$8/2*E103^2*$B$3</f>
        <v>2375.6726061814011</v>
      </c>
    </row>
    <row r="105" spans="1:6" x14ac:dyDescent="0.3">
      <c r="A105">
        <v>89</v>
      </c>
      <c r="B105">
        <v>890</v>
      </c>
      <c r="C105">
        <v>0</v>
      </c>
      <c r="D105">
        <f t="shared" si="1"/>
        <v>10</v>
      </c>
      <c r="E105">
        <f>SQRT(E104^2 + 2 * D105 * (($B$6*745.7/E104)-F105)/$B$2)</f>
        <v>69.297116300405392</v>
      </c>
      <c r="F105">
        <f>$B$4*$B$8/2*E104^2*$B$3</f>
        <v>2381.7708273699159</v>
      </c>
    </row>
    <row r="106" spans="1:6" x14ac:dyDescent="0.3">
      <c r="A106">
        <v>90</v>
      </c>
      <c r="B106">
        <v>900</v>
      </c>
      <c r="C106">
        <v>0</v>
      </c>
      <c r="D106">
        <f t="shared" si="1"/>
        <v>10</v>
      </c>
      <c r="E106">
        <f>SQRT(E105^2 + 2 * D106 * (($B$6*745.7/E105)-F106)/$B$2)</f>
        <v>69.381608632831927</v>
      </c>
      <c r="F106">
        <f>$B$4*$B$8/2*E105^2*$B$3</f>
        <v>2387.7313683428174</v>
      </c>
    </row>
    <row r="107" spans="1:6" x14ac:dyDescent="0.3">
      <c r="A107">
        <v>91</v>
      </c>
      <c r="B107">
        <v>910</v>
      </c>
      <c r="C107">
        <v>0</v>
      </c>
      <c r="D107">
        <f t="shared" si="1"/>
        <v>10</v>
      </c>
      <c r="E107">
        <f>SQRT(E106^2 + 2 * D107 * (($B$6*745.7/E106)-F107)/$B$2)</f>
        <v>69.464099329800462</v>
      </c>
      <c r="F107">
        <f>$B$4*$B$8/2*E106^2*$B$3</f>
        <v>2393.5575266230394</v>
      </c>
    </row>
    <row r="108" spans="1:6" x14ac:dyDescent="0.3">
      <c r="A108">
        <v>92</v>
      </c>
      <c r="B108">
        <v>920</v>
      </c>
      <c r="C108">
        <v>0</v>
      </c>
      <c r="D108">
        <f t="shared" si="1"/>
        <v>10</v>
      </c>
      <c r="E108">
        <f>SQRT(E107^2 + 2 * D108 * (($B$6*745.7/E107)-F108)/$B$2)</f>
        <v>69.544640682694535</v>
      </c>
      <c r="F108">
        <f>$B$4*$B$8/2*E107^2*$B$3</f>
        <v>2399.2525114623636</v>
      </c>
    </row>
    <row r="109" spans="1:6" x14ac:dyDescent="0.3">
      <c r="A109">
        <v>93</v>
      </c>
      <c r="B109">
        <v>930</v>
      </c>
      <c r="C109">
        <v>0</v>
      </c>
      <c r="D109">
        <f t="shared" si="1"/>
        <v>10</v>
      </c>
      <c r="E109">
        <f>SQRT(E108^2 + 2 * D109 * (($B$6*745.7/E108)-F109)/$B$2)</f>
        <v>69.62328337957986</v>
      </c>
      <c r="F109">
        <f>$B$4*$B$8/2*E108^2*$B$3</f>
        <v>2404.8194466778391</v>
      </c>
    </row>
    <row r="110" spans="1:6" x14ac:dyDescent="0.3">
      <c r="A110">
        <v>94</v>
      </c>
      <c r="B110">
        <v>940</v>
      </c>
      <c r="C110">
        <v>0</v>
      </c>
      <c r="D110">
        <f t="shared" si="1"/>
        <v>10</v>
      </c>
      <c r="E110">
        <f>SQRT(E109^2 + 2 * D110 * (($B$6*745.7/E109)-F110)/$B$2)</f>
        <v>69.700076566131813</v>
      </c>
      <c r="F110">
        <f>$B$4*$B$8/2*E109^2*$B$3</f>
        <v>2410.261373372377</v>
      </c>
    </row>
    <row r="111" spans="1:6" x14ac:dyDescent="0.3">
      <c r="A111">
        <v>95</v>
      </c>
      <c r="B111">
        <v>950</v>
      </c>
      <c r="C111">
        <v>0</v>
      </c>
      <c r="D111">
        <f t="shared" si="1"/>
        <v>10</v>
      </c>
      <c r="E111">
        <f>SQRT(E110^2 + 2 * D111 * (($B$6*745.7/E110)-F111)/$B$2)</f>
        <v>69.775067903657586</v>
      </c>
      <c r="F111">
        <f>$B$4*$B$8/2*E110^2*$B$3</f>
        <v>2415.5812525455258</v>
      </c>
    </row>
    <row r="112" spans="1:6" x14ac:dyDescent="0.3">
      <c r="A112">
        <v>96</v>
      </c>
      <c r="B112">
        <v>960</v>
      </c>
      <c r="C112">
        <v>0</v>
      </c>
      <c r="D112">
        <f t="shared" si="1"/>
        <v>10</v>
      </c>
      <c r="E112">
        <f>SQRT(E111^2 + 2 * D112 * (($B$6*745.7/E111)-F112)/$B$2)</f>
        <v>69.848303624382083</v>
      </c>
      <c r="F112">
        <f>$B$4*$B$8/2*E111^2*$B$3</f>
        <v>2420.7819676001022</v>
      </c>
    </row>
    <row r="113" spans="1:6" x14ac:dyDescent="0.3">
      <c r="A113">
        <v>97</v>
      </c>
      <c r="B113">
        <v>970</v>
      </c>
      <c r="C113">
        <v>0</v>
      </c>
      <c r="D113">
        <f t="shared" si="1"/>
        <v>10</v>
      </c>
      <c r="E113">
        <f>SQRT(E112^2 + 2 * D113 * (($B$6*745.7/E112)-F113)/$B$2)</f>
        <v>69.919828584154985</v>
      </c>
      <c r="F113">
        <f>$B$4*$B$8/2*E112^2*$B$3</f>
        <v>2425.866326749941</v>
      </c>
    </row>
    <row r="114" spans="1:6" x14ac:dyDescent="0.3">
      <c r="A114">
        <v>98</v>
      </c>
      <c r="B114">
        <v>980</v>
      </c>
      <c r="C114">
        <v>0</v>
      </c>
      <c r="D114">
        <f t="shared" si="1"/>
        <v>10</v>
      </c>
      <c r="E114">
        <f>SQRT(E113^2 + 2 * D114 * (($B$6*745.7/E113)-F114)/$B$2)</f>
        <v>69.98968631272605</v>
      </c>
      <c r="F114">
        <f>$B$4*$B$8/2*E113^2*$B$3</f>
        <v>2430.837065333747</v>
      </c>
    </row>
    <row r="115" spans="1:6" x14ac:dyDescent="0.3">
      <c r="A115">
        <v>99</v>
      </c>
      <c r="B115">
        <v>990</v>
      </c>
      <c r="C115">
        <v>0</v>
      </c>
      <c r="D115">
        <f t="shared" si="1"/>
        <v>10</v>
      </c>
      <c r="E115">
        <f>SQRT(E114^2 + 2 * D115 * (($B$6*745.7/E114)-F115)/$B$2)</f>
        <v>70.057919061725372</v>
      </c>
      <c r="F115">
        <f>$B$4*$B$8/2*E114^2*$B$3</f>
        <v>2435.6968480396949</v>
      </c>
    </row>
    <row r="116" spans="1:6" x14ac:dyDescent="0.3">
      <c r="A116">
        <v>100</v>
      </c>
      <c r="B116">
        <v>1000</v>
      </c>
      <c r="C116">
        <v>0</v>
      </c>
      <c r="D116">
        <f t="shared" si="1"/>
        <v>10</v>
      </c>
      <c r="E116">
        <f>SQRT(E115^2 + 2 * D116 * (($B$6*745.7/E115)-F116)/$B$2)</f>
        <v>70.124567850476737</v>
      </c>
      <c r="F116">
        <f>$B$4*$B$8/2*E115^2*$B$3</f>
        <v>2440.4482710451452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5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6 L 5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V F E o i k e 4 D g A A A B E A A A A T A B w A R m 9 y b X V s Y X M v U 2 V j d G l v b j E u b S C i G A A o o B Q A A A A A A A A A A A A A A A A A A A A A A A A A A A A r T k 0 u y c z P U w i G 0 I b W A F B L A Q I t A B Q A A g A I A O i + V F E y k X Z p p A A A A P U A A A A S A A A A A A A A A A A A A A A A A A A A A A B D b 2 5 m a W c v U G F j a 2 F n Z S 5 4 b W x Q S w E C L Q A U A A I A C A D o v l R R D 8 r p q 6 Q A A A D p A A A A E w A A A A A A A A A A A A A A A A D w A A A A W 0 N v b n R l b n R f V H l w Z X N d L n h t b F B L A Q I t A B Q A A g A I A O i +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1 e m E + j X O S 4 Z b d j L D E 2 Z I A A A A A A I A A A A A A B B m A A A A A Q A A I A A A A D 5 A O 4 Q d a l 6 g G 0 Y o m T D l j i l p + k 3 z i T S e i K q E h k P n Q 0 F v A A A A A A 6 A A A A A A g A A I A A A A F G Y r W D k U y o p 4 O r V 3 8 f E 1 n P 5 F S r T M 0 G M n J l 1 A S r c 6 6 r t U A A A A B E E q J K W s I 4 W I L R o Y o j d k 3 P 9 Z K x Z S S Q J c T 6 2 0 a F 4 h P B M N O v R U n M h Z 1 p R Y W 3 G P A n b r L Y 7 y 2 W P k 8 X N F W Z I Z H r L D A v c A a 4 R H m 3 / v c H Z b + 5 r p U D K Q A A A A H 9 E 3 w Z A S x C 8 n h T y B E 8 p o w C m 4 T E q C C P P W 0 d + 8 N G T b l p G G I 7 Z K X G s K 4 r K T 6 / S s w 5 0 g B 5 j H A k k G Q q u A I P D m G j j z E I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 1</vt:lpstr>
      <vt:lpstr>model 2</vt:lpstr>
      <vt:lpstr>comparison</vt:lpstr>
      <vt:lpstr>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2021-02-20T01:42:10Z</dcterms:modified>
</cp:coreProperties>
</file>