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0A45217B-1FC3-455B-AAE3-E00684584D92}" xr6:coauthVersionLast="45" xr6:coauthVersionMax="45" xr10:uidLastSave="{00000000-0000-0000-0000-000000000000}"/>
  <bookViews>
    <workbookView xWindow="-108" yWindow="-108" windowWidth="23256" windowHeight="12576" activeTab="1" xr2:uid="{B275D8FD-6DAE-4135-9E41-C286E374ABE9}"/>
  </bookViews>
  <sheets>
    <sheet name="model 1" sheetId="1" r:id="rId1"/>
    <sheet name="model 2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  <c r="F17" i="3"/>
  <c r="E17" i="3"/>
  <c r="G16" i="3" l="1"/>
  <c r="E16" i="3"/>
  <c r="I11" i="3" l="1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H17" i="3"/>
  <c r="I17" i="3" s="1"/>
  <c r="K17" i="3" s="1"/>
  <c r="F16" i="3"/>
  <c r="H16" i="3" s="1"/>
  <c r="I16" i="3" s="1"/>
  <c r="K16" i="3" s="1"/>
  <c r="C7" i="3"/>
  <c r="O23" i="3" l="1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P38" i="3" l="1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S28" i="3" l="1"/>
  <c r="R26" i="3"/>
  <c r="R25" i="3" s="1"/>
  <c r="S27" i="3"/>
  <c r="S29" i="3"/>
  <c r="O30" i="3"/>
  <c r="T28" i="3" l="1"/>
  <c r="U28" i="3"/>
  <c r="T29" i="3"/>
  <c r="U29" i="3"/>
  <c r="T27" i="3"/>
  <c r="U27" i="3"/>
  <c r="R24" i="3"/>
  <c r="S25" i="3"/>
  <c r="S26" i="3"/>
  <c r="S30" i="3"/>
  <c r="O31" i="3"/>
  <c r="T30" i="3" l="1"/>
  <c r="U30" i="3"/>
  <c r="T26" i="3"/>
  <c r="U26" i="3"/>
  <c r="T25" i="3"/>
  <c r="U25" i="3"/>
  <c r="R23" i="3"/>
  <c r="S24" i="3"/>
  <c r="S31" i="3"/>
  <c r="O32" i="3"/>
  <c r="T24" i="3" l="1"/>
  <c r="U24" i="3"/>
  <c r="T31" i="3"/>
  <c r="U31" i="3"/>
  <c r="R22" i="3"/>
  <c r="S23" i="3"/>
  <c r="S32" i="3"/>
  <c r="O33" i="3"/>
  <c r="T23" i="3" l="1"/>
  <c r="U23" i="3"/>
  <c r="T32" i="3"/>
  <c r="U32" i="3"/>
  <c r="R21" i="3"/>
  <c r="S22" i="3"/>
  <c r="O34" i="3"/>
  <c r="S33" i="3"/>
  <c r="T22" i="3" l="1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T34" i="3" l="1"/>
  <c r="U34" i="3"/>
  <c r="T21" i="3"/>
  <c r="U21" i="3"/>
  <c r="S35" i="3"/>
  <c r="O36" i="3"/>
  <c r="T35" i="3" l="1"/>
  <c r="U35" i="3"/>
  <c r="O37" i="3"/>
  <c r="S36" i="3"/>
  <c r="T36" i="3" l="1"/>
  <c r="U36" i="3"/>
  <c r="S37" i="3"/>
  <c r="O38" i="3"/>
  <c r="T37" i="3" l="1"/>
  <c r="U37" i="3"/>
  <c r="O39" i="3"/>
  <c r="S38" i="3"/>
  <c r="T38" i="3" l="1"/>
  <c r="U38" i="3"/>
  <c r="S39" i="3"/>
  <c r="O40" i="3"/>
  <c r="T39" i="3" l="1"/>
  <c r="U39" i="3"/>
  <c r="O41" i="3"/>
  <c r="O42" i="3" s="1"/>
  <c r="S40" i="3"/>
  <c r="T40" i="3" l="1"/>
  <c r="U40" i="3"/>
  <c r="S41" i="3"/>
  <c r="T41" i="3" l="1"/>
  <c r="U41" i="3"/>
  <c r="O43" i="3"/>
  <c r="S42" i="3"/>
  <c r="T42" i="3" l="1"/>
  <c r="U42" i="3"/>
  <c r="O44" i="3"/>
  <c r="S43" i="3"/>
  <c r="T43" i="3" l="1"/>
  <c r="U43" i="3"/>
  <c r="O45" i="3"/>
  <c r="S44" i="3"/>
  <c r="T44" i="3" l="1"/>
  <c r="U44" i="3"/>
  <c r="O46" i="3"/>
  <c r="S45" i="3"/>
  <c r="T45" i="3" l="1"/>
  <c r="U45" i="3"/>
  <c r="O16" i="3"/>
  <c r="O17" i="3" s="1"/>
  <c r="S46" i="3"/>
  <c r="T46" i="3" l="1"/>
  <c r="U46" i="3"/>
  <c r="S16" i="3"/>
  <c r="U16" i="3" s="1"/>
  <c r="O18" i="3"/>
  <c r="S17" i="3"/>
  <c r="T17" i="3" l="1"/>
  <c r="U17" i="3"/>
  <c r="T16" i="3"/>
  <c r="S18" i="3"/>
  <c r="O19" i="3"/>
  <c r="O20" i="3" s="1"/>
  <c r="T18" i="3" l="1"/>
  <c r="U18" i="3"/>
  <c r="S19" i="3"/>
  <c r="S20" i="3"/>
  <c r="T20" i="3" l="1"/>
  <c r="B1" i="3" s="1"/>
  <c r="U20" i="3"/>
  <c r="T19" i="3"/>
  <c r="U19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J31" i="1" l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36" i="1" l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37" i="1" l="1"/>
  <c r="J36" i="1"/>
  <c r="K36" i="1" s="1"/>
  <c r="F38" i="1" l="1"/>
  <c r="J37" i="1"/>
  <c r="K37" i="1" s="1"/>
  <c r="F39" i="1" l="1"/>
  <c r="J38" i="1"/>
  <c r="K38" i="1" s="1"/>
  <c r="F40" i="1" l="1"/>
  <c r="J39" i="1"/>
  <c r="K39" i="1" s="1"/>
  <c r="F41" i="1" l="1"/>
  <c r="J40" i="1"/>
  <c r="K40" i="1" s="1"/>
  <c r="F42" i="1" l="1"/>
  <c r="J41" i="1"/>
  <c r="K41" i="1" s="1"/>
  <c r="F43" i="1" l="1"/>
  <c r="J42" i="1"/>
  <c r="K42" i="1" s="1"/>
  <c r="F44" i="1" l="1"/>
  <c r="J43" i="1"/>
  <c r="K43" i="1" s="1"/>
  <c r="F45" i="1" l="1"/>
  <c r="J44" i="1"/>
  <c r="K44" i="1" s="1"/>
  <c r="F46" i="1" l="1"/>
  <c r="J45" i="1"/>
  <c r="K45" i="1" s="1"/>
  <c r="F47" i="1" l="1"/>
  <c r="J46" i="1"/>
  <c r="K46" i="1" s="1"/>
  <c r="F48" i="1" l="1"/>
  <c r="J47" i="1"/>
  <c r="K47" i="1" s="1"/>
  <c r="F49" i="1" l="1"/>
  <c r="J48" i="1"/>
  <c r="K48" i="1" s="1"/>
  <c r="F50" i="1" l="1"/>
  <c r="J49" i="1"/>
  <c r="K49" i="1" s="1"/>
  <c r="F51" i="1" l="1"/>
  <c r="J50" i="1"/>
  <c r="K50" i="1" s="1"/>
  <c r="F52" i="1" l="1"/>
  <c r="J51" i="1"/>
  <c r="K51" i="1" s="1"/>
  <c r="F53" i="1" l="1"/>
  <c r="J52" i="1"/>
  <c r="K52" i="1" s="1"/>
  <c r="F54" i="1" l="1"/>
  <c r="J53" i="1"/>
  <c r="K53" i="1" s="1"/>
  <c r="F20" i="1" l="1"/>
  <c r="J54" i="1"/>
  <c r="K54" i="1" s="1"/>
  <c r="F21" i="1" l="1"/>
  <c r="J20" i="1"/>
  <c r="K20" i="1" s="1"/>
  <c r="F22" i="1" l="1"/>
  <c r="J21" i="1"/>
  <c r="K21" i="1" s="1"/>
  <c r="F23" i="1" l="1"/>
  <c r="J22" i="1"/>
  <c r="K22" i="1" s="1"/>
  <c r="F24" i="1" l="1"/>
  <c r="J23" i="1"/>
  <c r="K23" i="1" s="1"/>
  <c r="F25" i="1" l="1"/>
  <c r="J25" i="1" s="1"/>
  <c r="K25" i="1" s="1"/>
  <c r="J24" i="1"/>
  <c r="K24" i="1" s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<sst xmlns="http://schemas.openxmlformats.org/spreadsheetml/2006/main" count="108" uniqueCount="31">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</sst>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340659</xdr:colOff>
      <xdr:row>14</xdr:row>
      <xdr:rowOff>161364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1878235" y="2671482"/>
          <a:ext cx="10779229" cy="4912589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19</xdr:col>
      <xdr:colOff>177501</xdr:colOff>
      <xdr:row>12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topLeftCell="I13" zoomScale="85" zoomScaleNormal="85" workbookViewId="0">
      <selection activeCell="L22" sqref="L22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U46"/>
  <sheetViews>
    <sheetView tabSelected="1" zoomScaleNormal="100" workbookViewId="0">
      <selection activeCell="O20" sqref="O20"/>
    </sheetView>
  </sheetViews>
  <sheetFormatPr defaultRowHeight="14.4" x14ac:dyDescent="0.3"/>
  <cols>
    <col min="1" max="1" width="14.44140625" customWidth="1"/>
    <col min="4" max="4" width="2.10937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0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1" x14ac:dyDescent="0.3">
      <c r="A17" s="3">
        <v>1</v>
      </c>
      <c r="B17">
        <v>50</v>
      </c>
      <c r="C17">
        <v>0</v>
      </c>
      <c r="D17" t="s">
        <v>7</v>
      </c>
      <c r="E17">
        <f>SQRT((B18-B16)^2+(C18-C16)^2)</f>
        <v>100</v>
      </c>
      <c r="F17">
        <f>SQRT((B18-B17)^2+(C18-C17)^2)</f>
        <v>50</v>
      </c>
      <c r="G17">
        <f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2">SQRT(Q18^2+2*9.81*$B$3*SQRT(($B18-$B17)^2+($C18-$C17)^2))</f>
        <v>76.688740410456987</v>
      </c>
      <c r="R17" s="2">
        <f t="shared" ref="R17:R35" si="3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1" x14ac:dyDescent="0.3">
      <c r="A18" s="3">
        <v>2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ref="G18:G46" si="4">SQRT((B18-B17)^2+(C18-C17)^2)</f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5">SQRT((B18-B17)^2+(C18-C17)^2)</f>
        <v>50</v>
      </c>
      <c r="M18">
        <f>M17+Tabela134[[#This Row],[dx]]</f>
        <v>100</v>
      </c>
      <c r="N18">
        <v>0</v>
      </c>
      <c r="O18" s="2">
        <f t="shared" ref="O18:O19" si="6">SQRT(O17^2+2*9.81*$B$3*SQRT((B18-B17)^2+(C18-C17)^2))</f>
        <v>145.20786589803393</v>
      </c>
      <c r="P18" s="2">
        <f t="shared" ref="P18:P37" si="7">SQRT(P17^2+2*9.81*$B$3*SQRT(($B18-$B17)^2+($C18-$C17)^2))</f>
        <v>88.709409109132423</v>
      </c>
      <c r="Q18" s="2">
        <f t="shared" si="2"/>
        <v>70.001163602774909</v>
      </c>
      <c r="R18" s="2">
        <f t="shared" si="3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1" x14ac:dyDescent="0.3">
      <c r="A19" s="3">
        <v>3</v>
      </c>
      <c r="B19">
        <v>150</v>
      </c>
      <c r="C19">
        <v>0</v>
      </c>
      <c r="D19" t="s">
        <v>7</v>
      </c>
      <c r="E19">
        <f t="shared" ref="E19:E46" si="8">SQRT((B20-B18)^2+(C20-C18)^2)</f>
        <v>100</v>
      </c>
      <c r="F19">
        <f t="shared" si="0"/>
        <v>50</v>
      </c>
      <c r="G19">
        <f t="shared" si="4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5"/>
        <v>50</v>
      </c>
      <c r="M19">
        <f>M18+Tabela134[[#This Row],[dx]]</f>
        <v>150</v>
      </c>
      <c r="N19">
        <v>0</v>
      </c>
      <c r="O19" s="2">
        <f t="shared" si="6"/>
        <v>148.54738071962564</v>
      </c>
      <c r="P19" s="2">
        <f t="shared" si="7"/>
        <v>94.076348060984103</v>
      </c>
      <c r="Q19" s="2">
        <f t="shared" si="2"/>
        <v>62.60321801427191</v>
      </c>
      <c r="R19" s="2">
        <f t="shared" si="3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1" x14ac:dyDescent="0.3">
      <c r="A20" s="3">
        <v>4</v>
      </c>
      <c r="B20">
        <v>200</v>
      </c>
      <c r="C20">
        <v>0</v>
      </c>
      <c r="D20" t="s">
        <v>7</v>
      </c>
      <c r="E20">
        <f t="shared" si="8"/>
        <v>100</v>
      </c>
      <c r="F20">
        <f t="shared" si="0"/>
        <v>50</v>
      </c>
      <c r="G20">
        <f t="shared" si="4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5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7"/>
        <v>99.153211064954561</v>
      </c>
      <c r="Q20" s="2">
        <f>SQRT(Q21^2+2*9.81*$B$3*SQRT(($B20-$B21)^2+($C20-$C21)^2))</f>
        <v>54.204823639067946</v>
      </c>
      <c r="R20" s="2">
        <f t="shared" si="3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</row>
    <row r="21" spans="1:21" x14ac:dyDescent="0.3">
      <c r="A21" s="3">
        <v>5</v>
      </c>
      <c r="B21">
        <v>250</v>
      </c>
      <c r="C21">
        <v>0</v>
      </c>
      <c r="D21" t="s">
        <v>7</v>
      </c>
      <c r="E21">
        <f t="shared" si="8"/>
        <v>98.704410744923138</v>
      </c>
      <c r="F21">
        <f t="shared" si="0"/>
        <v>49.480356713573705</v>
      </c>
      <c r="G21">
        <f t="shared" si="4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5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7"/>
        <v>103.98249499070229</v>
      </c>
      <c r="Q21" s="2">
        <f>SQRT(9.81*$B$3*Tabela134[[#This Row],[R]])</f>
        <v>44.239833925348982</v>
      </c>
      <c r="R21" s="2">
        <f t="shared" si="3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</row>
    <row r="22" spans="1:21" x14ac:dyDescent="0.3">
      <c r="A22" s="3">
        <v>6</v>
      </c>
      <c r="B22">
        <v>297.94254999999998</v>
      </c>
      <c r="C22">
        <v>12.24</v>
      </c>
      <c r="D22" t="s">
        <v>8</v>
      </c>
      <c r="E22">
        <f t="shared" si="8"/>
        <v>95.887764600078128</v>
      </c>
      <c r="F22">
        <f t="shared" si="0"/>
        <v>49.484263513792939</v>
      </c>
      <c r="G22">
        <f t="shared" si="4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5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7"/>
        <v>108.5502826491564</v>
      </c>
      <c r="Q22" s="5">
        <f>SQRT(9.81*$B$3*Tabela134[[#This Row],[R]])</f>
        <v>31.320685539376697</v>
      </c>
      <c r="R22" s="2">
        <f t="shared" si="3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</row>
    <row r="23" spans="1:21" x14ac:dyDescent="0.3">
      <c r="A23" s="3">
        <v>7</v>
      </c>
      <c r="B23">
        <v>334.15</v>
      </c>
      <c r="C23">
        <v>45.97</v>
      </c>
      <c r="D23" t="s">
        <v>8</v>
      </c>
      <c r="E23">
        <f t="shared" si="8"/>
        <v>95.889978493597056</v>
      </c>
      <c r="F23">
        <f t="shared" si="0"/>
        <v>49.483346693609974</v>
      </c>
      <c r="G23">
        <f t="shared" si="4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5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7"/>
        <v>112.93380854886796</v>
      </c>
      <c r="Q23" s="2">
        <f>SQRT(9.81*$B$3*Tabela134[[#This Row],[R]])</f>
        <v>31.319447940880266</v>
      </c>
      <c r="R23" s="2">
        <f t="shared" si="3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1" x14ac:dyDescent="0.3">
      <c r="A24" s="3">
        <v>8</v>
      </c>
      <c r="B24">
        <v>349.75</v>
      </c>
      <c r="C24">
        <v>92.93</v>
      </c>
      <c r="D24" t="s">
        <v>8</v>
      </c>
      <c r="E24">
        <f t="shared" si="8"/>
        <v>95.880018773465011</v>
      </c>
      <c r="F24">
        <f t="shared" si="0"/>
        <v>49.47256613518244</v>
      </c>
      <c r="G24">
        <f t="shared" si="4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5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7"/>
        <v>117.1533540940292</v>
      </c>
      <c r="Q24" s="2">
        <f>SQRT(9.81*$B$3*Tabela134[[#This Row],[R]])</f>
        <v>31.321038248323433</v>
      </c>
      <c r="R24" s="2">
        <f t="shared" si="3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1" x14ac:dyDescent="0.3">
      <c r="A25" s="3">
        <v>9</v>
      </c>
      <c r="B25">
        <v>340.93</v>
      </c>
      <c r="C25">
        <v>141.61000000000001</v>
      </c>
      <c r="D25" t="s">
        <v>8</v>
      </c>
      <c r="E25">
        <f t="shared" si="8"/>
        <v>95.876808457520113</v>
      </c>
      <c r="F25">
        <f t="shared" si="0"/>
        <v>49.479454321970842</v>
      </c>
      <c r="G25">
        <f t="shared" si="4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5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7"/>
        <v>121.22524540314723</v>
      </c>
      <c r="Q25" s="2">
        <f>SQRT(9.81*$B$3*Tabela134[[#This Row],[R]])</f>
        <v>31.321828238181784</v>
      </c>
      <c r="R25" s="2">
        <f t="shared" si="3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1" x14ac:dyDescent="0.3">
      <c r="A26" s="3">
        <v>10</v>
      </c>
      <c r="B26">
        <v>309.85000000000002</v>
      </c>
      <c r="C26">
        <v>180.11</v>
      </c>
      <c r="D26" t="s">
        <v>8</v>
      </c>
      <c r="E26">
        <f t="shared" si="8"/>
        <v>96.357013756135061</v>
      </c>
      <c r="F26">
        <f t="shared" si="0"/>
        <v>50.003944844382055</v>
      </c>
      <c r="G26">
        <f t="shared" si="4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5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7"/>
        <v>125.16527879907565</v>
      </c>
      <c r="Q26" s="2">
        <f>SQRT(9.81*$B$3*Tabela134[[#This Row],[R]])</f>
        <v>31.319592093726918</v>
      </c>
      <c r="R26" s="2">
        <f t="shared" si="3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1" x14ac:dyDescent="0.3">
      <c r="A27" s="3">
        <v>11</v>
      </c>
      <c r="B27">
        <v>263.58</v>
      </c>
      <c r="C27">
        <v>199.07</v>
      </c>
      <c r="D27" t="s">
        <v>8</v>
      </c>
      <c r="E27">
        <f t="shared" si="8"/>
        <v>81.638781225591586</v>
      </c>
      <c r="F27">
        <f t="shared" si="0"/>
        <v>33.396510296736089</v>
      </c>
      <c r="G27">
        <f t="shared" si="4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5"/>
        <v>50.003944844382055</v>
      </c>
      <c r="M27">
        <f>M26+Tabela134[[#This Row],[dx]]</f>
        <v>547.40393222251191</v>
      </c>
      <c r="N27">
        <v>100</v>
      </c>
      <c r="O27" s="4">
        <f>SQRT(9.81*$B$3*Tabela134[[#This Row],[R]])</f>
        <v>31.325471087999407</v>
      </c>
      <c r="P27" s="2">
        <f t="shared" si="7"/>
        <v>129.024898429323</v>
      </c>
      <c r="Q27" s="2">
        <f>SQRT(9.81*$B$3*Tabela134[[#This Row],[R]])</f>
        <v>31.325471087999407</v>
      </c>
      <c r="R27" s="2">
        <f t="shared" si="3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</row>
    <row r="28" spans="1:21" x14ac:dyDescent="0.3">
      <c r="A28" s="3">
        <v>12</v>
      </c>
      <c r="B28">
        <v>230.2</v>
      </c>
      <c r="C28">
        <v>198.02</v>
      </c>
      <c r="D28" t="s">
        <v>9</v>
      </c>
      <c r="E28">
        <f t="shared" si="8"/>
        <v>83.114466851445286</v>
      </c>
      <c r="F28">
        <f t="shared" si="0"/>
        <v>49.999900999901982</v>
      </c>
      <c r="G28">
        <f t="shared" si="4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5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7"/>
        <v>131.53959079577174</v>
      </c>
      <c r="Q28" s="2">
        <f>SQRT(9.81*$B$3*Tabela134[[#This Row],[R]])</f>
        <v>49.395759208614862</v>
      </c>
      <c r="R28" s="2">
        <f t="shared" si="3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</row>
    <row r="29" spans="1:21" x14ac:dyDescent="0.3">
      <c r="A29" s="3">
        <v>13</v>
      </c>
      <c r="B29">
        <v>181.19</v>
      </c>
      <c r="C29">
        <v>188.12</v>
      </c>
      <c r="D29" t="s">
        <v>9</v>
      </c>
      <c r="E29">
        <f t="shared" si="8"/>
        <v>99.999801999803964</v>
      </c>
      <c r="F29">
        <f t="shared" si="0"/>
        <v>49.999900999901982</v>
      </c>
      <c r="G29">
        <f t="shared" si="4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5"/>
        <v>49.999900999901982</v>
      </c>
      <c r="M29">
        <f>M28+Tabela134[[#This Row],[dx]]</f>
        <v>630.80034351915003</v>
      </c>
      <c r="N29">
        <v>0</v>
      </c>
      <c r="O29" s="2">
        <f t="shared" ref="O29:O46" si="9">SQRT(O28^2+2*9.81*$B$3*SQRT((B29-B28)^2+(C29-C28)^2))</f>
        <v>51.161731093905786</v>
      </c>
      <c r="P29" s="2">
        <f t="shared" si="7"/>
        <v>135.21709213090318</v>
      </c>
      <c r="Q29" s="2">
        <f t="shared" ref="Q29:R45" si="10">SQRT(Q30^2+2*9.81*$B$3*SQRT(($B30-$B29)^2+($C30-$C29)^2))</f>
        <v>152.86583822384497</v>
      </c>
      <c r="R29" s="2">
        <f t="shared" si="3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</row>
    <row r="30" spans="1:21" x14ac:dyDescent="0.3">
      <c r="A30" s="3">
        <v>14</v>
      </c>
      <c r="B30">
        <v>132.18</v>
      </c>
      <c r="C30">
        <v>178.22</v>
      </c>
      <c r="D30" t="s">
        <v>9</v>
      </c>
      <c r="E30">
        <f t="shared" si="8"/>
        <v>99.999801999803978</v>
      </c>
      <c r="F30">
        <f t="shared" si="0"/>
        <v>49.999900999901996</v>
      </c>
      <c r="G30">
        <f t="shared" si="4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5"/>
        <v>49.999900999901982</v>
      </c>
      <c r="M30">
        <f>M29+Tabela134[[#This Row],[dx]]</f>
        <v>680.80024451905206</v>
      </c>
      <c r="N30">
        <v>0</v>
      </c>
      <c r="O30" s="2">
        <f t="shared" si="9"/>
        <v>59.987671951353498</v>
      </c>
      <c r="P30" s="2">
        <f t="shared" si="7"/>
        <v>138.79719039647463</v>
      </c>
      <c r="Q30" s="2">
        <f t="shared" si="10"/>
        <v>149.62274706160377</v>
      </c>
      <c r="R30" s="2">
        <f t="shared" si="3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</row>
    <row r="31" spans="1:21" x14ac:dyDescent="0.3">
      <c r="A31" s="3">
        <v>15</v>
      </c>
      <c r="B31">
        <v>83.17</v>
      </c>
      <c r="C31">
        <v>168.32</v>
      </c>
      <c r="D31" t="s">
        <v>9</v>
      </c>
      <c r="E31">
        <f t="shared" si="8"/>
        <v>99.999801999803992</v>
      </c>
      <c r="F31">
        <f t="shared" si="0"/>
        <v>49.999900999901996</v>
      </c>
      <c r="G31">
        <f t="shared" si="4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5"/>
        <v>49.999900999901996</v>
      </c>
      <c r="M31">
        <f>M30+Tabela134[[#This Row],[dx]]</f>
        <v>730.80014551895408</v>
      </c>
      <c r="N31">
        <v>0</v>
      </c>
      <c r="O31" s="2">
        <f t="shared" si="9"/>
        <v>67.672142302141438</v>
      </c>
      <c r="P31" s="2">
        <f t="shared" si="7"/>
        <v>142.28723807697341</v>
      </c>
      <c r="Q31" s="2">
        <f t="shared" si="10"/>
        <v>146.30778646621164</v>
      </c>
      <c r="R31" s="2">
        <f t="shared" si="3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</row>
    <row r="32" spans="1:21" x14ac:dyDescent="0.3">
      <c r="A32" s="3">
        <v>16</v>
      </c>
      <c r="B32">
        <v>34.159999999999997</v>
      </c>
      <c r="C32">
        <v>158.41999999999999</v>
      </c>
      <c r="D32" t="s">
        <v>9</v>
      </c>
      <c r="E32">
        <f t="shared" si="8"/>
        <v>100.00178248411375</v>
      </c>
      <c r="F32">
        <f t="shared" si="0"/>
        <v>50.00188196458209</v>
      </c>
      <c r="G32">
        <f t="shared" si="4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5"/>
        <v>49.999900999901996</v>
      </c>
      <c r="M32">
        <f>M31+Tabela134[[#This Row],[dx]]</f>
        <v>780.80004651885611</v>
      </c>
      <c r="N32">
        <v>0</v>
      </c>
      <c r="O32" s="2">
        <f t="shared" si="9"/>
        <v>74.568873542379308</v>
      </c>
      <c r="P32" s="2">
        <f t="shared" si="7"/>
        <v>145.69370671786544</v>
      </c>
      <c r="Q32" s="2">
        <f t="shared" si="10"/>
        <v>142.91595545293222</v>
      </c>
      <c r="R32" s="2">
        <f t="shared" si="3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17</v>
      </c>
      <c r="B33">
        <v>-14.85</v>
      </c>
      <c r="C33">
        <v>148.51</v>
      </c>
      <c r="D33" t="s">
        <v>9</v>
      </c>
      <c r="E33">
        <f t="shared" si="8"/>
        <v>100.00178248411375</v>
      </c>
      <c r="F33">
        <f t="shared" si="0"/>
        <v>49.999900999901982</v>
      </c>
      <c r="G33">
        <f t="shared" si="4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5"/>
        <v>50.00188196458209</v>
      </c>
      <c r="M33">
        <f>M32+Tabela134[[#This Row],[dx]]</f>
        <v>830.80192848343825</v>
      </c>
      <c r="N33">
        <v>0</v>
      </c>
      <c r="O33" s="2">
        <f t="shared" si="9"/>
        <v>80.87987280853288</v>
      </c>
      <c r="P33" s="2">
        <f t="shared" si="7"/>
        <v>149.02245837905269</v>
      </c>
      <c r="Q33" s="2">
        <f t="shared" si="10"/>
        <v>139.44150529479882</v>
      </c>
      <c r="R33" s="2">
        <f t="shared" si="3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18</v>
      </c>
      <c r="B34">
        <v>-63.86</v>
      </c>
      <c r="C34">
        <v>138.61000000000001</v>
      </c>
      <c r="D34" t="s">
        <v>9</v>
      </c>
      <c r="E34">
        <f t="shared" si="8"/>
        <v>99.999801999803992</v>
      </c>
      <c r="F34">
        <f t="shared" si="0"/>
        <v>49.999900999901996</v>
      </c>
      <c r="G34">
        <f t="shared" si="4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5"/>
        <v>49.999900999901982</v>
      </c>
      <c r="M34">
        <f>M33+Tabela134[[#This Row],[dx]]</f>
        <v>880.80182948334027</v>
      </c>
      <c r="N34">
        <v>0</v>
      </c>
      <c r="O34" s="2">
        <f t="shared" si="9"/>
        <v>86.732646005656562</v>
      </c>
      <c r="P34" s="2">
        <f t="shared" si="7"/>
        <v>152.278334502826</v>
      </c>
      <c r="Q34" s="2">
        <f t="shared" si="10"/>
        <v>135.87838437831576</v>
      </c>
      <c r="R34" s="2">
        <f t="shared" si="3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19</v>
      </c>
      <c r="B35">
        <v>-112.87</v>
      </c>
      <c r="C35">
        <v>128.71</v>
      </c>
      <c r="D35" t="s">
        <v>9</v>
      </c>
      <c r="E35">
        <f t="shared" si="8"/>
        <v>99.999801999803978</v>
      </c>
      <c r="F35">
        <f t="shared" si="0"/>
        <v>49.999900999901982</v>
      </c>
      <c r="G35">
        <f t="shared" si="4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5"/>
        <v>49.999900999901996</v>
      </c>
      <c r="M35">
        <f>M34+Tabela134[[#This Row],[dx]]</f>
        <v>930.8017304832423</v>
      </c>
      <c r="N35">
        <v>0</v>
      </c>
      <c r="O35" s="2">
        <f t="shared" si="9"/>
        <v>92.214694820080666</v>
      </c>
      <c r="P35" s="2">
        <f t="shared" si="7"/>
        <v>155.46603878845258</v>
      </c>
      <c r="Q35" s="2">
        <f t="shared" si="10"/>
        <v>132.2192772769661</v>
      </c>
      <c r="R35" s="2">
        <f t="shared" si="3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20</v>
      </c>
      <c r="B36">
        <v>-161.88</v>
      </c>
      <c r="C36">
        <v>118.81</v>
      </c>
      <c r="D36" t="s">
        <v>9</v>
      </c>
      <c r="E36">
        <f t="shared" si="8"/>
        <v>99.999801999803964</v>
      </c>
      <c r="F36">
        <f t="shared" si="0"/>
        <v>49.999900999901982</v>
      </c>
      <c r="G36">
        <f t="shared" si="4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5"/>
        <v>49.999900999901982</v>
      </c>
      <c r="M36">
        <f>M35+Tabela134[[#This Row],[dx]]</f>
        <v>980.80163148314432</v>
      </c>
      <c r="N36">
        <v>0</v>
      </c>
      <c r="O36" s="2">
        <f t="shared" si="9"/>
        <v>97.388644093542482</v>
      </c>
      <c r="P36" s="2">
        <f t="shared" si="7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21</v>
      </c>
      <c r="B37">
        <v>-210.89</v>
      </c>
      <c r="C37">
        <v>108.91</v>
      </c>
      <c r="D37" t="s">
        <v>9</v>
      </c>
      <c r="E37">
        <f t="shared" si="8"/>
        <v>99.999801999803964</v>
      </c>
      <c r="F37">
        <f t="shared" si="0"/>
        <v>49.999900999901982</v>
      </c>
      <c r="G37">
        <f t="shared" si="4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5"/>
        <v>49.999900999901982</v>
      </c>
      <c r="M37">
        <f>M36+Tabela134[[#This Row],[dx]]</f>
        <v>1030.8015324830462</v>
      </c>
      <c r="N37">
        <v>0</v>
      </c>
      <c r="O37" s="2">
        <f t="shared" si="9"/>
        <v>102.30125148793032</v>
      </c>
      <c r="P37" s="2">
        <f t="shared" si="7"/>
        <v>161.6529781099278</v>
      </c>
      <c r="Q37" s="2">
        <f t="shared" si="10"/>
        <v>124.57905589787994</v>
      </c>
      <c r="R37" s="2">
        <f t="shared" si="10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22</v>
      </c>
      <c r="B38">
        <v>-259.89999999999998</v>
      </c>
      <c r="C38">
        <v>99.01</v>
      </c>
      <c r="D38" t="s">
        <v>9</v>
      </c>
      <c r="E38">
        <f t="shared" si="8"/>
        <v>94.899249733599035</v>
      </c>
      <c r="F38">
        <f t="shared" si="0"/>
        <v>47.942629256226653</v>
      </c>
      <c r="G38">
        <f t="shared" si="4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5"/>
        <v>49.999900999901982</v>
      </c>
      <c r="M38">
        <f>M37+Tabela134[[#This Row],[dx]]</f>
        <v>1080.8014334829481</v>
      </c>
      <c r="N38">
        <v>0</v>
      </c>
      <c r="O38" s="2">
        <f t="shared" si="9"/>
        <v>106.98852327990532</v>
      </c>
      <c r="P38" s="2">
        <f>SQRT(9.81*$B$3*Tabela134[[#This Row],[R]])</f>
        <v>31.159842742078911</v>
      </c>
      <c r="Q38" s="2">
        <f t="shared" si="10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23</v>
      </c>
      <c r="B39">
        <v>-296.58999999999997</v>
      </c>
      <c r="C39">
        <v>68.150000000000006</v>
      </c>
      <c r="D39" t="s">
        <v>10</v>
      </c>
      <c r="E39">
        <f t="shared" si="8"/>
        <v>84.147606620747098</v>
      </c>
      <c r="F39">
        <f t="shared" si="0"/>
        <v>47.946063446335195</v>
      </c>
      <c r="G39">
        <f t="shared" si="4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5"/>
        <v>47.942629256226653</v>
      </c>
      <c r="M39">
        <f>M38+Tabela134[[#This Row],[dx]]</f>
        <v>1128.7440627391748</v>
      </c>
      <c r="N39">
        <v>50</v>
      </c>
      <c r="O39" s="2">
        <f t="shared" si="9"/>
        <v>111.29770213091558</v>
      </c>
      <c r="P39" s="2">
        <f>SQRT(9.81*$B$3*Tabela134[[#This Row],[R]])</f>
        <v>22.146485596094092</v>
      </c>
      <c r="Q39" s="2">
        <f t="shared" si="10"/>
        <v>116.6117863887774</v>
      </c>
      <c r="R39" s="5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24</v>
      </c>
      <c r="B40">
        <v>-290.44</v>
      </c>
      <c r="C40">
        <v>20.6</v>
      </c>
      <c r="D40" t="s">
        <v>10</v>
      </c>
      <c r="E40">
        <f t="shared" si="8"/>
        <v>82.553319739426584</v>
      </c>
      <c r="F40">
        <f t="shared" si="0"/>
        <v>45.384508370147628</v>
      </c>
      <c r="G40">
        <f t="shared" si="4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5"/>
        <v>47.946063446335195</v>
      </c>
      <c r="M40">
        <f>M39+Tabela134[[#This Row],[dx]]</f>
        <v>1176.6901261855101</v>
      </c>
      <c r="N40">
        <v>50</v>
      </c>
      <c r="O40" s="2">
        <f t="shared" si="9"/>
        <v>115.4464389422173</v>
      </c>
      <c r="P40" s="4">
        <f>SQRT(9.81*$B$3*Tabela134[[#This Row],[R]])</f>
        <v>22.148068498075368</v>
      </c>
      <c r="Q40" s="2">
        <f t="shared" si="10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25</v>
      </c>
      <c r="B41">
        <v>-250</v>
      </c>
      <c r="C41">
        <v>0</v>
      </c>
      <c r="D41" t="s">
        <v>11</v>
      </c>
      <c r="E41">
        <f t="shared" si="8"/>
        <v>92.756420802012414</v>
      </c>
      <c r="F41">
        <f t="shared" si="0"/>
        <v>50</v>
      </c>
      <c r="G41">
        <f t="shared" si="4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5"/>
        <v>45.384508370147628</v>
      </c>
      <c r="M41">
        <f>M40+Tabela134[[#This Row],[dx]]</f>
        <v>1222.0746345556577</v>
      </c>
      <c r="N41">
        <v>0</v>
      </c>
      <c r="O41" s="2">
        <f t="shared" si="9"/>
        <v>119.2406152225885</v>
      </c>
      <c r="P41" s="2">
        <f>SQRT(9.81*$B$3*Tabela134[[#This Row],[R]])</f>
        <v>31.660057872521733</v>
      </c>
      <c r="Q41" s="2">
        <f t="shared" si="10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26</v>
      </c>
      <c r="B42">
        <v>-200</v>
      </c>
      <c r="C42">
        <v>0</v>
      </c>
      <c r="D42" t="s">
        <v>11</v>
      </c>
      <c r="E42">
        <f t="shared" si="8"/>
        <v>100</v>
      </c>
      <c r="F42">
        <f t="shared" si="0"/>
        <v>50</v>
      </c>
      <c r="G42">
        <f t="shared" si="4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5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0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27</v>
      </c>
      <c r="B43">
        <v>-150</v>
      </c>
      <c r="C43">
        <v>0</v>
      </c>
      <c r="D43" t="s">
        <v>11</v>
      </c>
      <c r="E43">
        <f t="shared" si="8"/>
        <v>100</v>
      </c>
      <c r="F43">
        <f t="shared" si="0"/>
        <v>50</v>
      </c>
      <c r="G43">
        <f t="shared" si="4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5"/>
        <v>50</v>
      </c>
      <c r="M43">
        <f>M42+Tabela134[[#This Row],[dx]]</f>
        <v>1322.0746345556577</v>
      </c>
      <c r="N43">
        <v>0</v>
      </c>
      <c r="O43" s="2">
        <f t="shared" si="9"/>
        <v>127.20190375407675</v>
      </c>
      <c r="P43" s="2">
        <f t="shared" ref="P43:P46" si="11">SQRT(P42^2+2*9.81*$B$3*SQRT(($B43-$B42)^2+($C43-$C42)^2))</f>
        <v>54.445929733005983</v>
      </c>
      <c r="Q43" s="2">
        <f t="shared" si="10"/>
        <v>99.021022544419623</v>
      </c>
      <c r="R43" s="2">
        <f t="shared" si="10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28</v>
      </c>
      <c r="B44">
        <v>-100</v>
      </c>
      <c r="C44">
        <v>0</v>
      </c>
      <c r="D44" t="s">
        <v>11</v>
      </c>
      <c r="E44">
        <f t="shared" si="8"/>
        <v>100</v>
      </c>
      <c r="F44">
        <f t="shared" si="0"/>
        <v>50</v>
      </c>
      <c r="G44">
        <f t="shared" si="4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5"/>
        <v>50</v>
      </c>
      <c r="M44">
        <f>M43+Tabela134[[#This Row],[dx]]</f>
        <v>1372.0746345556577</v>
      </c>
      <c r="N44">
        <v>0</v>
      </c>
      <c r="O44" s="2">
        <f t="shared" si="9"/>
        <v>131.00123785163791</v>
      </c>
      <c r="P44" s="2">
        <f t="shared" si="11"/>
        <v>62.81209489016765</v>
      </c>
      <c r="Q44" s="2">
        <f t="shared" si="10"/>
        <v>93.937015631445618</v>
      </c>
      <c r="R44" s="2">
        <f t="shared" si="10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29</v>
      </c>
      <c r="B45">
        <v>-50</v>
      </c>
      <c r="C45">
        <v>0</v>
      </c>
      <c r="D45" t="s">
        <v>11</v>
      </c>
      <c r="E45">
        <f t="shared" si="8"/>
        <v>100</v>
      </c>
      <c r="F45">
        <f t="shared" si="0"/>
        <v>50</v>
      </c>
      <c r="G45">
        <f t="shared" si="4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5"/>
        <v>50</v>
      </c>
      <c r="M45">
        <f>M44+Tabela134[[#This Row],[dx]]</f>
        <v>1422.0746345556577</v>
      </c>
      <c r="N45">
        <v>0</v>
      </c>
      <c r="O45" s="2">
        <f t="shared" si="9"/>
        <v>134.69344571530348</v>
      </c>
      <c r="P45" s="2">
        <f t="shared" si="11"/>
        <v>70.188027928496652</v>
      </c>
      <c r="Q45" s="2">
        <f t="shared" si="10"/>
        <v>88.561633373275455</v>
      </c>
      <c r="R45" s="2">
        <f t="shared" si="10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30</v>
      </c>
      <c r="B46">
        <v>0</v>
      </c>
      <c r="C46">
        <v>0</v>
      </c>
      <c r="D46" t="s">
        <v>11</v>
      </c>
      <c r="E46">
        <f t="shared" si="8"/>
        <v>50</v>
      </c>
      <c r="F46">
        <f t="shared" si="0"/>
        <v>0</v>
      </c>
      <c r="G46">
        <f t="shared" si="4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5"/>
        <v>50</v>
      </c>
      <c r="M46">
        <f>M45+Tabela134[[#This Row],[dx]]</f>
        <v>1472.0746345556577</v>
      </c>
      <c r="N46">
        <v>0</v>
      </c>
      <c r="O46" s="2">
        <f t="shared" si="9"/>
        <v>138.28710828801579</v>
      </c>
      <c r="P46" s="2">
        <f t="shared" si="11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6" sqref="J26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5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6 L 5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V F E o i k e 4 D g A A A B E A A A A T A B w A R m 9 y b X V s Y X M v U 2 V j d G l v b j E u b S C i G A A o o B Q A A A A A A A A A A A A A A A A A A A A A A A A A A A A r T k 0 u y c z P U w i G 0 I b W A F B L A Q I t A B Q A A g A I A O i + V F E y k X Z p p A A A A P U A A A A S A A A A A A A A A A A A A A A A A A A A A A B D b 2 5 m a W c v U G F j a 2 F n Z S 5 4 b W x Q S w E C L Q A U A A I A C A D o v l R R D 8 r p q 6 Q A A A D p A A A A E w A A A A A A A A A A A A A A A A D w A A A A W 0 N v b n R l b n R f V H l w Z X N d L n h t b F B L A Q I t A B Q A A g A I A O i +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1 e m E + j X O S 4 Z b d j L D E 2 Z I A A A A A A I A A A A A A B B m A A A A A Q A A I A A A A D 5 A O 4 Q d a l 6 g G 0 Y o m T D l j i l p + k 3 z i T S e i K q E h k P n Q 0 F v A A A A A A 6 A A A A A A g A A I A A A A F G Y r W D k U y o p 4 O r V 3 8 f E 1 n P 5 F S r T M 0 G M n J l 1 A S r c 6 6 r t U A A A A B E E q J K W s I 4 W I L R o Y o j d k 3 P 9 Z K x Z S S Q J c T 6 2 0 a F 4 h P B M N O v R U n M h Z 1 p R Y W 3 G P A n b r L Y 7 y 2 W P k 8 X N F W Z I Z H r L D A v c A a 4 R H m 3 / v c H Z b + 5 r p U D K Q A A A A H 9 E 3 w Z A S x C 8 n h T y B E 8 p o w C m 4 T E q C C P P W 0 d + 8 N G T b l p G G I 7 Z K X G s K 4 r K T 6 / S s w 5 0 g B 5 j H A k k G Q q u A I P D m G j j z E I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 1</vt:lpstr>
      <vt:lpstr>model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2020-10-23T12:37:58Z</dcterms:modified>
</cp:coreProperties>
</file>